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rjwil\Documents\sssf\psp\safety-reprints\"/>
    </mc:Choice>
  </mc:AlternateContent>
  <xr:revisionPtr revIDLastSave="0" documentId="13_ncr:1_{E1A40CE4-31D4-4C80-9D24-3C8847F112AB}" xr6:coauthVersionLast="47" xr6:coauthVersionMax="47" xr10:uidLastSave="{00000000-0000-0000-0000-000000000000}"/>
  <bookViews>
    <workbookView xWindow="-110" yWindow="-110" windowWidth="19420" windowHeight="11500" firstSheet="4" activeTab="7" xr2:uid="{00000000-000D-0000-FFFF-FFFF00000000}"/>
  </bookViews>
  <sheets>
    <sheet name="Summary" sheetId="13" r:id="rId1"/>
    <sheet name="Definitions" sheetId="14" r:id="rId2"/>
    <sheet name="CCPS" sheetId="4" r:id="rId3"/>
    <sheet name="LPS" sheetId="16" r:id="rId4"/>
    <sheet name="PPSS" sheetId="5" r:id="rId5"/>
    <sheet name="BeaconList" sheetId="15" r:id="rId6"/>
    <sheet name="PSP Citations" sheetId="8" r:id="rId7"/>
    <sheet name="Revision History" sheetId="3" r:id="rId8"/>
    <sheet name="CCPS Symposia Titles" sheetId="12" r:id="rId9"/>
  </sheets>
  <externalReferences>
    <externalReference r:id="rId10"/>
    <externalReference r:id="rId11"/>
  </externalReferences>
  <definedNames>
    <definedName name="_xlnm._FilterDatabase" localSheetId="5" hidden="1">BeaconList!$A$1:$G$219</definedName>
    <definedName name="_xlnm._FilterDatabase" localSheetId="2" hidden="1">CCPS!$A$1:$V$737</definedName>
    <definedName name="_xlnm._FilterDatabase" localSheetId="3" hidden="1">LPS!$A$1:$Q$1</definedName>
    <definedName name="_xlnm._FilterDatabase" localSheetId="4" hidden="1">PPSS!$A$1:$T$1</definedName>
    <definedName name="_xlnm._FilterDatabase" localSheetId="6" hidden="1">'PSP Citations'!$A$1:$J$2215</definedName>
    <definedName name="CCPS_1987_1" localSheetId="5">'[1]CCPS Symposia Titles'!$B$3</definedName>
    <definedName name="CCPS_1987_1" localSheetId="1">'[1]CCPS Symposia Titles'!$B$3</definedName>
    <definedName name="CCPS_1987_1" localSheetId="3">[2]Titles!$B$1</definedName>
    <definedName name="CCPS_1987_1" localSheetId="0">'[1]CCPS Symposia Titles'!$B$3</definedName>
    <definedName name="CCPS_1987_1">'CCPS Symposia Titles'!$B$2</definedName>
    <definedName name="CCPS_1987_II" localSheetId="5">'[1]CCPS Symposia Titles'!$B$4</definedName>
    <definedName name="CCPS_1987_II" localSheetId="1">'[1]CCPS Symposia Titles'!$B$4</definedName>
    <definedName name="CCPS_1987_II" localSheetId="3">[2]Titles!$B$2</definedName>
    <definedName name="CCPS_1987_II" localSheetId="0">'[1]CCPS Symposia Titles'!$B$4</definedName>
    <definedName name="CCPS_1987_II">'CCPS Symposia Titles'!$B$3</definedName>
    <definedName name="CCPS_1989" localSheetId="5">'[1]CCPS Symposia Titles'!$B$5</definedName>
    <definedName name="CCPS_1989" localSheetId="1">'[1]CCPS Symposia Titles'!$B$5</definedName>
    <definedName name="CCPS_1989" localSheetId="3">[2]Titles!$B$3</definedName>
    <definedName name="CCPS_1989" localSheetId="0">'[1]CCPS Symposia Titles'!$B$5</definedName>
    <definedName name="CCPS_1989">'CCPS Symposia Titles'!$B$4</definedName>
    <definedName name="CCPS_1992" localSheetId="5">'[1]CCPS Symposia Titles'!$B$6</definedName>
    <definedName name="CCPS_1992" localSheetId="1">'[1]CCPS Symposia Titles'!$B$6</definedName>
    <definedName name="CCPS_1992" localSheetId="3">[2]Titles!$B$4</definedName>
    <definedName name="CCPS_1992" localSheetId="0">'[1]CCPS Symposia Titles'!$B$6</definedName>
    <definedName name="CCPS_1992">'CCPS Symposia Titles'!$B$5</definedName>
    <definedName name="CCPS_1993" localSheetId="5">'[1]CCPS Symposia Titles'!$B$7</definedName>
    <definedName name="CCPS_1993" localSheetId="1">'[1]CCPS Symposia Titles'!$B$7</definedName>
    <definedName name="CCPS_1993" localSheetId="3">[2]Titles!$B$5</definedName>
    <definedName name="CCPS_1993" localSheetId="0">'[1]CCPS Symposia Titles'!$B$7</definedName>
    <definedName name="CCPS_1993">'CCPS Symposia Titles'!$B$6</definedName>
    <definedName name="CCPS_1994" localSheetId="5">'[1]CCPS Symposia Titles'!$B$8</definedName>
    <definedName name="CCPS_1994" localSheetId="1">'[1]CCPS Symposia Titles'!$B$8</definedName>
    <definedName name="CCPS_1994" localSheetId="3">[2]Titles!$B$6</definedName>
    <definedName name="CCPS_1994" localSheetId="0">'[1]CCPS Symposia Titles'!$B$8</definedName>
    <definedName name="CCPS_1994">'CCPS Symposia Titles'!$B$7</definedName>
    <definedName name="CCPS_1995" localSheetId="5">'[1]CCPS Symposia Titles'!$B$9</definedName>
    <definedName name="CCPS_1995" localSheetId="1">'[1]CCPS Symposia Titles'!$B$9</definedName>
    <definedName name="CCPS_1995" localSheetId="3">[2]Titles!$B$7</definedName>
    <definedName name="CCPS_1995" localSheetId="0">'[1]CCPS Symposia Titles'!$B$9</definedName>
    <definedName name="CCPS_1995">'CCPS Symposia Titles'!$B$8</definedName>
    <definedName name="CCPS_1996" localSheetId="5">'[1]CCPS Symposia Titles'!$B$10</definedName>
    <definedName name="CCPS_1996" localSheetId="1">'[1]CCPS Symposia Titles'!$B$10</definedName>
    <definedName name="CCPS_1996" localSheetId="3">[2]Titles!$B$8</definedName>
    <definedName name="CCPS_1996" localSheetId="0">'[1]CCPS Symposia Titles'!$B$10</definedName>
    <definedName name="CCPS_1996">'CCPS Symposia Titles'!$B$9</definedName>
    <definedName name="CCPS_1997" localSheetId="5">'[1]CCPS Symposia Titles'!$B$11</definedName>
    <definedName name="CCPS_1997" localSheetId="1">'[1]CCPS Symposia Titles'!$B$11</definedName>
    <definedName name="CCPS_1997" localSheetId="3">[2]Titles!$B$9</definedName>
    <definedName name="CCPS_1997" localSheetId="0">'[1]CCPS Symposia Titles'!$B$11</definedName>
    <definedName name="CCPS_1997">'CCPS Symposia Titles'!$B$10</definedName>
    <definedName name="CCPS_1998" localSheetId="5">'[1]CCPS Symposia Titles'!$B$12</definedName>
    <definedName name="CCPS_1998" localSheetId="1">'[1]CCPS Symposia Titles'!$B$12</definedName>
    <definedName name="CCPS_1998" localSheetId="3">[2]Titles!$B$10</definedName>
    <definedName name="CCPS_1998" localSheetId="0">'[1]CCPS Symposia Titles'!$B$12</definedName>
    <definedName name="CCPS_1998">'CCPS Symposia Titles'!$B$11</definedName>
    <definedName name="CCPS_1999" localSheetId="5">'[1]CCPS Symposia Titles'!$B$13</definedName>
    <definedName name="CCPS_1999" localSheetId="1">'[1]CCPS Symposia Titles'!$B$13</definedName>
    <definedName name="CCPS_1999" localSheetId="3">[2]Titles!$B$11</definedName>
    <definedName name="CCPS_1999" localSheetId="0">'[1]CCPS Symposia Titles'!$B$13</definedName>
    <definedName name="CCPS_1999">'CCPS Symposia Titles'!$B$12</definedName>
    <definedName name="CCPS_2000" localSheetId="5">'[1]CCPS Symposia Titles'!$B$14</definedName>
    <definedName name="CCPS_2000" localSheetId="1">'[1]CCPS Symposia Titles'!$B$14</definedName>
    <definedName name="CCPS_2000" localSheetId="3">[2]Titles!$B$12</definedName>
    <definedName name="CCPS_2000" localSheetId="0">'[1]CCPS Symposia Titles'!$B$14</definedName>
    <definedName name="CCPS_2000">'CCPS Symposia Titles'!$B$13</definedName>
    <definedName name="CCPS_2001" localSheetId="5">'[1]CCPS Symposia Titles'!$B$15</definedName>
    <definedName name="CCPS_2001" localSheetId="1">'[1]CCPS Symposia Titles'!$B$15</definedName>
    <definedName name="CCPS_2001" localSheetId="3">[2]Titles!$B$13</definedName>
    <definedName name="CCPS_2001" localSheetId="0">'[1]CCPS Symposia Titles'!$B$15</definedName>
    <definedName name="CCPS_2001">'CCPS Symposia Titles'!$B$14</definedName>
    <definedName name="CCPS_2002" localSheetId="5">'[1]CCPS Symposia Titles'!$B$16</definedName>
    <definedName name="CCPS_2002" localSheetId="1">'[1]CCPS Symposia Titles'!$B$16</definedName>
    <definedName name="CCPS_2002" localSheetId="3">[2]Titles!$B$14</definedName>
    <definedName name="CCPS_2002" localSheetId="0">'[1]CCPS Symposia Titles'!$B$16</definedName>
    <definedName name="CCPS_2002">'CCPS Symposia Titles'!$B$15</definedName>
    <definedName name="CCPS_2003" localSheetId="5">'[1]CCPS Symposia Titles'!$B$17</definedName>
    <definedName name="CCPS_2003" localSheetId="1">'[1]CCPS Symposia Titles'!$B$17</definedName>
    <definedName name="CCPS_2003" localSheetId="3">[2]Titles!$B$15</definedName>
    <definedName name="CCPS_2003" localSheetId="0">'[1]CCPS Symposia Titles'!$B$17</definedName>
    <definedName name="CCPS_2003">'CCPS Symposia Titles'!$B$16</definedName>
    <definedName name="ccps_2004" localSheetId="5">'[1]CCPS Symposia Titles'!$B$18</definedName>
    <definedName name="ccps_2004" localSheetId="1">'[1]CCPS Symposia Titles'!$B$18</definedName>
    <definedName name="ccps_2004" localSheetId="3">[2]Titles!$B$16</definedName>
    <definedName name="ccps_2004" localSheetId="0">'[1]CCPS Symposia Titles'!$B$18</definedName>
    <definedName name="ccps_2004">'CCPS Symposia Titles'!$B$17</definedName>
    <definedName name="CCPS_2005" localSheetId="5">'[1]CCPS Symposia Titles'!$B$19</definedName>
    <definedName name="CCPS_2005" localSheetId="1">'[1]CCPS Symposia Titles'!$B$19</definedName>
    <definedName name="CCPS_2005" localSheetId="3">[2]Titles!$B$17</definedName>
    <definedName name="CCPS_2005" localSheetId="0">'[1]CCPS Symposia Titles'!$B$19</definedName>
    <definedName name="CCPS_2005">'CCPS Symposia Titles'!$B$18</definedName>
    <definedName name="CCPS_2006" localSheetId="5">'[1]CCPS Symposia Titles'!$B$20</definedName>
    <definedName name="CCPS_2006" localSheetId="1">'[1]CCPS Symposia Titles'!$B$20</definedName>
    <definedName name="CCPS_2006" localSheetId="3">[2]Titles!$B$18</definedName>
    <definedName name="CCPS_2006" localSheetId="0">'[1]CCPS Symposia Titles'!$B$20</definedName>
    <definedName name="CCPS_2006">'CCPS Symposia Titles'!$B$19</definedName>
    <definedName name="loc_ab" localSheetId="5">#REF!</definedName>
    <definedName name="loc_ab" localSheetId="1">#REF!</definedName>
    <definedName name="loc_ab" localSheetId="0">#REF!</definedName>
    <definedName name="loc_ab">#REF!</definedName>
    <definedName name="table_all">'PSP Citations'!$C$1:$I$2215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50" i="8" l="1"/>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A2308" i="8"/>
  <c r="J2449" i="8"/>
  <c r="J2448" i="8"/>
  <c r="J2447" i="8"/>
  <c r="J2446" i="8"/>
  <c r="J2445" i="8"/>
  <c r="J2444" i="8"/>
  <c r="J2443" i="8"/>
  <c r="J2442" i="8"/>
  <c r="J2441" i="8"/>
  <c r="J2440" i="8"/>
  <c r="J2439" i="8"/>
  <c r="J2438" i="8"/>
  <c r="J2437" i="8"/>
  <c r="J2436" i="8"/>
  <c r="J2435" i="8"/>
  <c r="J2434" i="8"/>
  <c r="J2433" i="8"/>
  <c r="J2432" i="8"/>
  <c r="J2431" i="8"/>
  <c r="J2430" i="8"/>
  <c r="J2429" i="8"/>
  <c r="J2428" i="8"/>
  <c r="J2427" i="8"/>
  <c r="J2426" i="8"/>
  <c r="J2425" i="8"/>
  <c r="J2424" i="8"/>
  <c r="J2423" i="8"/>
  <c r="J2422" i="8"/>
  <c r="J2421" i="8"/>
  <c r="J2420" i="8"/>
  <c r="J2419" i="8"/>
  <c r="J2418" i="8"/>
  <c r="J2417" i="8"/>
  <c r="J2416" i="8"/>
  <c r="J2415" i="8"/>
  <c r="J2414" i="8"/>
  <c r="J2413" i="8"/>
  <c r="J2412" i="8"/>
  <c r="J2411" i="8"/>
  <c r="J2410" i="8"/>
  <c r="J2409" i="8"/>
  <c r="J2408" i="8"/>
  <c r="J2407" i="8"/>
  <c r="J2406" i="8"/>
  <c r="J2405" i="8"/>
  <c r="J2404" i="8"/>
  <c r="J2403" i="8"/>
  <c r="J2402" i="8"/>
  <c r="J2401" i="8"/>
  <c r="J2400" i="8"/>
  <c r="J2399" i="8"/>
  <c r="J2398" i="8"/>
  <c r="J2397" i="8"/>
  <c r="J2396" i="8"/>
  <c r="J2395" i="8"/>
  <c r="J2394" i="8"/>
  <c r="J2393" i="8"/>
  <c r="J2392" i="8"/>
  <c r="J2391" i="8"/>
  <c r="J2390" i="8"/>
  <c r="J2389" i="8"/>
  <c r="J2388" i="8"/>
  <c r="J2387" i="8"/>
  <c r="J2386" i="8"/>
  <c r="J2385" i="8"/>
  <c r="J2384" i="8"/>
  <c r="J2383" i="8"/>
  <c r="J2382" i="8"/>
  <c r="J2381" i="8"/>
  <c r="J2380" i="8"/>
  <c r="J2379" i="8"/>
  <c r="J2378" i="8"/>
  <c r="J2377" i="8"/>
  <c r="J2376" i="8"/>
  <c r="J2375" i="8"/>
  <c r="J2374" i="8"/>
  <c r="J2373" i="8"/>
  <c r="J2372" i="8"/>
  <c r="J2371" i="8"/>
  <c r="J2370" i="8"/>
  <c r="J2369" i="8"/>
  <c r="J2368" i="8"/>
  <c r="J2367" i="8"/>
  <c r="J2366" i="8"/>
  <c r="J2365" i="8"/>
  <c r="J2364" i="8"/>
  <c r="J2363" i="8"/>
  <c r="J2362" i="8"/>
  <c r="J2361" i="8"/>
  <c r="J2360" i="8"/>
  <c r="J2359" i="8"/>
  <c r="J2358" i="8"/>
  <c r="J2357" i="8"/>
  <c r="J2356" i="8"/>
  <c r="J2355" i="8"/>
  <c r="J2354" i="8"/>
  <c r="J2353" i="8"/>
  <c r="J2352" i="8"/>
  <c r="J2351" i="8"/>
  <c r="J2350" i="8"/>
  <c r="J2349" i="8"/>
  <c r="J2348" i="8"/>
  <c r="J2347" i="8"/>
  <c r="J2346" i="8"/>
  <c r="J2345" i="8"/>
  <c r="J2344" i="8"/>
  <c r="J2343" i="8"/>
  <c r="J2342" i="8"/>
  <c r="J2341" i="8"/>
  <c r="J2340" i="8"/>
  <c r="J2339" i="8"/>
  <c r="J2338" i="8"/>
  <c r="J2337" i="8"/>
  <c r="J2336" i="8"/>
  <c r="J2335" i="8"/>
  <c r="J2334" i="8"/>
  <c r="J2333" i="8"/>
  <c r="J2332" i="8"/>
  <c r="J2331" i="8"/>
  <c r="J2330" i="8"/>
  <c r="J2329" i="8"/>
  <c r="J2328" i="8"/>
  <c r="J2327" i="8"/>
  <c r="J2326" i="8"/>
  <c r="J2325" i="8"/>
  <c r="J2324" i="8"/>
  <c r="J2323" i="8"/>
  <c r="J2322" i="8"/>
  <c r="J2321" i="8"/>
  <c r="J2320" i="8"/>
  <c r="J2319" i="8"/>
  <c r="J2318" i="8"/>
  <c r="J2317" i="8"/>
  <c r="J2316" i="8"/>
  <c r="J2315" i="8"/>
  <c r="J2314" i="8"/>
  <c r="J2313" i="8"/>
  <c r="J2312" i="8"/>
  <c r="J2311" i="8"/>
  <c r="J2310" i="8"/>
  <c r="J2309" i="8"/>
  <c r="J2308" i="8"/>
  <c r="J2307" i="8"/>
  <c r="J2306" i="8"/>
  <c r="J2305" i="8"/>
  <c r="J2304" i="8"/>
  <c r="J2303" i="8"/>
  <c r="J2302" i="8"/>
  <c r="J2301" i="8"/>
  <c r="J2300" i="8"/>
  <c r="J2299" i="8"/>
  <c r="J2298" i="8"/>
  <c r="J2297" i="8"/>
  <c r="J2296" i="8"/>
  <c r="J2295" i="8"/>
  <c r="J2294" i="8"/>
  <c r="J2293" i="8"/>
  <c r="J2292" i="8"/>
  <c r="J2291" i="8"/>
  <c r="J2290" i="8"/>
  <c r="J2289" i="8"/>
  <c r="J2288" i="8"/>
  <c r="J2287" i="8"/>
  <c r="J2286" i="8"/>
  <c r="J2285" i="8"/>
  <c r="J2284" i="8"/>
  <c r="J2283" i="8"/>
  <c r="J2282" i="8"/>
  <c r="J2281" i="8"/>
  <c r="J2280" i="8"/>
  <c r="J2279" i="8"/>
  <c r="J2278" i="8"/>
  <c r="J2277" i="8"/>
  <c r="J2276" i="8"/>
  <c r="J2275" i="8"/>
  <c r="J2274" i="8"/>
  <c r="J2273" i="8"/>
  <c r="J2272" i="8"/>
  <c r="J2271" i="8"/>
  <c r="J2270" i="8"/>
  <c r="J2269" i="8"/>
  <c r="J2268" i="8"/>
  <c r="J2267" i="8"/>
  <c r="J2266" i="8"/>
  <c r="J2265" i="8"/>
  <c r="J2264" i="8"/>
  <c r="J2263" i="8"/>
  <c r="J2262" i="8"/>
  <c r="J2261" i="8"/>
  <c r="J2260" i="8"/>
  <c r="J2259" i="8"/>
  <c r="J2258" i="8"/>
  <c r="J2257" i="8"/>
  <c r="J2256" i="8"/>
  <c r="J2255" i="8"/>
  <c r="J2254" i="8"/>
  <c r="J2253" i="8"/>
  <c r="J2252" i="8"/>
  <c r="J2251" i="8"/>
  <c r="J2250" i="8"/>
  <c r="J2249" i="8"/>
  <c r="J2248" i="8"/>
  <c r="J2247" i="8"/>
  <c r="J2246" i="8"/>
  <c r="J2245" i="8"/>
  <c r="J2244" i="8"/>
  <c r="J2243" i="8"/>
  <c r="J2242" i="8"/>
  <c r="J2241" i="8"/>
  <c r="J2240" i="8"/>
  <c r="J2239" i="8"/>
  <c r="J2238" i="8"/>
  <c r="J2237" i="8"/>
  <c r="J2236" i="8"/>
  <c r="J2235" i="8"/>
  <c r="J2234" i="8"/>
  <c r="J2233" i="8"/>
  <c r="J2232" i="8"/>
  <c r="J2231" i="8"/>
  <c r="J2230" i="8"/>
  <c r="J2229" i="8"/>
  <c r="J2228" i="8"/>
  <c r="J2227" i="8"/>
  <c r="J2226" i="8"/>
  <c r="J2225" i="8"/>
  <c r="J2224" i="8"/>
  <c r="J2223" i="8"/>
  <c r="J2222" i="8"/>
  <c r="J2221" i="8"/>
  <c r="J2220" i="8"/>
  <c r="J2219" i="8"/>
  <c r="J2218" i="8"/>
  <c r="J2217" i="8"/>
  <c r="J2216" i="8"/>
  <c r="M1325" i="16"/>
  <c r="M1324" i="16"/>
  <c r="M1323" i="16"/>
  <c r="M1322" i="16"/>
  <c r="M1321" i="16"/>
  <c r="M1320" i="16"/>
  <c r="M1319" i="16"/>
  <c r="M1318" i="16"/>
  <c r="M1317" i="16"/>
  <c r="M1316" i="16"/>
  <c r="M1315" i="16"/>
  <c r="M1314" i="16"/>
  <c r="M1313" i="16"/>
  <c r="M1312" i="16"/>
  <c r="M1311" i="16"/>
  <c r="M1310" i="16"/>
  <c r="M1309" i="16"/>
  <c r="M1308" i="16"/>
  <c r="M1307" i="16"/>
  <c r="M1306" i="16"/>
  <c r="M1305" i="16"/>
  <c r="M1304" i="16"/>
  <c r="M1303" i="16"/>
  <c r="M1302" i="16"/>
  <c r="M1301" i="16"/>
  <c r="M1300" i="16"/>
  <c r="M1299" i="16"/>
  <c r="M1298" i="16"/>
  <c r="M1297" i="16"/>
  <c r="M1296" i="16"/>
  <c r="M1295" i="16"/>
  <c r="M1294" i="16"/>
  <c r="M1293" i="16"/>
  <c r="M1292" i="16"/>
  <c r="M1291" i="16"/>
  <c r="M1290" i="16"/>
  <c r="M1289" i="16"/>
  <c r="M1288" i="16"/>
  <c r="M1287" i="16"/>
  <c r="M1286" i="16"/>
  <c r="M1285" i="16"/>
  <c r="M1284" i="16"/>
  <c r="M1283" i="16"/>
  <c r="M1282" i="16"/>
  <c r="M1281" i="16"/>
  <c r="M1280" i="16"/>
  <c r="M1279" i="16"/>
  <c r="M1278" i="16"/>
  <c r="M1277" i="16"/>
  <c r="M1276" i="16"/>
  <c r="M1275" i="16"/>
  <c r="M1274" i="16"/>
  <c r="M1273" i="16"/>
  <c r="M1272" i="16"/>
  <c r="M1271" i="16"/>
  <c r="M1270" i="16"/>
  <c r="M1269" i="16"/>
  <c r="M1268" i="16"/>
  <c r="M1267" i="16"/>
  <c r="M1266" i="16"/>
  <c r="M1265" i="16"/>
  <c r="M1264" i="16"/>
  <c r="M1263" i="16"/>
  <c r="M1262" i="16"/>
  <c r="M1261" i="16"/>
  <c r="M1260" i="16"/>
  <c r="M1259" i="16"/>
  <c r="M1258" i="16"/>
  <c r="M1257" i="16"/>
  <c r="M1256" i="16"/>
  <c r="M1255" i="16"/>
  <c r="M1254" i="16"/>
  <c r="M1253" i="16"/>
  <c r="M1252" i="16"/>
  <c r="M1251" i="16"/>
  <c r="M1250" i="16"/>
  <c r="M1249" i="16"/>
  <c r="M1248" i="16"/>
  <c r="M1247" i="16"/>
  <c r="M1246" i="16"/>
  <c r="M1245" i="16"/>
  <c r="M1244" i="16"/>
  <c r="M1243" i="16"/>
  <c r="M1242" i="16"/>
  <c r="M1241" i="16"/>
  <c r="M1240" i="16"/>
  <c r="M1239" i="16"/>
  <c r="M1238" i="16"/>
  <c r="M1237" i="16"/>
  <c r="M1236" i="16"/>
  <c r="M1235" i="16"/>
  <c r="M1234" i="16"/>
  <c r="M1233" i="16"/>
  <c r="M1232" i="16"/>
  <c r="M1231" i="16"/>
  <c r="M1230" i="16"/>
  <c r="M1229" i="16"/>
  <c r="M1228" i="16"/>
  <c r="M1227" i="16"/>
  <c r="M1226" i="16"/>
  <c r="M1225" i="16"/>
  <c r="M1224" i="16"/>
  <c r="M1223" i="16"/>
  <c r="M1222" i="16"/>
  <c r="M1221" i="16"/>
  <c r="M1220" i="16"/>
  <c r="M1219" i="16"/>
  <c r="M1218" i="16"/>
  <c r="M1217" i="16"/>
  <c r="M1216" i="16"/>
  <c r="M1215" i="16"/>
  <c r="M1214" i="16"/>
  <c r="M1213" i="16"/>
  <c r="M1212" i="16"/>
  <c r="M1211" i="16"/>
  <c r="M1210" i="16"/>
  <c r="M1209" i="16"/>
  <c r="M1208" i="16"/>
  <c r="M1207" i="16"/>
  <c r="M1206" i="16"/>
  <c r="M1205" i="16"/>
  <c r="M1204" i="16"/>
  <c r="M1203" i="16"/>
  <c r="M1202" i="16"/>
  <c r="M1201" i="16"/>
  <c r="M1200" i="16"/>
  <c r="M1199" i="16"/>
  <c r="M1198" i="16"/>
  <c r="M1197" i="16"/>
  <c r="M1196" i="16"/>
  <c r="M1195" i="16"/>
  <c r="M1194" i="16"/>
  <c r="M1193" i="16"/>
  <c r="M1192" i="16"/>
  <c r="M1191" i="16"/>
  <c r="M1190" i="16"/>
  <c r="M1189" i="16"/>
  <c r="M1188" i="16"/>
  <c r="M1187" i="16"/>
  <c r="M1186" i="16"/>
  <c r="M1185" i="16"/>
  <c r="M1184" i="16"/>
  <c r="M1183" i="16"/>
  <c r="M1182" i="16"/>
  <c r="M1181" i="16"/>
  <c r="M1180" i="16"/>
  <c r="M1179" i="16"/>
  <c r="M1178" i="16"/>
  <c r="M1177" i="16"/>
  <c r="M1176" i="16"/>
  <c r="M1175" i="16"/>
  <c r="M1174" i="16"/>
  <c r="M1173" i="16"/>
  <c r="M1172" i="16"/>
  <c r="M1171" i="16"/>
  <c r="M1170" i="16"/>
  <c r="M1169" i="16"/>
  <c r="M1168" i="16"/>
  <c r="M1167" i="16"/>
  <c r="M1166" i="16"/>
  <c r="M1165" i="16"/>
  <c r="M1164" i="16"/>
  <c r="M1163" i="16"/>
  <c r="M1162" i="16"/>
  <c r="M1161" i="16"/>
  <c r="M1160" i="16"/>
  <c r="M1159" i="16"/>
  <c r="M1158" i="16"/>
  <c r="M1157" i="16"/>
  <c r="M1156" i="16"/>
  <c r="M1155" i="16"/>
  <c r="M1154" i="16"/>
  <c r="M1153" i="16"/>
  <c r="M1152" i="16"/>
  <c r="M1151" i="16"/>
  <c r="M1150" i="16"/>
  <c r="M1149" i="16"/>
  <c r="M1148" i="16"/>
  <c r="M1147" i="16"/>
  <c r="M1146" i="16"/>
  <c r="M1145" i="16"/>
  <c r="M1144" i="16"/>
  <c r="M1143" i="16"/>
  <c r="M1142" i="16"/>
  <c r="M1141" i="16"/>
  <c r="M1140" i="16"/>
  <c r="M1139" i="16"/>
  <c r="M1138" i="16"/>
  <c r="M1137" i="16"/>
  <c r="M1136" i="16"/>
  <c r="M1135" i="16"/>
  <c r="M1134" i="16"/>
  <c r="M1133" i="16"/>
  <c r="M1132" i="16"/>
  <c r="M1131" i="16"/>
  <c r="M1130" i="16"/>
  <c r="M1129" i="16"/>
  <c r="M1128" i="16"/>
  <c r="M1127" i="16"/>
  <c r="M1126" i="16"/>
  <c r="M1125" i="16"/>
  <c r="M1124" i="16"/>
  <c r="M1123" i="16"/>
  <c r="M1122" i="16"/>
  <c r="M1121" i="16"/>
  <c r="M1120" i="16"/>
  <c r="M1119" i="16"/>
  <c r="M1118" i="16"/>
  <c r="M1117" i="16"/>
  <c r="M1116" i="16"/>
  <c r="M1115" i="16"/>
  <c r="M1114" i="16"/>
  <c r="M1113" i="16"/>
  <c r="M1112" i="16"/>
  <c r="M1111" i="16"/>
  <c r="M1110" i="16"/>
  <c r="M1109" i="16"/>
  <c r="M1108" i="16"/>
  <c r="M1107" i="16"/>
  <c r="M1106" i="16"/>
  <c r="M1105" i="16"/>
  <c r="M1104" i="16"/>
  <c r="M1103" i="16"/>
  <c r="M1102" i="16"/>
  <c r="M1101" i="16"/>
  <c r="M1100" i="16"/>
  <c r="M1099" i="16"/>
  <c r="M1098" i="16"/>
  <c r="M1097" i="16"/>
  <c r="M1096" i="16"/>
  <c r="M1095" i="16"/>
  <c r="M1094" i="16"/>
  <c r="M1093" i="16"/>
  <c r="M1092" i="16"/>
  <c r="M1091" i="16"/>
  <c r="M1090" i="16"/>
  <c r="M1089" i="16"/>
  <c r="M1088" i="16"/>
  <c r="M1087" i="16"/>
  <c r="M1086" i="16"/>
  <c r="M1085" i="16"/>
  <c r="M1084" i="16"/>
  <c r="M1083" i="16"/>
  <c r="M1082" i="16"/>
  <c r="M1081" i="16"/>
  <c r="M1080" i="16"/>
  <c r="M1079" i="16"/>
  <c r="M1078" i="16"/>
  <c r="M1077" i="16"/>
  <c r="M1076" i="16"/>
  <c r="M1075" i="16"/>
  <c r="M1074" i="16"/>
  <c r="M1073" i="16"/>
  <c r="M1072" i="16"/>
  <c r="M1071" i="16"/>
  <c r="M1070" i="16"/>
  <c r="M1069" i="16"/>
  <c r="M1068" i="16"/>
  <c r="M1067" i="16"/>
  <c r="M1065" i="16"/>
  <c r="M1064" i="16"/>
  <c r="M1063" i="16"/>
  <c r="M1062" i="16"/>
  <c r="M1061" i="16"/>
  <c r="M1060" i="16"/>
  <c r="M1059" i="16"/>
  <c r="M1058" i="16"/>
  <c r="M1057" i="16"/>
  <c r="M1056" i="16"/>
  <c r="M1055" i="16"/>
  <c r="M1054" i="16"/>
  <c r="M1053" i="16"/>
  <c r="M1052" i="16"/>
  <c r="M1051" i="16"/>
  <c r="M1050" i="16"/>
  <c r="M1049" i="16"/>
  <c r="M1048" i="16"/>
  <c r="M1047" i="16"/>
  <c r="M1046" i="16"/>
  <c r="M1045" i="16"/>
  <c r="M1044" i="16"/>
  <c r="M1043" i="16"/>
  <c r="M1042" i="16"/>
  <c r="M1041" i="16"/>
  <c r="M1040" i="16"/>
  <c r="M1039" i="16"/>
  <c r="M1038" i="16"/>
  <c r="M1037" i="16"/>
  <c r="M1036" i="16"/>
  <c r="M1035" i="16"/>
  <c r="M1034" i="16"/>
  <c r="M1033" i="16"/>
  <c r="M1032" i="16"/>
  <c r="M1031" i="16"/>
  <c r="M1030" i="16"/>
  <c r="M1029" i="16"/>
  <c r="M1028" i="16"/>
  <c r="M1027" i="16"/>
  <c r="M1026" i="16"/>
  <c r="M1025" i="16"/>
  <c r="M1024" i="16"/>
  <c r="M1023" i="16"/>
  <c r="M1022" i="16"/>
  <c r="M1021" i="16"/>
  <c r="M1020" i="16"/>
  <c r="M1019" i="16"/>
  <c r="M1018" i="16"/>
  <c r="M1017" i="16"/>
  <c r="M1016" i="16"/>
  <c r="M1015" i="16"/>
  <c r="M1014" i="16"/>
  <c r="M1013" i="16"/>
  <c r="M1012" i="16"/>
  <c r="M1011" i="16"/>
  <c r="M1010" i="16"/>
  <c r="M1009" i="16"/>
  <c r="M1008" i="16"/>
  <c r="M1007" i="16"/>
  <c r="M1006" i="16"/>
  <c r="M1005" i="16"/>
  <c r="M1004" i="16"/>
  <c r="M1003" i="16"/>
  <c r="M1002" i="16"/>
  <c r="M1001" i="16"/>
  <c r="M1000" i="16"/>
  <c r="M999" i="16"/>
  <c r="M998" i="16"/>
  <c r="M997" i="16"/>
  <c r="M996" i="16"/>
  <c r="M995" i="16"/>
  <c r="M994" i="16"/>
  <c r="M993" i="16"/>
  <c r="M992" i="16"/>
  <c r="M991" i="16"/>
  <c r="M990" i="16"/>
  <c r="M989" i="16"/>
  <c r="M988" i="16"/>
  <c r="M987" i="16"/>
  <c r="M986" i="16"/>
  <c r="M985" i="16"/>
  <c r="M984" i="16"/>
  <c r="M983" i="16"/>
  <c r="M982" i="16"/>
  <c r="M981" i="16"/>
  <c r="M980" i="16"/>
  <c r="M979" i="16"/>
  <c r="M978" i="16"/>
  <c r="M977" i="16"/>
  <c r="M976" i="16"/>
  <c r="M975" i="16"/>
  <c r="M974" i="16"/>
  <c r="M973" i="16"/>
  <c r="M972" i="16"/>
  <c r="M971" i="16"/>
  <c r="M970" i="16"/>
  <c r="M969" i="16"/>
  <c r="M968" i="16"/>
  <c r="M967" i="16"/>
  <c r="M966" i="16"/>
  <c r="M965" i="16"/>
  <c r="M964" i="16"/>
  <c r="M963" i="16"/>
  <c r="M962" i="16"/>
  <c r="M961" i="16"/>
  <c r="M960" i="16"/>
  <c r="M959" i="16"/>
  <c r="M958" i="16"/>
  <c r="M957" i="16"/>
  <c r="M956" i="16"/>
  <c r="M955" i="16"/>
  <c r="M954" i="16"/>
  <c r="M953" i="16"/>
  <c r="M952" i="16"/>
  <c r="M951" i="16"/>
  <c r="M950" i="16"/>
  <c r="M949" i="16"/>
  <c r="M948" i="16"/>
  <c r="M947" i="16"/>
  <c r="M946" i="16"/>
  <c r="M945" i="16"/>
  <c r="M944" i="16"/>
  <c r="M943" i="16"/>
  <c r="M942" i="16"/>
  <c r="M941" i="16"/>
  <c r="M940" i="16"/>
  <c r="M939" i="16"/>
  <c r="M938" i="16"/>
  <c r="M937" i="16"/>
  <c r="M936" i="16"/>
  <c r="M935" i="16"/>
  <c r="M934" i="16"/>
  <c r="M933" i="16"/>
  <c r="M932" i="16"/>
  <c r="M931" i="16"/>
  <c r="M930" i="16"/>
  <c r="M929" i="16"/>
  <c r="M928" i="16"/>
  <c r="M927" i="16"/>
  <c r="M926" i="16"/>
  <c r="M925" i="16"/>
  <c r="M924" i="16"/>
  <c r="M923" i="16"/>
  <c r="M922" i="16"/>
  <c r="M921" i="16"/>
  <c r="M920" i="16"/>
  <c r="M919" i="16"/>
  <c r="M918" i="16"/>
  <c r="M917" i="16"/>
  <c r="M916" i="16"/>
  <c r="M915" i="16"/>
  <c r="M914" i="16"/>
  <c r="M913" i="16"/>
  <c r="M912" i="16"/>
  <c r="M911" i="16"/>
  <c r="M910" i="16"/>
  <c r="M909" i="16"/>
  <c r="M908" i="16"/>
  <c r="M907" i="16"/>
  <c r="M906" i="16"/>
  <c r="M905" i="16"/>
  <c r="M904" i="16"/>
  <c r="M903" i="16"/>
  <c r="M902" i="16"/>
  <c r="M901" i="16"/>
  <c r="M900" i="16"/>
  <c r="M899" i="16"/>
  <c r="M898" i="16"/>
  <c r="M897" i="16"/>
  <c r="M896" i="16"/>
  <c r="M895" i="16"/>
  <c r="M894" i="16"/>
  <c r="M893" i="16"/>
  <c r="M892" i="16"/>
  <c r="M891" i="16"/>
  <c r="M890" i="16"/>
  <c r="M889" i="16"/>
  <c r="M888" i="16"/>
  <c r="M887" i="16"/>
  <c r="M886" i="16"/>
  <c r="M885" i="16"/>
  <c r="M884" i="16"/>
  <c r="M883" i="16"/>
  <c r="M882" i="16"/>
  <c r="M881" i="16"/>
  <c r="M880" i="16"/>
  <c r="M879" i="16"/>
  <c r="M878" i="16"/>
  <c r="M877" i="16"/>
  <c r="M876" i="16"/>
  <c r="M875" i="16"/>
  <c r="M874" i="16"/>
  <c r="M873" i="16"/>
  <c r="M872" i="16"/>
  <c r="M871" i="16"/>
  <c r="M870" i="16"/>
  <c r="M869" i="16"/>
  <c r="M868" i="16"/>
  <c r="M867" i="16"/>
  <c r="M866" i="16"/>
  <c r="M865" i="16"/>
  <c r="M864" i="16"/>
  <c r="M863" i="16"/>
  <c r="M862" i="16"/>
  <c r="M861" i="16"/>
  <c r="M860" i="16"/>
  <c r="M859" i="16"/>
  <c r="M858" i="16"/>
  <c r="M857" i="16"/>
  <c r="M856" i="16"/>
  <c r="M855" i="16"/>
  <c r="M854" i="16"/>
  <c r="M853" i="16"/>
  <c r="M852" i="16"/>
  <c r="M851" i="16"/>
  <c r="M850" i="16"/>
  <c r="M849" i="16"/>
  <c r="M848" i="16"/>
  <c r="M847" i="16"/>
  <c r="M846" i="16"/>
  <c r="M845" i="16"/>
  <c r="M844" i="16"/>
  <c r="M843" i="16"/>
  <c r="M842" i="16"/>
  <c r="M841" i="16"/>
  <c r="M840" i="16"/>
  <c r="M839" i="16"/>
  <c r="M838" i="16"/>
  <c r="M837" i="16"/>
  <c r="M836" i="16"/>
  <c r="M835" i="16"/>
  <c r="M834" i="16"/>
  <c r="M833" i="16"/>
  <c r="M832" i="16"/>
  <c r="M831" i="16"/>
  <c r="M830" i="16"/>
  <c r="M829" i="16"/>
  <c r="M828" i="16"/>
  <c r="M827" i="16"/>
  <c r="M826" i="16"/>
  <c r="M825" i="16"/>
  <c r="M824" i="16"/>
  <c r="M823" i="16"/>
  <c r="M822" i="16"/>
  <c r="M821" i="16"/>
  <c r="M820" i="16"/>
  <c r="M819" i="16"/>
  <c r="M818" i="16"/>
  <c r="M817" i="16"/>
  <c r="M816" i="16"/>
  <c r="M815" i="16"/>
  <c r="M814" i="16"/>
  <c r="M813" i="16"/>
  <c r="M812" i="16"/>
  <c r="M811" i="16"/>
  <c r="M810" i="16"/>
  <c r="M809" i="16"/>
  <c r="M808" i="16"/>
  <c r="M807" i="16"/>
  <c r="M806" i="16"/>
  <c r="M805" i="16"/>
  <c r="M804" i="16"/>
  <c r="M803" i="16"/>
  <c r="M802" i="16"/>
  <c r="M801" i="16"/>
  <c r="M800" i="16"/>
  <c r="M799" i="16"/>
  <c r="M798" i="16"/>
  <c r="M797" i="16"/>
  <c r="M796" i="16"/>
  <c r="M795" i="16"/>
  <c r="M794" i="16"/>
  <c r="M793" i="16"/>
  <c r="M792" i="16"/>
  <c r="M791" i="16"/>
  <c r="M790" i="16"/>
  <c r="M789" i="16"/>
  <c r="M788" i="16"/>
  <c r="M787" i="16"/>
  <c r="M786" i="16"/>
  <c r="M785" i="16"/>
  <c r="M784" i="16"/>
  <c r="M783" i="16"/>
  <c r="M782" i="16"/>
  <c r="M781" i="16"/>
  <c r="M780" i="16"/>
  <c r="M779" i="16"/>
  <c r="M778" i="16"/>
  <c r="M777" i="16"/>
  <c r="M776" i="16"/>
  <c r="M775" i="16"/>
  <c r="M774" i="16"/>
  <c r="M773" i="16"/>
  <c r="M772" i="16"/>
  <c r="M771" i="16"/>
  <c r="M770" i="16"/>
  <c r="M769" i="16"/>
  <c r="M768" i="16"/>
  <c r="M767" i="16"/>
  <c r="M766" i="16"/>
  <c r="M765" i="16"/>
  <c r="M764" i="16"/>
  <c r="M763" i="16"/>
  <c r="M762" i="16"/>
  <c r="M761" i="16"/>
  <c r="M760" i="16"/>
  <c r="M759" i="16"/>
  <c r="M758" i="16"/>
  <c r="M757" i="16"/>
  <c r="M756" i="16"/>
  <c r="M755" i="16"/>
  <c r="M754" i="16"/>
  <c r="M753" i="16"/>
  <c r="M752" i="16"/>
  <c r="M751" i="16"/>
  <c r="M750" i="16"/>
  <c r="M749" i="16"/>
  <c r="M748" i="16"/>
  <c r="M747" i="16"/>
  <c r="M746" i="16"/>
  <c r="M745" i="16"/>
  <c r="M744" i="16"/>
  <c r="M743" i="16"/>
  <c r="M742" i="16"/>
  <c r="M741" i="16"/>
  <c r="M740" i="16"/>
  <c r="M739" i="16"/>
  <c r="M738" i="16"/>
  <c r="M737" i="16"/>
  <c r="M736" i="16"/>
  <c r="M735" i="16"/>
  <c r="M734" i="16"/>
  <c r="M733" i="16"/>
  <c r="M732" i="16"/>
  <c r="M731" i="16"/>
  <c r="M730" i="16"/>
  <c r="M729" i="16"/>
  <c r="M728" i="16"/>
  <c r="M727" i="16"/>
  <c r="M726" i="16"/>
  <c r="M725" i="16"/>
  <c r="M724" i="16"/>
  <c r="M723" i="16"/>
  <c r="M722" i="16"/>
  <c r="M721" i="16"/>
  <c r="M720" i="16"/>
  <c r="M719" i="16"/>
  <c r="M718" i="16"/>
  <c r="M717" i="16"/>
  <c r="M716" i="16"/>
  <c r="M715" i="16"/>
  <c r="M714" i="16"/>
  <c r="M713" i="16"/>
  <c r="M712" i="16"/>
  <c r="M711" i="16"/>
  <c r="M710" i="16"/>
  <c r="M709" i="16"/>
  <c r="M708" i="16"/>
  <c r="M707" i="16"/>
  <c r="M706" i="16"/>
  <c r="M705" i="16"/>
  <c r="M704" i="16"/>
  <c r="M703" i="16"/>
  <c r="M702" i="16"/>
  <c r="M701" i="16"/>
  <c r="M700" i="16"/>
  <c r="M699" i="16"/>
  <c r="M698" i="16"/>
  <c r="M697" i="16"/>
  <c r="M696" i="16"/>
  <c r="M695" i="16"/>
  <c r="M694" i="16"/>
  <c r="M693" i="16"/>
  <c r="M692" i="16"/>
  <c r="M691" i="16"/>
  <c r="M690" i="16"/>
  <c r="M689" i="16"/>
  <c r="M688" i="16"/>
  <c r="M687" i="16"/>
  <c r="M686" i="16"/>
  <c r="M685" i="16"/>
  <c r="M684" i="16"/>
  <c r="M683" i="16"/>
  <c r="M682" i="16"/>
  <c r="M681" i="16"/>
  <c r="M680" i="16"/>
  <c r="M679" i="16"/>
  <c r="M678" i="16"/>
  <c r="M677" i="16"/>
  <c r="M676" i="16"/>
  <c r="M675" i="16"/>
  <c r="M674" i="16"/>
  <c r="M673" i="16"/>
  <c r="M672" i="16"/>
  <c r="M671" i="16"/>
  <c r="M670" i="16"/>
  <c r="M669" i="16"/>
  <c r="M668" i="16"/>
  <c r="M667" i="16"/>
  <c r="M666" i="16"/>
  <c r="M665" i="16"/>
  <c r="M664" i="16"/>
  <c r="M663" i="16"/>
  <c r="M662" i="16"/>
  <c r="M661" i="16"/>
  <c r="M660" i="16"/>
  <c r="M659" i="16"/>
  <c r="M658" i="16"/>
  <c r="M657" i="16"/>
  <c r="M656" i="16"/>
  <c r="M655" i="16"/>
  <c r="M654" i="16"/>
  <c r="M653" i="16"/>
  <c r="M652" i="16"/>
  <c r="M651" i="16"/>
  <c r="M650" i="16"/>
  <c r="M649" i="16"/>
  <c r="M648" i="16"/>
  <c r="M647" i="16"/>
  <c r="M646" i="16"/>
  <c r="M645" i="16"/>
  <c r="M644" i="16"/>
  <c r="M643" i="16"/>
  <c r="M642" i="16"/>
  <c r="M641" i="16"/>
  <c r="M640" i="16"/>
  <c r="M639" i="16"/>
  <c r="M638" i="16"/>
  <c r="M637" i="16"/>
  <c r="M636" i="16"/>
  <c r="M635" i="16"/>
  <c r="M634" i="16"/>
  <c r="M633" i="16"/>
  <c r="M632" i="16"/>
  <c r="M631" i="16"/>
  <c r="M630" i="16"/>
  <c r="M629" i="16"/>
  <c r="M628" i="16"/>
  <c r="M627" i="16"/>
  <c r="M626" i="16"/>
  <c r="M625" i="16"/>
  <c r="M624" i="16"/>
  <c r="M623" i="16"/>
  <c r="M622" i="16"/>
  <c r="M621" i="16"/>
  <c r="M620" i="16"/>
  <c r="M619" i="16"/>
  <c r="M618" i="16"/>
  <c r="M617" i="16"/>
  <c r="M616" i="16"/>
  <c r="M615" i="16"/>
  <c r="M614" i="16"/>
  <c r="M613" i="16"/>
  <c r="M612" i="16"/>
  <c r="M611" i="16"/>
  <c r="M610" i="16"/>
  <c r="M609" i="16"/>
  <c r="M608" i="16"/>
  <c r="M607" i="16"/>
  <c r="M606" i="16"/>
  <c r="M605" i="16"/>
  <c r="M604" i="16"/>
  <c r="M603" i="16"/>
  <c r="M602" i="16"/>
  <c r="M601" i="16"/>
  <c r="M600" i="16"/>
  <c r="M599" i="16"/>
  <c r="M598" i="16"/>
  <c r="M597" i="16"/>
  <c r="M596" i="16"/>
  <c r="M595" i="16"/>
  <c r="M594" i="16"/>
  <c r="M593" i="16"/>
  <c r="M592" i="16"/>
  <c r="M591" i="16"/>
  <c r="M590" i="16"/>
  <c r="M589" i="16"/>
  <c r="M588" i="16"/>
  <c r="M587" i="16"/>
  <c r="M586" i="16"/>
  <c r="M585" i="16"/>
  <c r="M584" i="16"/>
  <c r="M583" i="16"/>
  <c r="M582" i="16"/>
  <c r="M581" i="16"/>
  <c r="M580" i="16"/>
  <c r="M579" i="16"/>
  <c r="M578" i="16"/>
  <c r="M577" i="16"/>
  <c r="M576" i="16"/>
  <c r="M575" i="16"/>
  <c r="M574" i="16"/>
  <c r="M573" i="16"/>
  <c r="M572" i="16"/>
  <c r="M571" i="16"/>
  <c r="M570" i="16"/>
  <c r="M569" i="16"/>
  <c r="M568" i="16"/>
  <c r="M567" i="16"/>
  <c r="M566" i="16"/>
  <c r="M565" i="16"/>
  <c r="M564" i="16"/>
  <c r="M563" i="16"/>
  <c r="M562" i="16"/>
  <c r="M561" i="16"/>
  <c r="M560" i="16"/>
  <c r="M559" i="16"/>
  <c r="M558" i="16"/>
  <c r="M557" i="16"/>
  <c r="M556" i="16"/>
  <c r="M555" i="16"/>
  <c r="M554" i="16"/>
  <c r="M553" i="16"/>
  <c r="M552" i="16"/>
  <c r="M551" i="16"/>
  <c r="M550" i="16"/>
  <c r="M549" i="16"/>
  <c r="M548" i="16"/>
  <c r="M547" i="16"/>
  <c r="M546" i="16"/>
  <c r="M545" i="16"/>
  <c r="M544" i="16"/>
  <c r="M543" i="16"/>
  <c r="M542" i="16"/>
  <c r="M541" i="16"/>
  <c r="M540" i="16"/>
  <c r="M539" i="16"/>
  <c r="M538" i="16"/>
  <c r="M537" i="16"/>
  <c r="M536" i="16"/>
  <c r="M535" i="16"/>
  <c r="M534" i="16"/>
  <c r="M533" i="16"/>
  <c r="M532" i="16"/>
  <c r="M531" i="16"/>
  <c r="M530" i="16"/>
  <c r="M529" i="16"/>
  <c r="M528" i="16"/>
  <c r="M527" i="16"/>
  <c r="M526" i="16"/>
  <c r="M525" i="16"/>
  <c r="M524" i="16"/>
  <c r="M523" i="16"/>
  <c r="M522" i="16"/>
  <c r="M521" i="16"/>
  <c r="M520" i="16"/>
  <c r="M519" i="16"/>
  <c r="M518" i="16"/>
  <c r="M517" i="16"/>
  <c r="M516" i="16"/>
  <c r="M515" i="16"/>
  <c r="M514" i="16"/>
  <c r="M513" i="16"/>
  <c r="M512" i="16"/>
  <c r="M511" i="16"/>
  <c r="M510" i="16"/>
  <c r="M509" i="16"/>
  <c r="M508" i="16"/>
  <c r="M507" i="16"/>
  <c r="M506" i="16"/>
  <c r="M505" i="16"/>
  <c r="M504" i="16"/>
  <c r="M503" i="16"/>
  <c r="M502" i="16"/>
  <c r="M501" i="16"/>
  <c r="M500" i="16"/>
  <c r="M499" i="16"/>
  <c r="M498" i="16"/>
  <c r="M497" i="16"/>
  <c r="M496" i="16"/>
  <c r="M495" i="16"/>
  <c r="M494" i="16"/>
  <c r="M493" i="16"/>
  <c r="M492" i="16"/>
  <c r="M491" i="16"/>
  <c r="M490" i="16"/>
  <c r="M489" i="16"/>
  <c r="M488" i="16"/>
  <c r="M487" i="16"/>
  <c r="M486" i="16"/>
  <c r="M485" i="16"/>
  <c r="M484" i="16"/>
  <c r="M483" i="16"/>
  <c r="M482" i="16"/>
  <c r="M481" i="16"/>
  <c r="M480" i="16"/>
  <c r="M479" i="16"/>
  <c r="M478" i="16"/>
  <c r="M477" i="16"/>
  <c r="M476" i="16"/>
  <c r="M475" i="16"/>
  <c r="M474" i="16"/>
  <c r="M473" i="16"/>
  <c r="M472" i="16"/>
  <c r="M471" i="16"/>
  <c r="M470" i="16"/>
  <c r="M469" i="16"/>
  <c r="M468" i="16"/>
  <c r="M467" i="16"/>
  <c r="M466" i="16"/>
  <c r="M465" i="16"/>
  <c r="M464" i="16"/>
  <c r="M463" i="16"/>
  <c r="M462" i="16"/>
  <c r="M461" i="16"/>
  <c r="M460" i="16"/>
  <c r="M459" i="16"/>
  <c r="M458" i="16"/>
  <c r="M457" i="16"/>
  <c r="M456" i="16"/>
  <c r="M455" i="16"/>
  <c r="M454" i="16"/>
  <c r="M453" i="16"/>
  <c r="M452" i="16"/>
  <c r="M451" i="16"/>
  <c r="M450" i="16"/>
  <c r="M449" i="16"/>
  <c r="M448" i="16"/>
  <c r="M447" i="16"/>
  <c r="M446" i="16"/>
  <c r="M445" i="16"/>
  <c r="M444" i="16"/>
  <c r="M443" i="16"/>
  <c r="M442" i="16"/>
  <c r="M441" i="16"/>
  <c r="M440" i="16"/>
  <c r="M439" i="16"/>
  <c r="M438" i="16"/>
  <c r="M437" i="16"/>
  <c r="M436" i="16"/>
  <c r="M435" i="16"/>
  <c r="M434" i="16"/>
  <c r="M433" i="16"/>
  <c r="M432" i="16"/>
  <c r="M431" i="16"/>
  <c r="M430" i="16"/>
  <c r="M429" i="16"/>
  <c r="M428" i="16"/>
  <c r="M427" i="16"/>
  <c r="M426" i="16"/>
  <c r="M425" i="16"/>
  <c r="M424" i="16"/>
  <c r="M423" i="16"/>
  <c r="M422" i="16"/>
  <c r="M421" i="16"/>
  <c r="M420" i="16"/>
  <c r="M419" i="16"/>
  <c r="M418" i="16"/>
  <c r="M417" i="16"/>
  <c r="M416" i="16"/>
  <c r="M415" i="16"/>
  <c r="M414" i="16"/>
  <c r="M413" i="16"/>
  <c r="M412" i="16"/>
  <c r="M411" i="16"/>
  <c r="M410" i="16"/>
  <c r="M409" i="16"/>
  <c r="M408" i="16"/>
  <c r="M407" i="16"/>
  <c r="M406" i="16"/>
  <c r="M405" i="16"/>
  <c r="M404" i="16"/>
  <c r="M403" i="16"/>
  <c r="M402" i="16"/>
  <c r="M401" i="16"/>
  <c r="M400" i="16"/>
  <c r="M399" i="16"/>
  <c r="M398" i="16"/>
  <c r="M397" i="16"/>
  <c r="M396" i="16"/>
  <c r="M395" i="16"/>
  <c r="M393" i="16"/>
  <c r="M392" i="16"/>
  <c r="M391" i="16"/>
  <c r="M390" i="16"/>
  <c r="M389" i="16"/>
  <c r="M388" i="16"/>
  <c r="M384" i="16"/>
  <c r="M383" i="16"/>
  <c r="M382" i="16"/>
  <c r="M381" i="16"/>
  <c r="M380" i="16"/>
  <c r="M379" i="16"/>
  <c r="M378" i="16"/>
  <c r="M377" i="16"/>
  <c r="M376" i="16"/>
  <c r="M375" i="16"/>
  <c r="M374" i="16"/>
  <c r="M373" i="16"/>
  <c r="M372" i="16"/>
  <c r="M371" i="16"/>
  <c r="M370" i="16"/>
  <c r="M369" i="16"/>
  <c r="M368" i="16"/>
  <c r="M367" i="16"/>
  <c r="M366" i="16"/>
  <c r="M365" i="16"/>
  <c r="M364" i="16"/>
  <c r="M363" i="16"/>
  <c r="M362" i="16"/>
  <c r="M361" i="16"/>
  <c r="M360" i="16"/>
  <c r="M359" i="16"/>
  <c r="M357" i="16"/>
  <c r="M356" i="16"/>
  <c r="M355" i="16"/>
  <c r="M354" i="16"/>
  <c r="M353" i="16"/>
  <c r="M352" i="16"/>
  <c r="M351" i="16"/>
  <c r="M350" i="16"/>
  <c r="M349" i="16"/>
  <c r="M348" i="16"/>
  <c r="M347" i="16"/>
  <c r="M346" i="16"/>
  <c r="M345" i="16"/>
  <c r="M344" i="16"/>
  <c r="M343" i="16"/>
  <c r="M342" i="16"/>
  <c r="M341" i="16"/>
  <c r="M340" i="16"/>
  <c r="M339" i="16"/>
  <c r="M338" i="16"/>
  <c r="M337" i="16"/>
  <c r="M336" i="16"/>
  <c r="M335" i="16"/>
  <c r="M334" i="16"/>
  <c r="M333" i="16"/>
  <c r="M332" i="16"/>
  <c r="M331" i="16"/>
  <c r="M330" i="16"/>
  <c r="M329" i="16"/>
  <c r="M328" i="16"/>
  <c r="M327" i="16"/>
  <c r="M326" i="16"/>
  <c r="M325" i="16"/>
  <c r="M324" i="16"/>
  <c r="M323" i="16"/>
  <c r="M322" i="16"/>
  <c r="M321" i="16"/>
  <c r="M320" i="16"/>
  <c r="M319" i="16"/>
  <c r="M318" i="16"/>
  <c r="M317" i="16"/>
  <c r="M316" i="16"/>
  <c r="M315" i="16"/>
  <c r="M314" i="16"/>
  <c r="M313" i="16"/>
  <c r="M312" i="16"/>
  <c r="M311" i="16"/>
  <c r="M310" i="16"/>
  <c r="M309" i="16"/>
  <c r="M308" i="16"/>
  <c r="M307" i="16"/>
  <c r="M306" i="16"/>
  <c r="M305" i="16"/>
  <c r="M304" i="16"/>
  <c r="M303" i="16"/>
  <c r="M302" i="16"/>
  <c r="M301" i="16"/>
  <c r="M300" i="16"/>
  <c r="M299" i="16"/>
  <c r="M298" i="16"/>
  <c r="M297" i="16"/>
  <c r="M296" i="16"/>
  <c r="M295" i="16"/>
  <c r="M294" i="16"/>
  <c r="M293" i="16"/>
  <c r="M292" i="16"/>
  <c r="M291" i="16"/>
  <c r="M290" i="16"/>
  <c r="M289" i="16"/>
  <c r="M288" i="16"/>
  <c r="M287" i="16"/>
  <c r="M286" i="16"/>
  <c r="M285" i="16"/>
  <c r="M284" i="16"/>
  <c r="M283" i="16"/>
  <c r="M282" i="16"/>
  <c r="M281" i="16"/>
  <c r="M280" i="16"/>
  <c r="M279" i="16"/>
  <c r="M278" i="16"/>
  <c r="M277" i="16"/>
  <c r="M276" i="16"/>
  <c r="M275" i="16"/>
  <c r="M274" i="16"/>
  <c r="M273" i="16"/>
  <c r="M272" i="16"/>
  <c r="M271" i="16"/>
  <c r="M270" i="16"/>
  <c r="M269" i="16"/>
  <c r="M268" i="16"/>
  <c r="M267" i="16"/>
  <c r="M266" i="16"/>
  <c r="M265" i="16"/>
  <c r="M264" i="16"/>
  <c r="M263" i="16"/>
  <c r="M262" i="16"/>
  <c r="M261" i="16"/>
  <c r="M260" i="16"/>
  <c r="M259" i="16"/>
  <c r="M258" i="16"/>
  <c r="M257" i="16"/>
  <c r="M256" i="16"/>
  <c r="M255" i="16"/>
  <c r="M254" i="16"/>
  <c r="M253" i="16"/>
  <c r="M252" i="16"/>
  <c r="M251" i="16"/>
  <c r="M250" i="16"/>
  <c r="M249" i="16"/>
  <c r="M248" i="16"/>
  <c r="M247" i="16"/>
  <c r="M246" i="16"/>
  <c r="M245" i="16"/>
  <c r="M244" i="16"/>
  <c r="M243" i="16"/>
  <c r="M242" i="16"/>
  <c r="M241" i="16"/>
  <c r="M240" i="16"/>
  <c r="M239" i="16"/>
  <c r="M238" i="16"/>
  <c r="M237" i="16"/>
  <c r="M236" i="16"/>
  <c r="M235" i="16"/>
  <c r="M234" i="16"/>
  <c r="M233" i="16"/>
  <c r="M232" i="16"/>
  <c r="M231" i="16"/>
  <c r="M230" i="16"/>
  <c r="M229" i="16"/>
  <c r="M228" i="16"/>
  <c r="M227" i="16"/>
  <c r="M226" i="16"/>
  <c r="M225" i="16"/>
  <c r="M224" i="16"/>
  <c r="M223" i="16"/>
  <c r="M222" i="16"/>
  <c r="M221" i="16"/>
  <c r="M220" i="16"/>
  <c r="M219" i="16"/>
  <c r="M218" i="16"/>
  <c r="M217" i="16"/>
  <c r="M216" i="16"/>
  <c r="M215" i="16"/>
  <c r="M214" i="16"/>
  <c r="M213" i="16"/>
  <c r="M212" i="16"/>
  <c r="M211" i="16"/>
  <c r="M210" i="16"/>
  <c r="M209" i="16"/>
  <c r="M208" i="16"/>
  <c r="M207" i="16"/>
  <c r="M206" i="16"/>
  <c r="M205" i="16"/>
  <c r="M204" i="16"/>
  <c r="M203" i="16"/>
  <c r="M202" i="16"/>
  <c r="M201" i="16"/>
  <c r="M200" i="16"/>
  <c r="M199" i="16"/>
  <c r="M198" i="16"/>
  <c r="M197" i="16"/>
  <c r="M196" i="16"/>
  <c r="M195" i="16"/>
  <c r="M194" i="16"/>
  <c r="M193" i="16"/>
  <c r="M192" i="16"/>
  <c r="M191" i="16"/>
  <c r="M190" i="16"/>
  <c r="M189" i="16"/>
  <c r="M188" i="16"/>
  <c r="M187" i="16"/>
  <c r="M186" i="16"/>
  <c r="M185" i="16"/>
  <c r="M184" i="16"/>
  <c r="M183" i="16"/>
  <c r="M182" i="16"/>
  <c r="M181" i="16"/>
  <c r="M180" i="16"/>
  <c r="M179" i="16"/>
  <c r="M178" i="16"/>
  <c r="M177" i="16"/>
  <c r="M176" i="16"/>
  <c r="M175" i="16"/>
  <c r="M174" i="16"/>
  <c r="M173" i="16"/>
  <c r="M172" i="16"/>
  <c r="M171" i="16"/>
  <c r="M170" i="16"/>
  <c r="M169" i="16"/>
  <c r="M168" i="16"/>
  <c r="M167" i="16"/>
  <c r="M166" i="16"/>
  <c r="M165" i="16"/>
  <c r="M164" i="16"/>
  <c r="M163" i="16"/>
  <c r="M162" i="16"/>
  <c r="M161" i="16"/>
  <c r="M160" i="16"/>
  <c r="M159" i="16"/>
  <c r="M158" i="16"/>
  <c r="M157" i="16"/>
  <c r="M156" i="16"/>
  <c r="M155" i="16"/>
  <c r="M154" i="16"/>
  <c r="M153" i="16"/>
  <c r="M152" i="16"/>
  <c r="M151" i="16"/>
  <c r="M150" i="16"/>
  <c r="M149" i="16"/>
  <c r="M148" i="16"/>
  <c r="M147" i="16"/>
  <c r="M146" i="16"/>
  <c r="M145" i="16"/>
  <c r="M144" i="16"/>
  <c r="M143" i="16"/>
  <c r="M142" i="16"/>
  <c r="M141" i="16"/>
  <c r="M140" i="16"/>
  <c r="M139" i="16"/>
  <c r="M138" i="16"/>
  <c r="M137" i="16"/>
  <c r="M136" i="16"/>
  <c r="M135" i="16"/>
  <c r="M134" i="16"/>
  <c r="M133" i="16"/>
  <c r="M132" i="16"/>
  <c r="M131" i="16"/>
  <c r="M130" i="16"/>
  <c r="M129" i="16"/>
  <c r="M128" i="16"/>
  <c r="M127" i="16"/>
  <c r="M126" i="16"/>
  <c r="M125" i="16"/>
  <c r="M124" i="16"/>
  <c r="M123" i="16"/>
  <c r="M122" i="16"/>
  <c r="M121" i="16"/>
  <c r="M120" i="16"/>
  <c r="M119" i="16"/>
  <c r="M118" i="16"/>
  <c r="M117" i="16"/>
  <c r="M116" i="16"/>
  <c r="M115" i="16"/>
  <c r="M114" i="16"/>
  <c r="M113" i="16"/>
  <c r="M112" i="16"/>
  <c r="M111" i="16"/>
  <c r="M110" i="16"/>
  <c r="M109" i="16"/>
  <c r="M108" i="16"/>
  <c r="M107" i="16"/>
  <c r="M106" i="16"/>
  <c r="M105" i="16"/>
  <c r="M104" i="16"/>
  <c r="M103" i="16"/>
  <c r="M102" i="16"/>
  <c r="M101" i="16"/>
  <c r="M100" i="16"/>
  <c r="M99" i="16"/>
  <c r="M98" i="16"/>
  <c r="M97" i="16"/>
  <c r="M96" i="16"/>
  <c r="M95" i="16"/>
  <c r="M94" i="16"/>
  <c r="M93" i="16"/>
  <c r="M92" i="16"/>
  <c r="M91" i="16"/>
  <c r="M90" i="16"/>
  <c r="M89" i="16"/>
  <c r="M88" i="16"/>
  <c r="M87" i="16"/>
  <c r="M86" i="16"/>
  <c r="M85" i="16"/>
  <c r="M84" i="16"/>
  <c r="M83" i="16"/>
  <c r="M82" i="16"/>
  <c r="M81" i="16"/>
  <c r="M80" i="16"/>
  <c r="M79" i="16"/>
  <c r="M78" i="16"/>
  <c r="M77" i="16"/>
  <c r="M76" i="16"/>
  <c r="M75" i="16"/>
  <c r="M73" i="16"/>
  <c r="M72" i="16"/>
  <c r="M71" i="16"/>
  <c r="M70" i="16"/>
  <c r="M69" i="16"/>
  <c r="M68" i="16"/>
  <c r="M67" i="16"/>
  <c r="M66" i="16"/>
  <c r="M65" i="16"/>
  <c r="M64" i="16"/>
  <c r="M63" i="16"/>
  <c r="M62" i="16"/>
  <c r="M61" i="16"/>
  <c r="M60" i="16"/>
  <c r="M59" i="16"/>
  <c r="M58" i="16"/>
  <c r="M57" i="16"/>
  <c r="M56" i="16"/>
  <c r="M55" i="16"/>
  <c r="M54" i="16"/>
  <c r="M53" i="16"/>
  <c r="M52" i="16"/>
  <c r="M51" i="16"/>
  <c r="M50" i="16"/>
  <c r="M49" i="16"/>
  <c r="M48" i="16"/>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M7" i="16"/>
  <c r="M6" i="16"/>
  <c r="M5" i="16"/>
  <c r="M4" i="16"/>
  <c r="M3" i="16"/>
  <c r="M2" i="16"/>
  <c r="M516" i="5" l="1"/>
  <c r="M515" i="5"/>
  <c r="M514" i="5"/>
  <c r="M513" i="5"/>
  <c r="M512" i="5"/>
  <c r="M511" i="5"/>
  <c r="M510" i="5"/>
  <c r="M509" i="5"/>
  <c r="M508" i="5"/>
  <c r="M507" i="5"/>
  <c r="M506" i="5"/>
  <c r="M505" i="5"/>
  <c r="M504" i="5"/>
  <c r="M503" i="5"/>
  <c r="M502" i="5"/>
  <c r="M501" i="5"/>
  <c r="M500" i="5"/>
  <c r="M499" i="5"/>
  <c r="M498" i="5"/>
  <c r="M497" i="5"/>
  <c r="M496" i="5"/>
  <c r="M495" i="5"/>
  <c r="M494" i="5"/>
  <c r="M493" i="5"/>
  <c r="M492" i="5"/>
  <c r="M491" i="5"/>
  <c r="M490" i="5"/>
  <c r="M489" i="5"/>
  <c r="M488" i="5"/>
  <c r="M487" i="5"/>
  <c r="M486" i="5"/>
  <c r="M485" i="5"/>
  <c r="M484" i="5"/>
  <c r="M483" i="5"/>
  <c r="M482" i="5"/>
  <c r="M481" i="5"/>
  <c r="M480" i="5"/>
  <c r="M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3" i="5"/>
  <c r="M2" i="5"/>
  <c r="M737" i="4"/>
  <c r="M736" i="4"/>
  <c r="M735" i="4"/>
  <c r="M734" i="4"/>
  <c r="M733" i="4"/>
  <c r="M732" i="4"/>
  <c r="M731" i="4"/>
  <c r="M730" i="4"/>
  <c r="M729" i="4"/>
  <c r="M728" i="4"/>
  <c r="M727" i="4"/>
  <c r="M726" i="4"/>
  <c r="M725" i="4"/>
  <c r="M724" i="4"/>
  <c r="M723" i="4"/>
  <c r="M722" i="4"/>
  <c r="M721" i="4"/>
  <c r="M720" i="4"/>
  <c r="M719" i="4"/>
  <c r="M718" i="4"/>
  <c r="M717" i="4"/>
  <c r="M716" i="4"/>
  <c r="M715" i="4"/>
  <c r="M714" i="4"/>
  <c r="M713" i="4"/>
  <c r="M712" i="4"/>
  <c r="M711" i="4"/>
  <c r="M710" i="4"/>
  <c r="M709" i="4"/>
  <c r="M708" i="4"/>
  <c r="M707" i="4"/>
  <c r="M706" i="4"/>
  <c r="M705" i="4"/>
  <c r="M704" i="4"/>
  <c r="M703" i="4"/>
  <c r="M702" i="4"/>
  <c r="M701" i="4"/>
  <c r="M700" i="4"/>
  <c r="M699" i="4"/>
  <c r="M698" i="4"/>
  <c r="M697" i="4"/>
  <c r="M696" i="4"/>
  <c r="M695" i="4"/>
  <c r="M694" i="4"/>
  <c r="M693" i="4"/>
  <c r="M692" i="4"/>
  <c r="M691" i="4"/>
  <c r="M690" i="4"/>
  <c r="M689" i="4"/>
  <c r="M688" i="4"/>
  <c r="M687" i="4"/>
  <c r="M686" i="4"/>
  <c r="M685" i="4"/>
  <c r="M684" i="4"/>
  <c r="M683" i="4"/>
  <c r="M682" i="4"/>
  <c r="M681" i="4"/>
  <c r="M680" i="4"/>
  <c r="M679" i="4"/>
  <c r="M678" i="4"/>
  <c r="M677" i="4"/>
  <c r="M676" i="4"/>
  <c r="M675" i="4"/>
  <c r="M674" i="4"/>
  <c r="M673" i="4"/>
  <c r="M672" i="4"/>
  <c r="M671" i="4"/>
  <c r="M670" i="4"/>
  <c r="M669" i="4"/>
  <c r="M668" i="4"/>
  <c r="M667" i="4"/>
  <c r="M666" i="4"/>
  <c r="M665" i="4"/>
  <c r="M664" i="4"/>
  <c r="M663" i="4"/>
  <c r="M662" i="4"/>
  <c r="M661" i="4"/>
  <c r="M660" i="4"/>
  <c r="M659" i="4"/>
  <c r="M658" i="4"/>
  <c r="M657" i="4"/>
  <c r="M656" i="4"/>
  <c r="M655" i="4"/>
  <c r="M654" i="4"/>
  <c r="M653" i="4"/>
  <c r="M652" i="4"/>
  <c r="M651" i="4"/>
  <c r="M650" i="4"/>
  <c r="M649" i="4"/>
  <c r="M648" i="4"/>
  <c r="M647" i="4"/>
  <c r="M646" i="4"/>
  <c r="M645" i="4"/>
  <c r="M644" i="4"/>
  <c r="M643" i="4"/>
  <c r="M642" i="4"/>
  <c r="M641" i="4"/>
  <c r="M640" i="4"/>
  <c r="M639" i="4"/>
  <c r="M638" i="4"/>
  <c r="M637" i="4"/>
  <c r="M636" i="4"/>
  <c r="M635" i="4"/>
  <c r="M634" i="4"/>
  <c r="M633" i="4"/>
  <c r="M632" i="4"/>
  <c r="M631" i="4"/>
  <c r="M630" i="4"/>
  <c r="M629" i="4"/>
  <c r="M628" i="4"/>
  <c r="M627" i="4"/>
  <c r="M626" i="4"/>
  <c r="M625" i="4"/>
  <c r="M624" i="4"/>
  <c r="M623" i="4"/>
  <c r="M622" i="4"/>
  <c r="M621" i="4"/>
  <c r="M620" i="4"/>
  <c r="M619" i="4"/>
  <c r="M618" i="4"/>
  <c r="M617" i="4"/>
  <c r="M616" i="4"/>
  <c r="M615" i="4"/>
  <c r="M614" i="4"/>
  <c r="M613" i="4"/>
  <c r="M612" i="4"/>
  <c r="M611" i="4"/>
  <c r="M610" i="4"/>
  <c r="M609" i="4"/>
  <c r="M608" i="4"/>
  <c r="M607" i="4"/>
  <c r="M606" i="4"/>
  <c r="M605" i="4"/>
  <c r="M604" i="4"/>
  <c r="M603" i="4"/>
  <c r="M602" i="4"/>
  <c r="M601" i="4"/>
  <c r="M600" i="4"/>
  <c r="M599" i="4"/>
  <c r="M598" i="4"/>
  <c r="M597" i="4"/>
  <c r="M596" i="4"/>
  <c r="M595" i="4"/>
  <c r="M594" i="4"/>
  <c r="M593" i="4"/>
  <c r="M592" i="4"/>
  <c r="M591" i="4"/>
  <c r="M590" i="4"/>
  <c r="M589" i="4"/>
  <c r="M588" i="4"/>
  <c r="M587" i="4"/>
  <c r="M586" i="4"/>
  <c r="M585" i="4"/>
  <c r="M584" i="4"/>
  <c r="M583" i="4"/>
  <c r="M582" i="4"/>
  <c r="M581" i="4"/>
  <c r="M580" i="4"/>
  <c r="M579" i="4"/>
  <c r="M578" i="4"/>
  <c r="M577" i="4"/>
  <c r="M576" i="4"/>
  <c r="M575" i="4"/>
  <c r="M574" i="4"/>
  <c r="M573" i="4"/>
  <c r="M572" i="4"/>
  <c r="M571" i="4"/>
  <c r="M570" i="4"/>
  <c r="M569" i="4"/>
  <c r="M568" i="4"/>
  <c r="M567" i="4"/>
  <c r="M566" i="4"/>
  <c r="M565" i="4"/>
  <c r="M564" i="4"/>
  <c r="M563" i="4"/>
  <c r="M562" i="4"/>
  <c r="M561" i="4"/>
  <c r="M560" i="4"/>
  <c r="M559" i="4"/>
  <c r="M558" i="4"/>
  <c r="M557" i="4"/>
  <c r="M556" i="4"/>
  <c r="M555" i="4"/>
  <c r="M554" i="4"/>
  <c r="M553" i="4"/>
  <c r="M552" i="4"/>
  <c r="M551" i="4"/>
  <c r="M550" i="4"/>
  <c r="M549" i="4"/>
  <c r="M548" i="4"/>
  <c r="M547" i="4"/>
  <c r="M546" i="4"/>
  <c r="M545" i="4"/>
  <c r="M544" i="4"/>
  <c r="M543" i="4"/>
  <c r="M542" i="4"/>
  <c r="M541" i="4"/>
  <c r="M540" i="4"/>
  <c r="M539" i="4"/>
  <c r="M538" i="4"/>
  <c r="M537" i="4"/>
  <c r="M536" i="4"/>
  <c r="M535" i="4"/>
  <c r="M534" i="4"/>
  <c r="M533" i="4"/>
  <c r="M532" i="4"/>
  <c r="M531" i="4"/>
  <c r="M530" i="4"/>
  <c r="M529" i="4"/>
  <c r="M528" i="4"/>
  <c r="M527" i="4"/>
  <c r="M526" i="4"/>
  <c r="M525" i="4"/>
  <c r="M524" i="4"/>
  <c r="M523" i="4"/>
  <c r="M522" i="4"/>
  <c r="M521" i="4"/>
  <c r="M520" i="4"/>
  <c r="M519" i="4"/>
  <c r="M518" i="4"/>
  <c r="M517" i="4"/>
  <c r="M516" i="4"/>
  <c r="M515" i="4"/>
  <c r="M514" i="4"/>
  <c r="M513" i="4"/>
  <c r="M512" i="4"/>
  <c r="M511" i="4"/>
  <c r="M510" i="4"/>
  <c r="M509" i="4"/>
  <c r="M508" i="4"/>
  <c r="M507" i="4"/>
  <c r="M506" i="4"/>
  <c r="M505" i="4"/>
  <c r="M504" i="4"/>
  <c r="M503" i="4"/>
  <c r="M502" i="4"/>
  <c r="M501" i="4"/>
  <c r="M500" i="4"/>
  <c r="M499" i="4"/>
  <c r="M498" i="4"/>
  <c r="M497" i="4"/>
  <c r="M496" i="4"/>
  <c r="M495" i="4"/>
  <c r="M494" i="4"/>
  <c r="M493" i="4"/>
  <c r="M492" i="4"/>
  <c r="M491" i="4"/>
  <c r="M490" i="4"/>
  <c r="M489" i="4"/>
  <c r="M488" i="4"/>
  <c r="M487" i="4"/>
  <c r="M486" i="4"/>
  <c r="M485" i="4"/>
  <c r="M484" i="4"/>
  <c r="M483" i="4"/>
  <c r="M482" i="4"/>
  <c r="M481" i="4"/>
  <c r="M480" i="4"/>
  <c r="M479" i="4"/>
  <c r="M478" i="4"/>
  <c r="M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M4" i="4"/>
  <c r="M3" i="4"/>
  <c r="M2" i="4"/>
  <c r="Q1325" i="16" l="1"/>
  <c r="O1325" i="16"/>
  <c r="N1325" i="16"/>
  <c r="Q1324" i="16"/>
  <c r="O1324" i="16"/>
  <c r="N1324" i="16"/>
  <c r="Q1323" i="16"/>
  <c r="O1323" i="16"/>
  <c r="N1323" i="16"/>
  <c r="Q1322" i="16"/>
  <c r="O1322" i="16"/>
  <c r="N1322" i="16"/>
  <c r="Q1321" i="16"/>
  <c r="O1321" i="16"/>
  <c r="N1321" i="16"/>
  <c r="Q1320" i="16"/>
  <c r="O1320" i="16"/>
  <c r="N1320" i="16"/>
  <c r="Q1319" i="16"/>
  <c r="O1319" i="16"/>
  <c r="N1319" i="16"/>
  <c r="Q1318" i="16"/>
  <c r="O1318" i="16"/>
  <c r="N1318" i="16"/>
  <c r="Q1317" i="16"/>
  <c r="O1317" i="16"/>
  <c r="N1317" i="16"/>
  <c r="Q1316" i="16"/>
  <c r="O1316" i="16"/>
  <c r="N1316" i="16"/>
  <c r="Q1315" i="16"/>
  <c r="O1315" i="16"/>
  <c r="N1315" i="16"/>
  <c r="Q1314" i="16"/>
  <c r="O1314" i="16"/>
  <c r="N1314" i="16"/>
  <c r="Q1313" i="16"/>
  <c r="O1313" i="16"/>
  <c r="N1313" i="16"/>
  <c r="Q1312" i="16"/>
  <c r="O1312" i="16"/>
  <c r="N1312" i="16"/>
  <c r="Q1311" i="16"/>
  <c r="O1311" i="16"/>
  <c r="N1311" i="16"/>
  <c r="Q1310" i="16"/>
  <c r="O1310" i="16"/>
  <c r="N1310" i="16"/>
  <c r="Q1309" i="16"/>
  <c r="O1309" i="16"/>
  <c r="N1309" i="16"/>
  <c r="Q1308" i="16"/>
  <c r="O1308" i="16"/>
  <c r="N1308" i="16"/>
  <c r="Q1307" i="16"/>
  <c r="O1307" i="16"/>
  <c r="N1307" i="16"/>
  <c r="Q1306" i="16"/>
  <c r="O1306" i="16"/>
  <c r="N1306" i="16"/>
  <c r="Q1305" i="16"/>
  <c r="O1305" i="16"/>
  <c r="N1305" i="16"/>
  <c r="Q1304" i="16"/>
  <c r="O1304" i="16"/>
  <c r="N1304" i="16"/>
  <c r="Q1303" i="16"/>
  <c r="O1303" i="16"/>
  <c r="N1303" i="16"/>
  <c r="Q1302" i="16"/>
  <c r="O1302" i="16"/>
  <c r="N1302" i="16"/>
  <c r="Q1301" i="16"/>
  <c r="O1301" i="16"/>
  <c r="N1301" i="16"/>
  <c r="Q1300" i="16"/>
  <c r="O1300" i="16"/>
  <c r="N1300" i="16"/>
  <c r="Q1299" i="16"/>
  <c r="O1299" i="16"/>
  <c r="N1299" i="16"/>
  <c r="Q1298" i="16"/>
  <c r="O1298" i="16"/>
  <c r="N1298" i="16"/>
  <c r="Q1297" i="16"/>
  <c r="O1297" i="16"/>
  <c r="N1297" i="16"/>
  <c r="Q1296" i="16"/>
  <c r="O1296" i="16"/>
  <c r="N1296" i="16"/>
  <c r="Q1295" i="16"/>
  <c r="O1295" i="16"/>
  <c r="N1295" i="16"/>
  <c r="Q1294" i="16"/>
  <c r="O1294" i="16"/>
  <c r="N1294" i="16"/>
  <c r="Q1293" i="16"/>
  <c r="O1293" i="16"/>
  <c r="N1293" i="16"/>
  <c r="Q1292" i="16"/>
  <c r="O1292" i="16"/>
  <c r="N1292" i="16"/>
  <c r="Q1291" i="16"/>
  <c r="O1291" i="16"/>
  <c r="N1291" i="16"/>
  <c r="Q1290" i="16"/>
  <c r="O1290" i="16"/>
  <c r="N1290" i="16"/>
  <c r="Q1289" i="16"/>
  <c r="O1289" i="16"/>
  <c r="N1289" i="16"/>
  <c r="Q1288" i="16"/>
  <c r="O1288" i="16"/>
  <c r="N1288" i="16"/>
  <c r="Q1287" i="16"/>
  <c r="O1287" i="16"/>
  <c r="N1287" i="16"/>
  <c r="Q1286" i="16"/>
  <c r="O1286" i="16"/>
  <c r="N1286" i="16"/>
  <c r="Q1285" i="16"/>
  <c r="O1285" i="16"/>
  <c r="N1285" i="16"/>
  <c r="Q1284" i="16"/>
  <c r="O1284" i="16"/>
  <c r="N1284" i="16"/>
  <c r="Q1283" i="16"/>
  <c r="O1283" i="16"/>
  <c r="N1283" i="16"/>
  <c r="Q1282" i="16"/>
  <c r="O1282" i="16"/>
  <c r="N1282" i="16"/>
  <c r="Q1281" i="16"/>
  <c r="O1281" i="16"/>
  <c r="N1281" i="16"/>
  <c r="Q1280" i="16"/>
  <c r="O1280" i="16"/>
  <c r="N1280" i="16"/>
  <c r="Q1279" i="16"/>
  <c r="O1279" i="16"/>
  <c r="N1279" i="16"/>
  <c r="Q1278" i="16"/>
  <c r="O1278" i="16"/>
  <c r="N1278" i="16"/>
  <c r="Q1277" i="16"/>
  <c r="O1277" i="16"/>
  <c r="N1277" i="16"/>
  <c r="Q1276" i="16"/>
  <c r="O1276" i="16"/>
  <c r="N1276" i="16"/>
  <c r="Q1275" i="16"/>
  <c r="O1275" i="16"/>
  <c r="N1275" i="16"/>
  <c r="Q1274" i="16"/>
  <c r="O1274" i="16"/>
  <c r="N1274" i="16"/>
  <c r="Q1273" i="16"/>
  <c r="O1273" i="16"/>
  <c r="N1273" i="16"/>
  <c r="Q1272" i="16"/>
  <c r="O1272" i="16"/>
  <c r="N1272" i="16"/>
  <c r="Q1271" i="16"/>
  <c r="O1271" i="16"/>
  <c r="N1271" i="16"/>
  <c r="Q1270" i="16"/>
  <c r="O1270" i="16"/>
  <c r="N1270" i="16"/>
  <c r="Q1269" i="16"/>
  <c r="O1269" i="16"/>
  <c r="N1269" i="16"/>
  <c r="Q1268" i="16"/>
  <c r="O1268" i="16"/>
  <c r="N1268" i="16"/>
  <c r="Q1267" i="16"/>
  <c r="O1267" i="16"/>
  <c r="N1267" i="16"/>
  <c r="Q1266" i="16"/>
  <c r="O1266" i="16"/>
  <c r="N1266" i="16"/>
  <c r="Q1265" i="16"/>
  <c r="O1265" i="16"/>
  <c r="N1265" i="16"/>
  <c r="Q1264" i="16"/>
  <c r="O1264" i="16"/>
  <c r="N1264" i="16"/>
  <c r="Q1263" i="16"/>
  <c r="O1263" i="16"/>
  <c r="N1263" i="16"/>
  <c r="Q1262" i="16"/>
  <c r="O1262" i="16"/>
  <c r="N1262" i="16"/>
  <c r="Q1261" i="16"/>
  <c r="O1261" i="16"/>
  <c r="N1261" i="16"/>
  <c r="Q1260" i="16"/>
  <c r="O1260" i="16"/>
  <c r="N1260" i="16"/>
  <c r="Q1259" i="16"/>
  <c r="O1259" i="16"/>
  <c r="N1259" i="16"/>
  <c r="Q1258" i="16"/>
  <c r="O1258" i="16"/>
  <c r="N1258" i="16"/>
  <c r="Q1257" i="16"/>
  <c r="O1257" i="16"/>
  <c r="N1257" i="16"/>
  <c r="Q1256" i="16"/>
  <c r="O1256" i="16"/>
  <c r="N1256" i="16"/>
  <c r="Q1255" i="16"/>
  <c r="O1255" i="16"/>
  <c r="N1255" i="16"/>
  <c r="Q1254" i="16"/>
  <c r="O1254" i="16"/>
  <c r="N1254" i="16"/>
  <c r="Q1253" i="16"/>
  <c r="O1253" i="16"/>
  <c r="N1253" i="16"/>
  <c r="Q1252" i="16"/>
  <c r="O1252" i="16"/>
  <c r="N1252" i="16"/>
  <c r="Q1251" i="16"/>
  <c r="O1251" i="16"/>
  <c r="N1251" i="16"/>
  <c r="Q1250" i="16"/>
  <c r="O1250" i="16"/>
  <c r="N1250" i="16"/>
  <c r="Q1249" i="16"/>
  <c r="O1249" i="16"/>
  <c r="N1249" i="16"/>
  <c r="Q1248" i="16"/>
  <c r="O1248" i="16"/>
  <c r="N1248" i="16"/>
  <c r="Q1247" i="16"/>
  <c r="O1247" i="16"/>
  <c r="N1247" i="16"/>
  <c r="Q1246" i="16"/>
  <c r="O1246" i="16"/>
  <c r="N1246" i="16"/>
  <c r="Q1245" i="16"/>
  <c r="O1245" i="16"/>
  <c r="N1245" i="16"/>
  <c r="Q1244" i="16"/>
  <c r="O1244" i="16"/>
  <c r="N1244" i="16"/>
  <c r="Q1243" i="16"/>
  <c r="O1243" i="16"/>
  <c r="N1243" i="16"/>
  <c r="Q1242" i="16"/>
  <c r="O1242" i="16"/>
  <c r="N1242" i="16"/>
  <c r="Q1241" i="16"/>
  <c r="O1241" i="16"/>
  <c r="N1241" i="16"/>
  <c r="Q1240" i="16"/>
  <c r="O1240" i="16"/>
  <c r="N1240" i="16"/>
  <c r="Q1239" i="16"/>
  <c r="O1239" i="16"/>
  <c r="N1239" i="16"/>
  <c r="Q1238" i="16"/>
  <c r="O1238" i="16"/>
  <c r="N1238" i="16"/>
  <c r="Q1237" i="16"/>
  <c r="O1237" i="16"/>
  <c r="N1237" i="16"/>
  <c r="Q1236" i="16"/>
  <c r="O1236" i="16"/>
  <c r="N1236" i="16"/>
  <c r="Q1235" i="16"/>
  <c r="O1235" i="16"/>
  <c r="N1235" i="16"/>
  <c r="Q1234" i="16"/>
  <c r="O1234" i="16"/>
  <c r="N1234" i="16"/>
  <c r="Q1233" i="16"/>
  <c r="O1233" i="16"/>
  <c r="N1233" i="16"/>
  <c r="Q1232" i="16"/>
  <c r="O1232" i="16"/>
  <c r="N1232" i="16"/>
  <c r="Q1231" i="16"/>
  <c r="O1231" i="16"/>
  <c r="N1231" i="16"/>
  <c r="Q1230" i="16"/>
  <c r="O1230" i="16"/>
  <c r="N1230" i="16"/>
  <c r="Q1229" i="16"/>
  <c r="O1229" i="16"/>
  <c r="N1229" i="16"/>
  <c r="Q1228" i="16"/>
  <c r="O1228" i="16"/>
  <c r="N1228" i="16"/>
  <c r="Q1227" i="16"/>
  <c r="O1227" i="16"/>
  <c r="N1227" i="16"/>
  <c r="Q1226" i="16"/>
  <c r="O1226" i="16"/>
  <c r="N1226" i="16"/>
  <c r="Q1225" i="16"/>
  <c r="O1225" i="16"/>
  <c r="N1225" i="16"/>
  <c r="Q1224" i="16"/>
  <c r="O1224" i="16"/>
  <c r="N1224" i="16"/>
  <c r="Q1223" i="16"/>
  <c r="O1223" i="16"/>
  <c r="N1223" i="16"/>
  <c r="Q1222" i="16"/>
  <c r="O1222" i="16"/>
  <c r="N1222" i="16"/>
  <c r="Q1221" i="16"/>
  <c r="O1221" i="16"/>
  <c r="N1221" i="16"/>
  <c r="Q1220" i="16"/>
  <c r="O1220" i="16"/>
  <c r="N1220" i="16"/>
  <c r="Q1219" i="16"/>
  <c r="O1219" i="16"/>
  <c r="N1219" i="16"/>
  <c r="Q1218" i="16"/>
  <c r="O1218" i="16"/>
  <c r="N1218" i="16"/>
  <c r="Q1217" i="16"/>
  <c r="O1217" i="16"/>
  <c r="N1217" i="16"/>
  <c r="Q1216" i="16"/>
  <c r="O1216" i="16"/>
  <c r="N1216" i="16"/>
  <c r="Q1215" i="16"/>
  <c r="O1215" i="16"/>
  <c r="N1215" i="16"/>
  <c r="Q1214" i="16"/>
  <c r="O1214" i="16"/>
  <c r="N1214" i="16"/>
  <c r="Q1213" i="16"/>
  <c r="O1213" i="16"/>
  <c r="N1213" i="16"/>
  <c r="Q1212" i="16"/>
  <c r="O1212" i="16"/>
  <c r="N1212" i="16"/>
  <c r="Q1211" i="16"/>
  <c r="O1211" i="16"/>
  <c r="N1211" i="16"/>
  <c r="Q1210" i="16"/>
  <c r="O1210" i="16"/>
  <c r="N1210" i="16"/>
  <c r="Q1209" i="16"/>
  <c r="O1209" i="16"/>
  <c r="N1209" i="16"/>
  <c r="Q1208" i="16"/>
  <c r="O1208" i="16"/>
  <c r="N1208" i="16"/>
  <c r="Q1207" i="16"/>
  <c r="O1207" i="16"/>
  <c r="N1207" i="16"/>
  <c r="Q1206" i="16"/>
  <c r="O1206" i="16"/>
  <c r="N1206" i="16"/>
  <c r="Q1205" i="16"/>
  <c r="O1205" i="16"/>
  <c r="N1205" i="16"/>
  <c r="Q1204" i="16"/>
  <c r="O1204" i="16"/>
  <c r="N1204" i="16"/>
  <c r="Q1203" i="16"/>
  <c r="O1203" i="16"/>
  <c r="N1203" i="16"/>
  <c r="Q1202" i="16"/>
  <c r="O1202" i="16"/>
  <c r="N1202" i="16"/>
  <c r="Q1201" i="16"/>
  <c r="O1201" i="16"/>
  <c r="N1201" i="16"/>
  <c r="Q1200" i="16"/>
  <c r="O1200" i="16"/>
  <c r="N1200" i="16"/>
  <c r="Q1199" i="16"/>
  <c r="O1199" i="16"/>
  <c r="N1199" i="16"/>
  <c r="Q1198" i="16"/>
  <c r="O1198" i="16"/>
  <c r="N1198" i="16"/>
  <c r="Q1197" i="16"/>
  <c r="O1197" i="16"/>
  <c r="N1197" i="16"/>
  <c r="Q1196" i="16"/>
  <c r="O1196" i="16"/>
  <c r="N1196" i="16"/>
  <c r="Q1195" i="16"/>
  <c r="O1195" i="16"/>
  <c r="N1195" i="16"/>
  <c r="Q1194" i="16"/>
  <c r="O1194" i="16"/>
  <c r="N1194" i="16"/>
  <c r="Q1193" i="16"/>
  <c r="O1193" i="16"/>
  <c r="N1193" i="16"/>
  <c r="Q1192" i="16"/>
  <c r="O1192" i="16"/>
  <c r="N1192" i="16"/>
  <c r="Q1191" i="16"/>
  <c r="O1191" i="16"/>
  <c r="N1191" i="16"/>
  <c r="Q1190" i="16"/>
  <c r="O1190" i="16"/>
  <c r="N1190" i="16"/>
  <c r="Q1189" i="16"/>
  <c r="O1189" i="16"/>
  <c r="N1189" i="16"/>
  <c r="Q1188" i="16"/>
  <c r="O1188" i="16"/>
  <c r="N1188" i="16"/>
  <c r="Q1187" i="16"/>
  <c r="O1187" i="16"/>
  <c r="N1187" i="16"/>
  <c r="Q1186" i="16"/>
  <c r="O1186" i="16"/>
  <c r="N1186" i="16"/>
  <c r="Q1185" i="16"/>
  <c r="O1185" i="16"/>
  <c r="N1185" i="16"/>
  <c r="Q1184" i="16"/>
  <c r="O1184" i="16"/>
  <c r="N1184" i="16"/>
  <c r="Q1183" i="16"/>
  <c r="O1183" i="16"/>
  <c r="N1183" i="16"/>
  <c r="Q1182" i="16"/>
  <c r="O1182" i="16"/>
  <c r="N1182" i="16"/>
  <c r="Q1181" i="16"/>
  <c r="O1181" i="16"/>
  <c r="N1181" i="16"/>
  <c r="Q1180" i="16"/>
  <c r="O1180" i="16"/>
  <c r="N1180" i="16"/>
  <c r="Q1179" i="16"/>
  <c r="O1179" i="16"/>
  <c r="N1179" i="16"/>
  <c r="Q1178" i="16"/>
  <c r="O1178" i="16"/>
  <c r="N1178" i="16"/>
  <c r="Q1177" i="16"/>
  <c r="O1177" i="16"/>
  <c r="N1177" i="16"/>
  <c r="Q1176" i="16"/>
  <c r="O1176" i="16"/>
  <c r="N1176" i="16"/>
  <c r="Q1175" i="16"/>
  <c r="O1175" i="16"/>
  <c r="N1175" i="16"/>
  <c r="Q1174" i="16"/>
  <c r="O1174" i="16"/>
  <c r="N1174" i="16"/>
  <c r="Q1173" i="16"/>
  <c r="O1173" i="16"/>
  <c r="N1173" i="16"/>
  <c r="Q1172" i="16"/>
  <c r="O1172" i="16"/>
  <c r="N1172" i="16"/>
  <c r="Q1171" i="16"/>
  <c r="O1171" i="16"/>
  <c r="N1171" i="16"/>
  <c r="Q1170" i="16"/>
  <c r="O1170" i="16"/>
  <c r="N1170" i="16"/>
  <c r="Q1169" i="16"/>
  <c r="O1169" i="16"/>
  <c r="N1169" i="16"/>
  <c r="Q1168" i="16"/>
  <c r="O1168" i="16"/>
  <c r="N1168" i="16"/>
  <c r="Q1167" i="16"/>
  <c r="O1167" i="16"/>
  <c r="N1167" i="16"/>
  <c r="Q1166" i="16"/>
  <c r="O1166" i="16"/>
  <c r="N1166" i="16"/>
  <c r="Q1165" i="16"/>
  <c r="O1165" i="16"/>
  <c r="N1165" i="16"/>
  <c r="Q1164" i="16"/>
  <c r="O1164" i="16"/>
  <c r="N1164" i="16"/>
  <c r="Q1163" i="16"/>
  <c r="O1163" i="16"/>
  <c r="N1163" i="16"/>
  <c r="Q1162" i="16"/>
  <c r="O1162" i="16"/>
  <c r="N1162" i="16"/>
  <c r="Q1161" i="16"/>
  <c r="O1161" i="16"/>
  <c r="N1161" i="16"/>
  <c r="Q1160" i="16"/>
  <c r="O1160" i="16"/>
  <c r="N1160" i="16"/>
  <c r="Q1159" i="16"/>
  <c r="O1159" i="16"/>
  <c r="N1159" i="16"/>
  <c r="Q1158" i="16"/>
  <c r="O1158" i="16"/>
  <c r="N1158" i="16"/>
  <c r="Q1157" i="16"/>
  <c r="O1157" i="16"/>
  <c r="N1157" i="16"/>
  <c r="Q1156" i="16"/>
  <c r="O1156" i="16"/>
  <c r="N1156" i="16"/>
  <c r="Q1155" i="16"/>
  <c r="O1155" i="16"/>
  <c r="N1155" i="16"/>
  <c r="Q1154" i="16"/>
  <c r="O1154" i="16"/>
  <c r="N1154" i="16"/>
  <c r="Q1153" i="16"/>
  <c r="O1153" i="16"/>
  <c r="N1153" i="16"/>
  <c r="Q1152" i="16"/>
  <c r="O1152" i="16"/>
  <c r="N1152" i="16"/>
  <c r="Q1151" i="16"/>
  <c r="O1151" i="16"/>
  <c r="N1151" i="16"/>
  <c r="Q1150" i="16"/>
  <c r="O1150" i="16"/>
  <c r="N1150" i="16"/>
  <c r="Q1149" i="16"/>
  <c r="O1149" i="16"/>
  <c r="N1149" i="16"/>
  <c r="Q1148" i="16"/>
  <c r="O1148" i="16"/>
  <c r="N1148" i="16"/>
  <c r="Q1147" i="16"/>
  <c r="O1147" i="16"/>
  <c r="N1147" i="16"/>
  <c r="Q1146" i="16"/>
  <c r="O1146" i="16"/>
  <c r="N1146" i="16"/>
  <c r="Q1145" i="16"/>
  <c r="O1145" i="16"/>
  <c r="N1145" i="16"/>
  <c r="Q1144" i="16"/>
  <c r="O1144" i="16"/>
  <c r="N1144" i="16"/>
  <c r="Q1143" i="16"/>
  <c r="O1143" i="16"/>
  <c r="N1143" i="16"/>
  <c r="Q1142" i="16"/>
  <c r="O1142" i="16"/>
  <c r="N1142" i="16"/>
  <c r="Q1141" i="16"/>
  <c r="O1141" i="16"/>
  <c r="N1141" i="16"/>
  <c r="Q1140" i="16"/>
  <c r="O1140" i="16"/>
  <c r="N1140" i="16"/>
  <c r="Q1139" i="16"/>
  <c r="O1139" i="16"/>
  <c r="N1139" i="16"/>
  <c r="Q1138" i="16"/>
  <c r="O1138" i="16"/>
  <c r="N1138" i="16"/>
  <c r="Q1137" i="16"/>
  <c r="O1137" i="16"/>
  <c r="N1137" i="16"/>
  <c r="Q1136" i="16"/>
  <c r="O1136" i="16"/>
  <c r="N1136" i="16"/>
  <c r="Q1135" i="16"/>
  <c r="O1135" i="16"/>
  <c r="N1135" i="16"/>
  <c r="Q1134" i="16"/>
  <c r="O1134" i="16"/>
  <c r="N1134" i="16"/>
  <c r="Q1133" i="16"/>
  <c r="O1133" i="16"/>
  <c r="N1133" i="16"/>
  <c r="Q1132" i="16"/>
  <c r="O1132" i="16"/>
  <c r="N1132" i="16"/>
  <c r="Q1131" i="16"/>
  <c r="O1131" i="16"/>
  <c r="N1131" i="16"/>
  <c r="Q1130" i="16"/>
  <c r="O1130" i="16"/>
  <c r="N1130" i="16"/>
  <c r="Q1129" i="16"/>
  <c r="O1129" i="16"/>
  <c r="N1129" i="16"/>
  <c r="Q1128" i="16"/>
  <c r="O1128" i="16"/>
  <c r="N1128" i="16"/>
  <c r="Q1127" i="16"/>
  <c r="O1127" i="16"/>
  <c r="N1127" i="16"/>
  <c r="Q1126" i="16"/>
  <c r="O1126" i="16"/>
  <c r="N1126" i="16"/>
  <c r="Q1125" i="16"/>
  <c r="O1125" i="16"/>
  <c r="N1125" i="16"/>
  <c r="Q1124" i="16"/>
  <c r="O1124" i="16"/>
  <c r="N1124" i="16"/>
  <c r="Q1123" i="16"/>
  <c r="O1123" i="16"/>
  <c r="N1123" i="16"/>
  <c r="Q1122" i="16"/>
  <c r="O1122" i="16"/>
  <c r="N1122" i="16"/>
  <c r="Q1121" i="16"/>
  <c r="O1121" i="16"/>
  <c r="N1121" i="16"/>
  <c r="Q1120" i="16"/>
  <c r="O1120" i="16"/>
  <c r="N1120" i="16"/>
  <c r="Q1119" i="16"/>
  <c r="O1119" i="16"/>
  <c r="N1119" i="16"/>
  <c r="Q1118" i="16"/>
  <c r="O1118" i="16"/>
  <c r="N1118" i="16"/>
  <c r="Q1117" i="16"/>
  <c r="O1117" i="16"/>
  <c r="N1117" i="16"/>
  <c r="Q1116" i="16"/>
  <c r="O1116" i="16"/>
  <c r="N1116" i="16"/>
  <c r="Q1115" i="16"/>
  <c r="O1115" i="16"/>
  <c r="N1115" i="16"/>
  <c r="Q1114" i="16"/>
  <c r="O1114" i="16"/>
  <c r="N1114" i="16"/>
  <c r="Q1113" i="16"/>
  <c r="O1113" i="16"/>
  <c r="N1113" i="16"/>
  <c r="Q1112" i="16"/>
  <c r="O1112" i="16"/>
  <c r="N1112" i="16"/>
  <c r="Q1111" i="16"/>
  <c r="O1111" i="16"/>
  <c r="N1111" i="16"/>
  <c r="Q1110" i="16"/>
  <c r="O1110" i="16"/>
  <c r="N1110" i="16"/>
  <c r="Q1109" i="16"/>
  <c r="O1109" i="16"/>
  <c r="N1109" i="16"/>
  <c r="Q1108" i="16"/>
  <c r="O1108" i="16"/>
  <c r="N1108" i="16"/>
  <c r="Q1107" i="16"/>
  <c r="O1107" i="16"/>
  <c r="N1107" i="16"/>
  <c r="Q1106" i="16"/>
  <c r="O1106" i="16"/>
  <c r="N1106" i="16"/>
  <c r="Q1105" i="16"/>
  <c r="O1105" i="16"/>
  <c r="N1105" i="16"/>
  <c r="Q1104" i="16"/>
  <c r="O1104" i="16"/>
  <c r="N1104" i="16"/>
  <c r="Q1103" i="16"/>
  <c r="O1103" i="16"/>
  <c r="N1103" i="16"/>
  <c r="Q1102" i="16"/>
  <c r="O1102" i="16"/>
  <c r="N1102" i="16"/>
  <c r="Q1101" i="16"/>
  <c r="O1101" i="16"/>
  <c r="N1101" i="16"/>
  <c r="Q1100" i="16"/>
  <c r="O1100" i="16"/>
  <c r="N1100" i="16"/>
  <c r="Q1099" i="16"/>
  <c r="O1099" i="16"/>
  <c r="N1099" i="16"/>
  <c r="Q1098" i="16"/>
  <c r="O1098" i="16"/>
  <c r="N1098" i="16"/>
  <c r="Q1097" i="16"/>
  <c r="O1097" i="16"/>
  <c r="N1097" i="16"/>
  <c r="Q1096" i="16"/>
  <c r="O1096" i="16"/>
  <c r="N1096" i="16"/>
  <c r="Q1095" i="16"/>
  <c r="O1095" i="16"/>
  <c r="N1095" i="16"/>
  <c r="Q1094" i="16"/>
  <c r="O1094" i="16"/>
  <c r="N1094" i="16"/>
  <c r="Q1093" i="16"/>
  <c r="O1093" i="16"/>
  <c r="N1093" i="16"/>
  <c r="Q1092" i="16"/>
  <c r="O1092" i="16"/>
  <c r="N1092" i="16"/>
  <c r="Q1091" i="16"/>
  <c r="O1091" i="16"/>
  <c r="N1091" i="16"/>
  <c r="Q1090" i="16"/>
  <c r="O1090" i="16"/>
  <c r="N1090" i="16"/>
  <c r="Q1089" i="16"/>
  <c r="O1089" i="16"/>
  <c r="N1089" i="16"/>
  <c r="Q1088" i="16"/>
  <c r="O1088" i="16"/>
  <c r="N1088" i="16"/>
  <c r="Q1087" i="16"/>
  <c r="O1087" i="16"/>
  <c r="N1087" i="16"/>
  <c r="Q1086" i="16"/>
  <c r="O1086" i="16"/>
  <c r="N1086" i="16"/>
  <c r="Q1085" i="16"/>
  <c r="O1085" i="16"/>
  <c r="N1085" i="16"/>
  <c r="Q1084" i="16"/>
  <c r="O1084" i="16"/>
  <c r="N1084" i="16"/>
  <c r="Q1083" i="16"/>
  <c r="O1083" i="16"/>
  <c r="N1083" i="16"/>
  <c r="Q1082" i="16"/>
  <c r="O1082" i="16"/>
  <c r="N1082" i="16"/>
  <c r="Q1081" i="16"/>
  <c r="O1081" i="16"/>
  <c r="N1081" i="16"/>
  <c r="Q1080" i="16"/>
  <c r="O1080" i="16"/>
  <c r="N1080" i="16"/>
  <c r="Q1079" i="16"/>
  <c r="O1079" i="16"/>
  <c r="N1079" i="16"/>
  <c r="Q1078" i="16"/>
  <c r="O1078" i="16"/>
  <c r="N1078" i="16"/>
  <c r="Q1077" i="16"/>
  <c r="O1077" i="16"/>
  <c r="N1077" i="16"/>
  <c r="Q1076" i="16"/>
  <c r="O1076" i="16"/>
  <c r="N1076" i="16"/>
  <c r="Q1075" i="16"/>
  <c r="O1075" i="16"/>
  <c r="N1075" i="16"/>
  <c r="Q1074" i="16"/>
  <c r="O1074" i="16"/>
  <c r="N1074" i="16"/>
  <c r="Q1073" i="16"/>
  <c r="O1073" i="16"/>
  <c r="N1073" i="16"/>
  <c r="Q1072" i="16"/>
  <c r="O1072" i="16"/>
  <c r="N1072" i="16"/>
  <c r="Q1071" i="16"/>
  <c r="O1071" i="16"/>
  <c r="N1071" i="16"/>
  <c r="Q1070" i="16"/>
  <c r="O1070" i="16"/>
  <c r="N1070" i="16"/>
  <c r="Q1069" i="16"/>
  <c r="O1069" i="16"/>
  <c r="N1069" i="16"/>
  <c r="Q1068" i="16"/>
  <c r="O1068" i="16"/>
  <c r="N1068" i="16"/>
  <c r="Q1067" i="16"/>
  <c r="O1067" i="16"/>
  <c r="N1067" i="16"/>
  <c r="N1066" i="16"/>
  <c r="Q1065" i="16"/>
  <c r="O1065" i="16"/>
  <c r="N1065" i="16"/>
  <c r="Q1064" i="16"/>
  <c r="O1064" i="16"/>
  <c r="N1064" i="16"/>
  <c r="Q1063" i="16"/>
  <c r="O1063" i="16"/>
  <c r="N1063" i="16"/>
  <c r="Q1062" i="16"/>
  <c r="O1062" i="16"/>
  <c r="N1062" i="16"/>
  <c r="Q1061" i="16"/>
  <c r="O1061" i="16"/>
  <c r="N1061" i="16"/>
  <c r="Q1060" i="16"/>
  <c r="O1060" i="16"/>
  <c r="N1060" i="16"/>
  <c r="Q1059" i="16"/>
  <c r="O1059" i="16"/>
  <c r="N1059" i="16"/>
  <c r="Q1058" i="16"/>
  <c r="O1058" i="16"/>
  <c r="N1058" i="16"/>
  <c r="Q1057" i="16"/>
  <c r="O1057" i="16"/>
  <c r="N1057" i="16"/>
  <c r="Q1056" i="16"/>
  <c r="O1056" i="16"/>
  <c r="N1056" i="16"/>
  <c r="Q1055" i="16"/>
  <c r="O1055" i="16"/>
  <c r="N1055" i="16"/>
  <c r="Q1054" i="16"/>
  <c r="O1054" i="16"/>
  <c r="N1054" i="16"/>
  <c r="Q1053" i="16"/>
  <c r="O1053" i="16"/>
  <c r="N1053" i="16"/>
  <c r="Q1052" i="16"/>
  <c r="O1052" i="16"/>
  <c r="N1052" i="16"/>
  <c r="Q1051" i="16"/>
  <c r="O1051" i="16"/>
  <c r="N1051" i="16"/>
  <c r="Q1050" i="16"/>
  <c r="O1050" i="16"/>
  <c r="N1050" i="16"/>
  <c r="Q1049" i="16"/>
  <c r="O1049" i="16"/>
  <c r="N1049" i="16"/>
  <c r="Q1048" i="16"/>
  <c r="O1048" i="16"/>
  <c r="N1048" i="16"/>
  <c r="Q1047" i="16"/>
  <c r="O1047" i="16"/>
  <c r="N1047" i="16"/>
  <c r="Q1046" i="16"/>
  <c r="O1046" i="16"/>
  <c r="N1046" i="16"/>
  <c r="Q1045" i="16"/>
  <c r="O1045" i="16"/>
  <c r="N1045" i="16"/>
  <c r="Q1044" i="16"/>
  <c r="O1044" i="16"/>
  <c r="N1044" i="16"/>
  <c r="Q1043" i="16"/>
  <c r="O1043" i="16"/>
  <c r="N1043" i="16"/>
  <c r="Q1042" i="16"/>
  <c r="O1042" i="16"/>
  <c r="N1042" i="16"/>
  <c r="Q1041" i="16"/>
  <c r="O1041" i="16"/>
  <c r="N1041" i="16"/>
  <c r="Q1040" i="16"/>
  <c r="O1040" i="16"/>
  <c r="N1040" i="16"/>
  <c r="Q1039" i="16"/>
  <c r="O1039" i="16"/>
  <c r="N1039" i="16"/>
  <c r="Q1038" i="16"/>
  <c r="O1038" i="16"/>
  <c r="N1038" i="16"/>
  <c r="Q1037" i="16"/>
  <c r="O1037" i="16"/>
  <c r="N1037" i="16"/>
  <c r="Q1036" i="16"/>
  <c r="O1036" i="16"/>
  <c r="N1036" i="16"/>
  <c r="Q1035" i="16"/>
  <c r="O1035" i="16"/>
  <c r="N1035" i="16"/>
  <c r="Q1034" i="16"/>
  <c r="O1034" i="16"/>
  <c r="N1034" i="16"/>
  <c r="Q1033" i="16"/>
  <c r="O1033" i="16"/>
  <c r="N1033" i="16"/>
  <c r="Q1032" i="16"/>
  <c r="O1032" i="16"/>
  <c r="N1032" i="16"/>
  <c r="Q1031" i="16"/>
  <c r="O1031" i="16"/>
  <c r="N1031" i="16"/>
  <c r="Q1030" i="16"/>
  <c r="O1030" i="16"/>
  <c r="N1030" i="16"/>
  <c r="Q1029" i="16"/>
  <c r="O1029" i="16"/>
  <c r="N1029" i="16"/>
  <c r="Q1028" i="16"/>
  <c r="O1028" i="16"/>
  <c r="N1028" i="16"/>
  <c r="Q1027" i="16"/>
  <c r="O1027" i="16"/>
  <c r="N1027" i="16"/>
  <c r="Q1026" i="16"/>
  <c r="O1026" i="16"/>
  <c r="N1026" i="16"/>
  <c r="Q1025" i="16"/>
  <c r="O1025" i="16"/>
  <c r="N1025" i="16"/>
  <c r="Q1024" i="16"/>
  <c r="O1024" i="16"/>
  <c r="N1024" i="16"/>
  <c r="Q1023" i="16"/>
  <c r="O1023" i="16"/>
  <c r="N1023" i="16"/>
  <c r="Q1022" i="16"/>
  <c r="O1022" i="16"/>
  <c r="N1022" i="16"/>
  <c r="Q1021" i="16"/>
  <c r="O1021" i="16"/>
  <c r="N1021" i="16"/>
  <c r="Q1020" i="16"/>
  <c r="O1020" i="16"/>
  <c r="N1020" i="16"/>
  <c r="Q1019" i="16"/>
  <c r="O1019" i="16"/>
  <c r="N1019" i="16"/>
  <c r="Q1018" i="16"/>
  <c r="O1018" i="16"/>
  <c r="N1018" i="16"/>
  <c r="Q1017" i="16"/>
  <c r="O1017" i="16"/>
  <c r="N1017" i="16"/>
  <c r="Q1016" i="16"/>
  <c r="O1016" i="16"/>
  <c r="N1016" i="16"/>
  <c r="Q1015" i="16"/>
  <c r="O1015" i="16"/>
  <c r="N1015" i="16"/>
  <c r="Q1014" i="16"/>
  <c r="O1014" i="16"/>
  <c r="N1014" i="16"/>
  <c r="Q1013" i="16"/>
  <c r="O1013" i="16"/>
  <c r="N1013" i="16"/>
  <c r="Q1012" i="16"/>
  <c r="O1012" i="16"/>
  <c r="N1012" i="16"/>
  <c r="Q1011" i="16"/>
  <c r="O1011" i="16"/>
  <c r="N1011" i="16"/>
  <c r="Q1010" i="16"/>
  <c r="O1010" i="16"/>
  <c r="N1010" i="16"/>
  <c r="Q1009" i="16"/>
  <c r="O1009" i="16"/>
  <c r="N1009" i="16"/>
  <c r="Q1008" i="16"/>
  <c r="O1008" i="16"/>
  <c r="N1008" i="16"/>
  <c r="Q1007" i="16"/>
  <c r="O1007" i="16"/>
  <c r="N1007" i="16"/>
  <c r="Q1006" i="16"/>
  <c r="O1006" i="16"/>
  <c r="N1006" i="16"/>
  <c r="Q1005" i="16"/>
  <c r="O1005" i="16"/>
  <c r="N1005" i="16"/>
  <c r="Q1004" i="16"/>
  <c r="O1004" i="16"/>
  <c r="N1004" i="16"/>
  <c r="Q1003" i="16"/>
  <c r="O1003" i="16"/>
  <c r="N1003" i="16"/>
  <c r="Q1002" i="16"/>
  <c r="O1002" i="16"/>
  <c r="N1002" i="16"/>
  <c r="Q1001" i="16"/>
  <c r="O1001" i="16"/>
  <c r="N1001" i="16"/>
  <c r="Q1000" i="16"/>
  <c r="O1000" i="16"/>
  <c r="N1000" i="16"/>
  <c r="Q999" i="16"/>
  <c r="O999" i="16"/>
  <c r="N999" i="16"/>
  <c r="Q998" i="16"/>
  <c r="O998" i="16"/>
  <c r="N998" i="16"/>
  <c r="Q997" i="16"/>
  <c r="O997" i="16"/>
  <c r="N997" i="16"/>
  <c r="Q996" i="16"/>
  <c r="O996" i="16"/>
  <c r="N996" i="16"/>
  <c r="Q995" i="16"/>
  <c r="O995" i="16"/>
  <c r="N995" i="16"/>
  <c r="Q994" i="16"/>
  <c r="O994" i="16"/>
  <c r="N994" i="16"/>
  <c r="Q993" i="16"/>
  <c r="O993" i="16"/>
  <c r="N993" i="16"/>
  <c r="Q992" i="16"/>
  <c r="O992" i="16"/>
  <c r="N992" i="16"/>
  <c r="Q991" i="16"/>
  <c r="O991" i="16"/>
  <c r="N991" i="16"/>
  <c r="Q990" i="16"/>
  <c r="O990" i="16"/>
  <c r="N990" i="16"/>
  <c r="Q989" i="16"/>
  <c r="O989" i="16"/>
  <c r="N989" i="16"/>
  <c r="Q988" i="16"/>
  <c r="O988" i="16"/>
  <c r="N988" i="16"/>
  <c r="Q987" i="16"/>
  <c r="O987" i="16"/>
  <c r="N987" i="16"/>
  <c r="Q986" i="16"/>
  <c r="O986" i="16"/>
  <c r="N986" i="16"/>
  <c r="Q985" i="16"/>
  <c r="O985" i="16"/>
  <c r="N985" i="16"/>
  <c r="Q984" i="16"/>
  <c r="O984" i="16"/>
  <c r="N984" i="16"/>
  <c r="Q983" i="16"/>
  <c r="O983" i="16"/>
  <c r="N983" i="16"/>
  <c r="Q982" i="16"/>
  <c r="O982" i="16"/>
  <c r="N982" i="16"/>
  <c r="Q981" i="16"/>
  <c r="O981" i="16"/>
  <c r="N981" i="16"/>
  <c r="Q980" i="16"/>
  <c r="O980" i="16"/>
  <c r="N980" i="16"/>
  <c r="Q979" i="16"/>
  <c r="O979" i="16"/>
  <c r="N979" i="16"/>
  <c r="Q978" i="16"/>
  <c r="O978" i="16"/>
  <c r="N978" i="16"/>
  <c r="Q977" i="16"/>
  <c r="O977" i="16"/>
  <c r="N977" i="16"/>
  <c r="Q976" i="16"/>
  <c r="O976" i="16"/>
  <c r="N976" i="16"/>
  <c r="Q975" i="16"/>
  <c r="O975" i="16"/>
  <c r="N975" i="16"/>
  <c r="Q974" i="16"/>
  <c r="O974" i="16"/>
  <c r="N974" i="16"/>
  <c r="Q973" i="16"/>
  <c r="O973" i="16"/>
  <c r="N973" i="16"/>
  <c r="Q972" i="16"/>
  <c r="O972" i="16"/>
  <c r="N972" i="16"/>
  <c r="Q971" i="16"/>
  <c r="O971" i="16"/>
  <c r="N971" i="16"/>
  <c r="Q970" i="16"/>
  <c r="O970" i="16"/>
  <c r="N970" i="16"/>
  <c r="Q969" i="16"/>
  <c r="O969" i="16"/>
  <c r="N969" i="16"/>
  <c r="Q968" i="16"/>
  <c r="O968" i="16"/>
  <c r="N968" i="16"/>
  <c r="Q967" i="16"/>
  <c r="O967" i="16"/>
  <c r="N967" i="16"/>
  <c r="Q966" i="16"/>
  <c r="O966" i="16"/>
  <c r="N966" i="16"/>
  <c r="Q965" i="16"/>
  <c r="O965" i="16"/>
  <c r="N965" i="16"/>
  <c r="Q964" i="16"/>
  <c r="O964" i="16"/>
  <c r="N964" i="16"/>
  <c r="Q963" i="16"/>
  <c r="O963" i="16"/>
  <c r="N963" i="16"/>
  <c r="Q962" i="16"/>
  <c r="O962" i="16"/>
  <c r="N962" i="16"/>
  <c r="Q961" i="16"/>
  <c r="O961" i="16"/>
  <c r="N961" i="16"/>
  <c r="Q960" i="16"/>
  <c r="O960" i="16"/>
  <c r="N960" i="16"/>
  <c r="Q959" i="16"/>
  <c r="O959" i="16"/>
  <c r="N959" i="16"/>
  <c r="Q958" i="16"/>
  <c r="O958" i="16"/>
  <c r="N958" i="16"/>
  <c r="Q957" i="16"/>
  <c r="O957" i="16"/>
  <c r="N957" i="16"/>
  <c r="Q956" i="16"/>
  <c r="O956" i="16"/>
  <c r="N956" i="16"/>
  <c r="Q955" i="16"/>
  <c r="O955" i="16"/>
  <c r="N955" i="16"/>
  <c r="Q954" i="16"/>
  <c r="O954" i="16"/>
  <c r="N954" i="16"/>
  <c r="Q953" i="16"/>
  <c r="O953" i="16"/>
  <c r="N953" i="16"/>
  <c r="Q952" i="16"/>
  <c r="O952" i="16"/>
  <c r="N952" i="16"/>
  <c r="Q951" i="16"/>
  <c r="O951" i="16"/>
  <c r="N951" i="16"/>
  <c r="Q950" i="16"/>
  <c r="O950" i="16"/>
  <c r="N950" i="16"/>
  <c r="Q949" i="16"/>
  <c r="O949" i="16"/>
  <c r="N949" i="16"/>
  <c r="Q948" i="16"/>
  <c r="O948" i="16"/>
  <c r="N948" i="16"/>
  <c r="Q947" i="16"/>
  <c r="O947" i="16"/>
  <c r="N947" i="16"/>
  <c r="Q946" i="16"/>
  <c r="O946" i="16"/>
  <c r="N946" i="16"/>
  <c r="Q945" i="16"/>
  <c r="O945" i="16"/>
  <c r="N945" i="16"/>
  <c r="Q944" i="16"/>
  <c r="O944" i="16"/>
  <c r="N944" i="16"/>
  <c r="Q943" i="16"/>
  <c r="O943" i="16"/>
  <c r="N943" i="16"/>
  <c r="Q942" i="16"/>
  <c r="O942" i="16"/>
  <c r="N942" i="16"/>
  <c r="Q941" i="16"/>
  <c r="O941" i="16"/>
  <c r="N941" i="16"/>
  <c r="Q940" i="16"/>
  <c r="O940" i="16"/>
  <c r="N940" i="16"/>
  <c r="Q939" i="16"/>
  <c r="O939" i="16"/>
  <c r="N939" i="16"/>
  <c r="Q938" i="16"/>
  <c r="O938" i="16"/>
  <c r="N938" i="16"/>
  <c r="Q937" i="16"/>
  <c r="O937" i="16"/>
  <c r="N937" i="16"/>
  <c r="Q936" i="16"/>
  <c r="O936" i="16"/>
  <c r="N936" i="16"/>
  <c r="Q935" i="16"/>
  <c r="O935" i="16"/>
  <c r="N935" i="16"/>
  <c r="Q934" i="16"/>
  <c r="O934" i="16"/>
  <c r="N934" i="16"/>
  <c r="Q933" i="16"/>
  <c r="O933" i="16"/>
  <c r="N933" i="16"/>
  <c r="Q932" i="16"/>
  <c r="O932" i="16"/>
  <c r="N932" i="16"/>
  <c r="Q931" i="16"/>
  <c r="O931" i="16"/>
  <c r="N931" i="16"/>
  <c r="Q930" i="16"/>
  <c r="O930" i="16"/>
  <c r="N930" i="16"/>
  <c r="Q929" i="16"/>
  <c r="O929" i="16"/>
  <c r="N929" i="16"/>
  <c r="Q928" i="16"/>
  <c r="O928" i="16"/>
  <c r="N928" i="16"/>
  <c r="Q927" i="16"/>
  <c r="O927" i="16"/>
  <c r="N927" i="16"/>
  <c r="Q926" i="16"/>
  <c r="O926" i="16"/>
  <c r="N926" i="16"/>
  <c r="Q925" i="16"/>
  <c r="O925" i="16"/>
  <c r="N925" i="16"/>
  <c r="Q924" i="16"/>
  <c r="O924" i="16"/>
  <c r="N924" i="16"/>
  <c r="Q923" i="16"/>
  <c r="O923" i="16"/>
  <c r="N923" i="16"/>
  <c r="Q922" i="16"/>
  <c r="O922" i="16"/>
  <c r="N922" i="16"/>
  <c r="Q921" i="16"/>
  <c r="O921" i="16"/>
  <c r="N921" i="16"/>
  <c r="Q920" i="16"/>
  <c r="O920" i="16"/>
  <c r="N920" i="16"/>
  <c r="Q919" i="16"/>
  <c r="O919" i="16"/>
  <c r="N919" i="16"/>
  <c r="Q918" i="16"/>
  <c r="O918" i="16"/>
  <c r="N918" i="16"/>
  <c r="Q917" i="16"/>
  <c r="O917" i="16"/>
  <c r="N917" i="16"/>
  <c r="Q916" i="16"/>
  <c r="O916" i="16"/>
  <c r="N916" i="16"/>
  <c r="Q915" i="16"/>
  <c r="O915" i="16"/>
  <c r="N915" i="16"/>
  <c r="Q914" i="16"/>
  <c r="O914" i="16"/>
  <c r="N914" i="16"/>
  <c r="Q913" i="16"/>
  <c r="O913" i="16"/>
  <c r="N913" i="16"/>
  <c r="Q912" i="16"/>
  <c r="O912" i="16"/>
  <c r="N912" i="16"/>
  <c r="Q911" i="16"/>
  <c r="O911" i="16"/>
  <c r="N911" i="16"/>
  <c r="Q910" i="16"/>
  <c r="O910" i="16"/>
  <c r="N910" i="16"/>
  <c r="Q909" i="16"/>
  <c r="O909" i="16"/>
  <c r="N909" i="16"/>
  <c r="Q908" i="16"/>
  <c r="O908" i="16"/>
  <c r="N908" i="16"/>
  <c r="Q907" i="16"/>
  <c r="O907" i="16"/>
  <c r="N907" i="16"/>
  <c r="Q906" i="16"/>
  <c r="O906" i="16"/>
  <c r="N906" i="16"/>
  <c r="Q905" i="16"/>
  <c r="O905" i="16"/>
  <c r="N905" i="16"/>
  <c r="Q904" i="16"/>
  <c r="O904" i="16"/>
  <c r="N904" i="16"/>
  <c r="Q903" i="16"/>
  <c r="O903" i="16"/>
  <c r="N903" i="16"/>
  <c r="Q902" i="16"/>
  <c r="O902" i="16"/>
  <c r="N902" i="16"/>
  <c r="Q901" i="16"/>
  <c r="O901" i="16"/>
  <c r="N901" i="16"/>
  <c r="Q900" i="16"/>
  <c r="O900" i="16"/>
  <c r="N900" i="16"/>
  <c r="Q899" i="16"/>
  <c r="O899" i="16"/>
  <c r="N899" i="16"/>
  <c r="Q898" i="16"/>
  <c r="O898" i="16"/>
  <c r="N898" i="16"/>
  <c r="Q897" i="16"/>
  <c r="O897" i="16"/>
  <c r="N897" i="16"/>
  <c r="Q896" i="16"/>
  <c r="O896" i="16"/>
  <c r="N896" i="16"/>
  <c r="Q895" i="16"/>
  <c r="O895" i="16"/>
  <c r="N895" i="16"/>
  <c r="Q894" i="16"/>
  <c r="O894" i="16"/>
  <c r="N894" i="16"/>
  <c r="Q893" i="16"/>
  <c r="O893" i="16"/>
  <c r="N893" i="16"/>
  <c r="Q892" i="16"/>
  <c r="O892" i="16"/>
  <c r="N892" i="16"/>
  <c r="Q891" i="16"/>
  <c r="O891" i="16"/>
  <c r="N891" i="16"/>
  <c r="Q890" i="16"/>
  <c r="O890" i="16"/>
  <c r="N890" i="16"/>
  <c r="Q889" i="16"/>
  <c r="O889" i="16"/>
  <c r="N889" i="16"/>
  <c r="Q888" i="16"/>
  <c r="O888" i="16"/>
  <c r="N888" i="16"/>
  <c r="Q887" i="16"/>
  <c r="O887" i="16"/>
  <c r="N887" i="16"/>
  <c r="Q886" i="16"/>
  <c r="O886" i="16"/>
  <c r="N886" i="16"/>
  <c r="Q885" i="16"/>
  <c r="O885" i="16"/>
  <c r="N885" i="16"/>
  <c r="Q884" i="16"/>
  <c r="O884" i="16"/>
  <c r="N884" i="16"/>
  <c r="Q883" i="16"/>
  <c r="O883" i="16"/>
  <c r="N883" i="16"/>
  <c r="Q882" i="16"/>
  <c r="O882" i="16"/>
  <c r="N882" i="16"/>
  <c r="Q881" i="16"/>
  <c r="O881" i="16"/>
  <c r="N881" i="16"/>
  <c r="Q880" i="16"/>
  <c r="O880" i="16"/>
  <c r="N880" i="16"/>
  <c r="Q879" i="16"/>
  <c r="O879" i="16"/>
  <c r="N879" i="16"/>
  <c r="Q878" i="16"/>
  <c r="O878" i="16"/>
  <c r="N878" i="16"/>
  <c r="Q877" i="16"/>
  <c r="O877" i="16"/>
  <c r="N877" i="16"/>
  <c r="Q876" i="16"/>
  <c r="O876" i="16"/>
  <c r="N876" i="16"/>
  <c r="Q875" i="16"/>
  <c r="O875" i="16"/>
  <c r="N875" i="16"/>
  <c r="Q874" i="16"/>
  <c r="O874" i="16"/>
  <c r="N874" i="16"/>
  <c r="Q873" i="16"/>
  <c r="O873" i="16"/>
  <c r="N873" i="16"/>
  <c r="Q872" i="16"/>
  <c r="O872" i="16"/>
  <c r="N872" i="16"/>
  <c r="Q871" i="16"/>
  <c r="O871" i="16"/>
  <c r="N871" i="16"/>
  <c r="Q870" i="16"/>
  <c r="O870" i="16"/>
  <c r="N870" i="16"/>
  <c r="Q869" i="16"/>
  <c r="O869" i="16"/>
  <c r="N869" i="16"/>
  <c r="Q868" i="16"/>
  <c r="O868" i="16"/>
  <c r="N868" i="16"/>
  <c r="Q867" i="16"/>
  <c r="O867" i="16"/>
  <c r="N867" i="16"/>
  <c r="Q866" i="16"/>
  <c r="O866" i="16"/>
  <c r="N866" i="16"/>
  <c r="Q865" i="16"/>
  <c r="O865" i="16"/>
  <c r="N865" i="16"/>
  <c r="Q864" i="16"/>
  <c r="O864" i="16"/>
  <c r="N864" i="16"/>
  <c r="Q863" i="16"/>
  <c r="O863" i="16"/>
  <c r="N863" i="16"/>
  <c r="Q862" i="16"/>
  <c r="O862" i="16"/>
  <c r="N862" i="16"/>
  <c r="Q861" i="16"/>
  <c r="O861" i="16"/>
  <c r="N861" i="16"/>
  <c r="Q860" i="16"/>
  <c r="O860" i="16"/>
  <c r="N860" i="16"/>
  <c r="Q859" i="16"/>
  <c r="O859" i="16"/>
  <c r="N859" i="16"/>
  <c r="Q858" i="16"/>
  <c r="O858" i="16"/>
  <c r="N858" i="16"/>
  <c r="Q857" i="16"/>
  <c r="O857" i="16"/>
  <c r="N857" i="16"/>
  <c r="Q856" i="16"/>
  <c r="O856" i="16"/>
  <c r="N856" i="16"/>
  <c r="Q855" i="16"/>
  <c r="O855" i="16"/>
  <c r="N855" i="16"/>
  <c r="O854" i="16"/>
  <c r="N854" i="16"/>
  <c r="Q853" i="16"/>
  <c r="O853" i="16"/>
  <c r="N853" i="16"/>
  <c r="Q852" i="16"/>
  <c r="O852" i="16"/>
  <c r="N852" i="16"/>
  <c r="Q851" i="16"/>
  <c r="O851" i="16"/>
  <c r="N851" i="16"/>
  <c r="Q850" i="16"/>
  <c r="O850" i="16"/>
  <c r="N850" i="16"/>
  <c r="Q849" i="16"/>
  <c r="O849" i="16"/>
  <c r="N849" i="16"/>
  <c r="Q848" i="16"/>
  <c r="O848" i="16"/>
  <c r="N848" i="16"/>
  <c r="Q847" i="16"/>
  <c r="O847" i="16"/>
  <c r="N847" i="16"/>
  <c r="Q846" i="16"/>
  <c r="O846" i="16"/>
  <c r="N846" i="16"/>
  <c r="Q845" i="16"/>
  <c r="O845" i="16"/>
  <c r="N845" i="16"/>
  <c r="Q844" i="16"/>
  <c r="O844" i="16"/>
  <c r="N844" i="16"/>
  <c r="Q843" i="16"/>
  <c r="O843" i="16"/>
  <c r="N843" i="16"/>
  <c r="Q842" i="16"/>
  <c r="O842" i="16"/>
  <c r="N842" i="16"/>
  <c r="Q841" i="16"/>
  <c r="O841" i="16"/>
  <c r="N841" i="16"/>
  <c r="Q840" i="16"/>
  <c r="O840" i="16"/>
  <c r="N840" i="16"/>
  <c r="Q839" i="16"/>
  <c r="O839" i="16"/>
  <c r="N839" i="16"/>
  <c r="Q838" i="16"/>
  <c r="O838" i="16"/>
  <c r="N838" i="16"/>
  <c r="Q837" i="16"/>
  <c r="O837" i="16"/>
  <c r="N837" i="16"/>
  <c r="Q836" i="16"/>
  <c r="O836" i="16"/>
  <c r="N836" i="16"/>
  <c r="Q835" i="16"/>
  <c r="O835" i="16"/>
  <c r="N835" i="16"/>
  <c r="Q834" i="16"/>
  <c r="O834" i="16"/>
  <c r="N834" i="16"/>
  <c r="Q833" i="16"/>
  <c r="O833" i="16"/>
  <c r="N833" i="16"/>
  <c r="Q832" i="16"/>
  <c r="O832" i="16"/>
  <c r="N832" i="16"/>
  <c r="Q831" i="16"/>
  <c r="O831" i="16"/>
  <c r="N831" i="16"/>
  <c r="Q830" i="16"/>
  <c r="O830" i="16"/>
  <c r="N830" i="16"/>
  <c r="Q829" i="16"/>
  <c r="O829" i="16"/>
  <c r="N829" i="16"/>
  <c r="Q828" i="16"/>
  <c r="O828" i="16"/>
  <c r="N828" i="16"/>
  <c r="Q827" i="16"/>
  <c r="O827" i="16"/>
  <c r="N827" i="16"/>
  <c r="Q826" i="16"/>
  <c r="O826" i="16"/>
  <c r="N826" i="16"/>
  <c r="Q825" i="16"/>
  <c r="O825" i="16"/>
  <c r="N825" i="16"/>
  <c r="Q824" i="16"/>
  <c r="O824" i="16"/>
  <c r="N824" i="16"/>
  <c r="Q823" i="16"/>
  <c r="O823" i="16"/>
  <c r="N823" i="16"/>
  <c r="Q822" i="16"/>
  <c r="O822" i="16"/>
  <c r="N822" i="16"/>
  <c r="Q821" i="16"/>
  <c r="O821" i="16"/>
  <c r="N821" i="16"/>
  <c r="Q820" i="16"/>
  <c r="O820" i="16"/>
  <c r="N820" i="16"/>
  <c r="Q819" i="16"/>
  <c r="O819" i="16"/>
  <c r="N819" i="16"/>
  <c r="Q818" i="16"/>
  <c r="O818" i="16"/>
  <c r="N818" i="16"/>
  <c r="Q817" i="16"/>
  <c r="O817" i="16"/>
  <c r="N817" i="16"/>
  <c r="Q816" i="16"/>
  <c r="O816" i="16"/>
  <c r="N816" i="16"/>
  <c r="Q815" i="16"/>
  <c r="O815" i="16"/>
  <c r="N815" i="16"/>
  <c r="Q814" i="16"/>
  <c r="O814" i="16"/>
  <c r="N814" i="16"/>
  <c r="Q813" i="16"/>
  <c r="O813" i="16"/>
  <c r="N813" i="16"/>
  <c r="Q812" i="16"/>
  <c r="O812" i="16"/>
  <c r="N812" i="16"/>
  <c r="Q811" i="16"/>
  <c r="O811" i="16"/>
  <c r="N811" i="16"/>
  <c r="Q810" i="16"/>
  <c r="O810" i="16"/>
  <c r="N810" i="16"/>
  <c r="Q809" i="16"/>
  <c r="O809" i="16"/>
  <c r="N809" i="16"/>
  <c r="Q808" i="16"/>
  <c r="O808" i="16"/>
  <c r="N808" i="16"/>
  <c r="Q807" i="16"/>
  <c r="O807" i="16"/>
  <c r="N807" i="16"/>
  <c r="Q806" i="16"/>
  <c r="O806" i="16"/>
  <c r="N806" i="16"/>
  <c r="Q805" i="16"/>
  <c r="O805" i="16"/>
  <c r="N805" i="16"/>
  <c r="Q804" i="16"/>
  <c r="O804" i="16"/>
  <c r="N804" i="16"/>
  <c r="Q803" i="16"/>
  <c r="O803" i="16"/>
  <c r="N803" i="16"/>
  <c r="Q802" i="16"/>
  <c r="O802" i="16"/>
  <c r="N802" i="16"/>
  <c r="Q801" i="16"/>
  <c r="O801" i="16"/>
  <c r="N801" i="16"/>
  <c r="Q800" i="16"/>
  <c r="O800" i="16"/>
  <c r="N800" i="16"/>
  <c r="Q799" i="16"/>
  <c r="O799" i="16"/>
  <c r="N799" i="16"/>
  <c r="Q798" i="16"/>
  <c r="O798" i="16"/>
  <c r="N798" i="16"/>
  <c r="Q797" i="16"/>
  <c r="O797" i="16"/>
  <c r="N797" i="16"/>
  <c r="Q796" i="16"/>
  <c r="O796" i="16"/>
  <c r="N796" i="16"/>
  <c r="Q795" i="16"/>
  <c r="O795" i="16"/>
  <c r="N795" i="16"/>
  <c r="Q794" i="16"/>
  <c r="O794" i="16"/>
  <c r="N794" i="16"/>
  <c r="Q793" i="16"/>
  <c r="O793" i="16"/>
  <c r="N793" i="16"/>
  <c r="Q792" i="16"/>
  <c r="O792" i="16"/>
  <c r="N792" i="16"/>
  <c r="Q791" i="16"/>
  <c r="O791" i="16"/>
  <c r="N791" i="16"/>
  <c r="Q790" i="16"/>
  <c r="O790" i="16"/>
  <c r="N790" i="16"/>
  <c r="Q789" i="16"/>
  <c r="O789" i="16"/>
  <c r="N789" i="16"/>
  <c r="Q788" i="16"/>
  <c r="O788" i="16"/>
  <c r="N788" i="16"/>
  <c r="Q787" i="16"/>
  <c r="O787" i="16"/>
  <c r="N787" i="16"/>
  <c r="Q786" i="16"/>
  <c r="O786" i="16"/>
  <c r="N786" i="16"/>
  <c r="Q785" i="16"/>
  <c r="O785" i="16"/>
  <c r="N785" i="16"/>
  <c r="Q784" i="16"/>
  <c r="O784" i="16"/>
  <c r="N784" i="16"/>
  <c r="Q783" i="16"/>
  <c r="O783" i="16"/>
  <c r="N783" i="16"/>
  <c r="Q782" i="16"/>
  <c r="O782" i="16"/>
  <c r="N782" i="16"/>
  <c r="Q781" i="16"/>
  <c r="O781" i="16"/>
  <c r="N781" i="16"/>
  <c r="Q780" i="16"/>
  <c r="O780" i="16"/>
  <c r="N780" i="16"/>
  <c r="Q779" i="16"/>
  <c r="O779" i="16"/>
  <c r="N779" i="16"/>
  <c r="Q778" i="16"/>
  <c r="O778" i="16"/>
  <c r="N778" i="16"/>
  <c r="Q777" i="16"/>
  <c r="O777" i="16"/>
  <c r="N777" i="16"/>
  <c r="Q776" i="16"/>
  <c r="O776" i="16"/>
  <c r="N776" i="16"/>
  <c r="Q775" i="16"/>
  <c r="O775" i="16"/>
  <c r="N775" i="16"/>
  <c r="Q774" i="16"/>
  <c r="O774" i="16"/>
  <c r="N774" i="16"/>
  <c r="Q773" i="16"/>
  <c r="O773" i="16"/>
  <c r="N773" i="16"/>
  <c r="Q772" i="16"/>
  <c r="O772" i="16"/>
  <c r="N772" i="16"/>
  <c r="Q771" i="16"/>
  <c r="O771" i="16"/>
  <c r="N771" i="16"/>
  <c r="Q770" i="16"/>
  <c r="O770" i="16"/>
  <c r="N770" i="16"/>
  <c r="Q769" i="16"/>
  <c r="O769" i="16"/>
  <c r="N769" i="16"/>
  <c r="Q768" i="16"/>
  <c r="O768" i="16"/>
  <c r="N768" i="16"/>
  <c r="Q767" i="16"/>
  <c r="O767" i="16"/>
  <c r="N767" i="16"/>
  <c r="Q766" i="16"/>
  <c r="O766" i="16"/>
  <c r="N766" i="16"/>
  <c r="Q765" i="16"/>
  <c r="O765" i="16"/>
  <c r="N765" i="16"/>
  <c r="Q764" i="16"/>
  <c r="O764" i="16"/>
  <c r="N764" i="16"/>
  <c r="Q763" i="16"/>
  <c r="O763" i="16"/>
  <c r="N763" i="16"/>
  <c r="Q762" i="16"/>
  <c r="O762" i="16"/>
  <c r="N762" i="16"/>
  <c r="Q761" i="16"/>
  <c r="O761" i="16"/>
  <c r="N761" i="16"/>
  <c r="Q760" i="16"/>
  <c r="O760" i="16"/>
  <c r="N760" i="16"/>
  <c r="Q759" i="16"/>
  <c r="O759" i="16"/>
  <c r="N759" i="16"/>
  <c r="Q758" i="16"/>
  <c r="O758" i="16"/>
  <c r="N758" i="16"/>
  <c r="Q757" i="16"/>
  <c r="O757" i="16"/>
  <c r="N757" i="16"/>
  <c r="Q756" i="16"/>
  <c r="O756" i="16"/>
  <c r="N756" i="16"/>
  <c r="Q755" i="16"/>
  <c r="O755" i="16"/>
  <c r="N755" i="16"/>
  <c r="Q754" i="16"/>
  <c r="O754" i="16"/>
  <c r="N754" i="16"/>
  <c r="Q753" i="16"/>
  <c r="O753" i="16"/>
  <c r="N753" i="16"/>
  <c r="Q752" i="16"/>
  <c r="O752" i="16"/>
  <c r="N752" i="16"/>
  <c r="Q751" i="16"/>
  <c r="O751" i="16"/>
  <c r="N751" i="16"/>
  <c r="Q750" i="16"/>
  <c r="O750" i="16"/>
  <c r="N750" i="16"/>
  <c r="Q749" i="16"/>
  <c r="O749" i="16"/>
  <c r="N749" i="16"/>
  <c r="Q748" i="16"/>
  <c r="O748" i="16"/>
  <c r="N748" i="16"/>
  <c r="Q747" i="16"/>
  <c r="O747" i="16"/>
  <c r="N747" i="16"/>
  <c r="Q746" i="16"/>
  <c r="O746" i="16"/>
  <c r="N746" i="16"/>
  <c r="Q745" i="16"/>
  <c r="O745" i="16"/>
  <c r="N745" i="16"/>
  <c r="Q744" i="16"/>
  <c r="O744" i="16"/>
  <c r="N744" i="16"/>
  <c r="Q743" i="16"/>
  <c r="O743" i="16"/>
  <c r="N743" i="16"/>
  <c r="Q742" i="16"/>
  <c r="O742" i="16"/>
  <c r="N742" i="16"/>
  <c r="Q741" i="16"/>
  <c r="O741" i="16"/>
  <c r="N741" i="16"/>
  <c r="Q740" i="16"/>
  <c r="O740" i="16"/>
  <c r="N740" i="16"/>
  <c r="Q739" i="16"/>
  <c r="O739" i="16"/>
  <c r="N739" i="16"/>
  <c r="Q738" i="16"/>
  <c r="O738" i="16"/>
  <c r="N738" i="16"/>
  <c r="Q737" i="16"/>
  <c r="O737" i="16"/>
  <c r="N737" i="16"/>
  <c r="Q736" i="16"/>
  <c r="O736" i="16"/>
  <c r="N736" i="16"/>
  <c r="Q735" i="16"/>
  <c r="O735" i="16"/>
  <c r="N735" i="16"/>
  <c r="Q734" i="16"/>
  <c r="O734" i="16"/>
  <c r="N734" i="16"/>
  <c r="Q733" i="16"/>
  <c r="O733" i="16"/>
  <c r="N733" i="16"/>
  <c r="Q732" i="16"/>
  <c r="O732" i="16"/>
  <c r="N732" i="16"/>
  <c r="Q731" i="16"/>
  <c r="O731" i="16"/>
  <c r="N731" i="16"/>
  <c r="Q730" i="16"/>
  <c r="O730" i="16"/>
  <c r="N730" i="16"/>
  <c r="Q729" i="16"/>
  <c r="O729" i="16"/>
  <c r="N729" i="16"/>
  <c r="Q728" i="16"/>
  <c r="O728" i="16"/>
  <c r="N728" i="16"/>
  <c r="Q727" i="16"/>
  <c r="O727" i="16"/>
  <c r="N727" i="16"/>
  <c r="Q726" i="16"/>
  <c r="O726" i="16"/>
  <c r="N726" i="16"/>
  <c r="Q725" i="16"/>
  <c r="O725" i="16"/>
  <c r="N725" i="16"/>
  <c r="Q724" i="16"/>
  <c r="O724" i="16"/>
  <c r="N724" i="16"/>
  <c r="Q723" i="16"/>
  <c r="O723" i="16"/>
  <c r="N723" i="16"/>
  <c r="Q722" i="16"/>
  <c r="O722" i="16"/>
  <c r="N722" i="16"/>
  <c r="Q721" i="16"/>
  <c r="O721" i="16"/>
  <c r="N721" i="16"/>
  <c r="Q720" i="16"/>
  <c r="O720" i="16"/>
  <c r="N720" i="16"/>
  <c r="Q719" i="16"/>
  <c r="O719" i="16"/>
  <c r="N719" i="16"/>
  <c r="Q718" i="16"/>
  <c r="O718" i="16"/>
  <c r="N718" i="16"/>
  <c r="Q717" i="16"/>
  <c r="O717" i="16"/>
  <c r="N717" i="16"/>
  <c r="Q716" i="16"/>
  <c r="O716" i="16"/>
  <c r="N716" i="16"/>
  <c r="Q715" i="16"/>
  <c r="O715" i="16"/>
  <c r="N715" i="16"/>
  <c r="Q714" i="16"/>
  <c r="O714" i="16"/>
  <c r="N714" i="16"/>
  <c r="Q713" i="16"/>
  <c r="O713" i="16"/>
  <c r="N713" i="16"/>
  <c r="Q712" i="16"/>
  <c r="O712" i="16"/>
  <c r="N712" i="16"/>
  <c r="Q711" i="16"/>
  <c r="O711" i="16"/>
  <c r="N711" i="16"/>
  <c r="Q710" i="16"/>
  <c r="O710" i="16"/>
  <c r="N710" i="16"/>
  <c r="Q709" i="16"/>
  <c r="O709" i="16"/>
  <c r="N709" i="16"/>
  <c r="Q708" i="16"/>
  <c r="O708" i="16"/>
  <c r="N708" i="16"/>
  <c r="Q707" i="16"/>
  <c r="O707" i="16"/>
  <c r="N707" i="16"/>
  <c r="Q706" i="16"/>
  <c r="O706" i="16"/>
  <c r="N706" i="16"/>
  <c r="Q705" i="16"/>
  <c r="O705" i="16"/>
  <c r="N705" i="16"/>
  <c r="Q704" i="16"/>
  <c r="O704" i="16"/>
  <c r="N704" i="16"/>
  <c r="Q703" i="16"/>
  <c r="O703" i="16"/>
  <c r="N703" i="16"/>
  <c r="Q702" i="16"/>
  <c r="O702" i="16"/>
  <c r="N702" i="16"/>
  <c r="Q701" i="16"/>
  <c r="O701" i="16"/>
  <c r="N701" i="16"/>
  <c r="Q700" i="16"/>
  <c r="O700" i="16"/>
  <c r="N700" i="16"/>
  <c r="Q699" i="16"/>
  <c r="O699" i="16"/>
  <c r="N699" i="16"/>
  <c r="Q698" i="16"/>
  <c r="O698" i="16"/>
  <c r="N698" i="16"/>
  <c r="Q697" i="16"/>
  <c r="O697" i="16"/>
  <c r="N697" i="16"/>
  <c r="Q696" i="16"/>
  <c r="O696" i="16"/>
  <c r="N696" i="16"/>
  <c r="Q695" i="16"/>
  <c r="O695" i="16"/>
  <c r="N695" i="16"/>
  <c r="Q694" i="16"/>
  <c r="O694" i="16"/>
  <c r="N694" i="16"/>
  <c r="Q693" i="16"/>
  <c r="O693" i="16"/>
  <c r="N693" i="16"/>
  <c r="Q692" i="16"/>
  <c r="O692" i="16"/>
  <c r="N692" i="16"/>
  <c r="Q691" i="16"/>
  <c r="O691" i="16"/>
  <c r="N691" i="16"/>
  <c r="Q690" i="16"/>
  <c r="O690" i="16"/>
  <c r="N690" i="16"/>
  <c r="Q689" i="16"/>
  <c r="O689" i="16"/>
  <c r="N689" i="16"/>
  <c r="Q688" i="16"/>
  <c r="O688" i="16"/>
  <c r="N688" i="16"/>
  <c r="Q687" i="16"/>
  <c r="O687" i="16"/>
  <c r="N687" i="16"/>
  <c r="Q686" i="16"/>
  <c r="O686" i="16"/>
  <c r="N686" i="16"/>
  <c r="Q685" i="16"/>
  <c r="O685" i="16"/>
  <c r="N685" i="16"/>
  <c r="Q684" i="16"/>
  <c r="O684" i="16"/>
  <c r="N684" i="16"/>
  <c r="Q683" i="16"/>
  <c r="O683" i="16"/>
  <c r="N683" i="16"/>
  <c r="Q682" i="16"/>
  <c r="O682" i="16"/>
  <c r="N682" i="16"/>
  <c r="Q681" i="16"/>
  <c r="O681" i="16"/>
  <c r="N681" i="16"/>
  <c r="Q680" i="16"/>
  <c r="O680" i="16"/>
  <c r="N680" i="16"/>
  <c r="Q679" i="16"/>
  <c r="O679" i="16"/>
  <c r="N679" i="16"/>
  <c r="Q678" i="16"/>
  <c r="O678" i="16"/>
  <c r="N678" i="16"/>
  <c r="Q677" i="16"/>
  <c r="O677" i="16"/>
  <c r="N677" i="16"/>
  <c r="Q676" i="16"/>
  <c r="O676" i="16"/>
  <c r="N676" i="16"/>
  <c r="Q675" i="16"/>
  <c r="O675" i="16"/>
  <c r="N675" i="16"/>
  <c r="Q674" i="16"/>
  <c r="O674" i="16"/>
  <c r="N674" i="16"/>
  <c r="Q673" i="16"/>
  <c r="O673" i="16"/>
  <c r="N673" i="16"/>
  <c r="Q672" i="16"/>
  <c r="O672" i="16"/>
  <c r="N672" i="16"/>
  <c r="Q671" i="16"/>
  <c r="O671" i="16"/>
  <c r="N671" i="16"/>
  <c r="Q670" i="16"/>
  <c r="O670" i="16"/>
  <c r="N670" i="16"/>
  <c r="Q669" i="16"/>
  <c r="O669" i="16"/>
  <c r="N669" i="16"/>
  <c r="Q668" i="16"/>
  <c r="O668" i="16"/>
  <c r="N668" i="16"/>
  <c r="Q667" i="16"/>
  <c r="O667" i="16"/>
  <c r="N667" i="16"/>
  <c r="Q666" i="16"/>
  <c r="O666" i="16"/>
  <c r="N666" i="16"/>
  <c r="Q665" i="16"/>
  <c r="O665" i="16"/>
  <c r="N665" i="16"/>
  <c r="Q664" i="16"/>
  <c r="O664" i="16"/>
  <c r="N664" i="16"/>
  <c r="Q663" i="16"/>
  <c r="O663" i="16"/>
  <c r="N663" i="16"/>
  <c r="Q662" i="16"/>
  <c r="O662" i="16"/>
  <c r="N662" i="16"/>
  <c r="Q661" i="16"/>
  <c r="O661" i="16"/>
  <c r="N661" i="16"/>
  <c r="Q660" i="16"/>
  <c r="O660" i="16"/>
  <c r="N660" i="16"/>
  <c r="Q659" i="16"/>
  <c r="O659" i="16"/>
  <c r="N659" i="16"/>
  <c r="Q658" i="16"/>
  <c r="O658" i="16"/>
  <c r="N658" i="16"/>
  <c r="Q657" i="16"/>
  <c r="O657" i="16"/>
  <c r="N657" i="16"/>
  <c r="Q656" i="16"/>
  <c r="O656" i="16"/>
  <c r="N656" i="16"/>
  <c r="Q655" i="16"/>
  <c r="O655" i="16"/>
  <c r="N655" i="16"/>
  <c r="Q654" i="16"/>
  <c r="O654" i="16"/>
  <c r="N654" i="16"/>
  <c r="Q653" i="16"/>
  <c r="O653" i="16"/>
  <c r="N653" i="16"/>
  <c r="Q652" i="16"/>
  <c r="O652" i="16"/>
  <c r="N652" i="16"/>
  <c r="Q651" i="16"/>
  <c r="O651" i="16"/>
  <c r="N651" i="16"/>
  <c r="Q650" i="16"/>
  <c r="O650" i="16"/>
  <c r="N650" i="16"/>
  <c r="Q649" i="16"/>
  <c r="O649" i="16"/>
  <c r="N649" i="16"/>
  <c r="Q648" i="16"/>
  <c r="O648" i="16"/>
  <c r="N648" i="16"/>
  <c r="Q647" i="16"/>
  <c r="O647" i="16"/>
  <c r="N647" i="16"/>
  <c r="Q646" i="16"/>
  <c r="O646" i="16"/>
  <c r="N646" i="16"/>
  <c r="Q645" i="16"/>
  <c r="O645" i="16"/>
  <c r="N645" i="16"/>
  <c r="Q644" i="16"/>
  <c r="O644" i="16"/>
  <c r="N644" i="16"/>
  <c r="Q643" i="16"/>
  <c r="O643" i="16"/>
  <c r="N643" i="16"/>
  <c r="Q642" i="16"/>
  <c r="O642" i="16"/>
  <c r="N642" i="16"/>
  <c r="Q641" i="16"/>
  <c r="O641" i="16"/>
  <c r="N641" i="16"/>
  <c r="Q640" i="16"/>
  <c r="O640" i="16"/>
  <c r="N640" i="16"/>
  <c r="Q639" i="16"/>
  <c r="O639" i="16"/>
  <c r="N639" i="16"/>
  <c r="Q638" i="16"/>
  <c r="O638" i="16"/>
  <c r="N638" i="16"/>
  <c r="Q637" i="16"/>
  <c r="O637" i="16"/>
  <c r="N637" i="16"/>
  <c r="Q636" i="16"/>
  <c r="O636" i="16"/>
  <c r="N636" i="16"/>
  <c r="Q635" i="16"/>
  <c r="O635" i="16"/>
  <c r="N635" i="16"/>
  <c r="Q634" i="16"/>
  <c r="O634" i="16"/>
  <c r="N634" i="16"/>
  <c r="Q633" i="16"/>
  <c r="O633" i="16"/>
  <c r="N633" i="16"/>
  <c r="Q632" i="16"/>
  <c r="O632" i="16"/>
  <c r="N632" i="16"/>
  <c r="Q631" i="16"/>
  <c r="O631" i="16"/>
  <c r="N631" i="16"/>
  <c r="Q630" i="16"/>
  <c r="O630" i="16"/>
  <c r="N630" i="16"/>
  <c r="Q629" i="16"/>
  <c r="O629" i="16"/>
  <c r="N629" i="16"/>
  <c r="Q628" i="16"/>
  <c r="O628" i="16"/>
  <c r="N628" i="16"/>
  <c r="Q627" i="16"/>
  <c r="O627" i="16"/>
  <c r="N627" i="16"/>
  <c r="Q626" i="16"/>
  <c r="O626" i="16"/>
  <c r="N626" i="16"/>
  <c r="Q625" i="16"/>
  <c r="O625" i="16"/>
  <c r="N625" i="16"/>
  <c r="Q624" i="16"/>
  <c r="O624" i="16"/>
  <c r="N624" i="16"/>
  <c r="Q623" i="16"/>
  <c r="O623" i="16"/>
  <c r="N623" i="16"/>
  <c r="Q622" i="16"/>
  <c r="O622" i="16"/>
  <c r="N622" i="16"/>
  <c r="Q621" i="16"/>
  <c r="O621" i="16"/>
  <c r="N621" i="16"/>
  <c r="Q620" i="16"/>
  <c r="O620" i="16"/>
  <c r="N620" i="16"/>
  <c r="Q619" i="16"/>
  <c r="O619" i="16"/>
  <c r="N619" i="16"/>
  <c r="Q618" i="16"/>
  <c r="O618" i="16"/>
  <c r="N618" i="16"/>
  <c r="Q617" i="16"/>
  <c r="O617" i="16"/>
  <c r="N617" i="16"/>
  <c r="Q616" i="16"/>
  <c r="O616" i="16"/>
  <c r="N616" i="16"/>
  <c r="Q615" i="16"/>
  <c r="O615" i="16"/>
  <c r="N615" i="16"/>
  <c r="Q614" i="16"/>
  <c r="O614" i="16"/>
  <c r="N614" i="16"/>
  <c r="Q613" i="16"/>
  <c r="O613" i="16"/>
  <c r="N613" i="16"/>
  <c r="Q612" i="16"/>
  <c r="O612" i="16"/>
  <c r="N612" i="16"/>
  <c r="Q611" i="16"/>
  <c r="O611" i="16"/>
  <c r="N611" i="16"/>
  <c r="Q610" i="16"/>
  <c r="O610" i="16"/>
  <c r="N610" i="16"/>
  <c r="Q609" i="16"/>
  <c r="O609" i="16"/>
  <c r="N609" i="16"/>
  <c r="Q608" i="16"/>
  <c r="O608" i="16"/>
  <c r="N608" i="16"/>
  <c r="Q607" i="16"/>
  <c r="O607" i="16"/>
  <c r="N607" i="16"/>
  <c r="Q606" i="16"/>
  <c r="O606" i="16"/>
  <c r="N606" i="16"/>
  <c r="Q605" i="16"/>
  <c r="O605" i="16"/>
  <c r="N605" i="16"/>
  <c r="Q604" i="16"/>
  <c r="O604" i="16"/>
  <c r="N604" i="16"/>
  <c r="Q603" i="16"/>
  <c r="O603" i="16"/>
  <c r="N603" i="16"/>
  <c r="Q602" i="16"/>
  <c r="O602" i="16"/>
  <c r="N602" i="16"/>
  <c r="Q601" i="16"/>
  <c r="O601" i="16"/>
  <c r="N601" i="16"/>
  <c r="Q600" i="16"/>
  <c r="O600" i="16"/>
  <c r="N600" i="16"/>
  <c r="Q599" i="16"/>
  <c r="O599" i="16"/>
  <c r="N599" i="16"/>
  <c r="Q598" i="16"/>
  <c r="O598" i="16"/>
  <c r="N598" i="16"/>
  <c r="Q597" i="16"/>
  <c r="O597" i="16"/>
  <c r="N597" i="16"/>
  <c r="Q596" i="16"/>
  <c r="O596" i="16"/>
  <c r="N596" i="16"/>
  <c r="Q595" i="16"/>
  <c r="O595" i="16"/>
  <c r="N595" i="16"/>
  <c r="Q594" i="16"/>
  <c r="O594" i="16"/>
  <c r="N594" i="16"/>
  <c r="Q593" i="16"/>
  <c r="O593" i="16"/>
  <c r="N593" i="16"/>
  <c r="Q592" i="16"/>
  <c r="O592" i="16"/>
  <c r="N592" i="16"/>
  <c r="Q591" i="16"/>
  <c r="O591" i="16"/>
  <c r="N591" i="16"/>
  <c r="Q590" i="16"/>
  <c r="O590" i="16"/>
  <c r="N590" i="16"/>
  <c r="Q589" i="16"/>
  <c r="O589" i="16"/>
  <c r="N589" i="16"/>
  <c r="Q588" i="16"/>
  <c r="O588" i="16"/>
  <c r="N588" i="16"/>
  <c r="Q587" i="16"/>
  <c r="O587" i="16"/>
  <c r="N587" i="16"/>
  <c r="Q586" i="16"/>
  <c r="O586" i="16"/>
  <c r="N586" i="16"/>
  <c r="Q585" i="16"/>
  <c r="O585" i="16"/>
  <c r="N585" i="16"/>
  <c r="Q584" i="16"/>
  <c r="O584" i="16"/>
  <c r="N584" i="16"/>
  <c r="Q583" i="16"/>
  <c r="O583" i="16"/>
  <c r="N583" i="16"/>
  <c r="Q582" i="16"/>
  <c r="O582" i="16"/>
  <c r="N582" i="16"/>
  <c r="Q581" i="16"/>
  <c r="O581" i="16"/>
  <c r="N581" i="16"/>
  <c r="Q580" i="16"/>
  <c r="O580" i="16"/>
  <c r="N580" i="16"/>
  <c r="Q579" i="16"/>
  <c r="O579" i="16"/>
  <c r="N579" i="16"/>
  <c r="Q578" i="16"/>
  <c r="O578" i="16"/>
  <c r="N578" i="16"/>
  <c r="Q577" i="16"/>
  <c r="O577" i="16"/>
  <c r="N577" i="16"/>
  <c r="Q576" i="16"/>
  <c r="O576" i="16"/>
  <c r="N576" i="16"/>
  <c r="Q575" i="16"/>
  <c r="O575" i="16"/>
  <c r="N575" i="16"/>
  <c r="Q574" i="16"/>
  <c r="O574" i="16"/>
  <c r="N574" i="16"/>
  <c r="Q573" i="16"/>
  <c r="O573" i="16"/>
  <c r="N573" i="16"/>
  <c r="Q572" i="16"/>
  <c r="O572" i="16"/>
  <c r="N572" i="16"/>
  <c r="Q571" i="16"/>
  <c r="O571" i="16"/>
  <c r="N571" i="16"/>
  <c r="Q570" i="16"/>
  <c r="O570" i="16"/>
  <c r="N570" i="16"/>
  <c r="Q569" i="16"/>
  <c r="O569" i="16"/>
  <c r="N569" i="16"/>
  <c r="Q568" i="16"/>
  <c r="O568" i="16"/>
  <c r="N568" i="16"/>
  <c r="Q567" i="16"/>
  <c r="O567" i="16"/>
  <c r="N567" i="16"/>
  <c r="Q566" i="16"/>
  <c r="O566" i="16"/>
  <c r="N566" i="16"/>
  <c r="Q565" i="16"/>
  <c r="O565" i="16"/>
  <c r="N565" i="16"/>
  <c r="Q564" i="16"/>
  <c r="O564" i="16"/>
  <c r="N564" i="16"/>
  <c r="Q563" i="16"/>
  <c r="O563" i="16"/>
  <c r="N563" i="16"/>
  <c r="Q562" i="16"/>
  <c r="O562" i="16"/>
  <c r="N562" i="16"/>
  <c r="Q561" i="16"/>
  <c r="O561" i="16"/>
  <c r="N561" i="16"/>
  <c r="Q560" i="16"/>
  <c r="O560" i="16"/>
  <c r="N560" i="16"/>
  <c r="Q559" i="16"/>
  <c r="O559" i="16"/>
  <c r="N559" i="16"/>
  <c r="Q558" i="16"/>
  <c r="O558" i="16"/>
  <c r="N558" i="16"/>
  <c r="Q557" i="16"/>
  <c r="O557" i="16"/>
  <c r="N557" i="16"/>
  <c r="Q556" i="16"/>
  <c r="O556" i="16"/>
  <c r="N556" i="16"/>
  <c r="Q555" i="16"/>
  <c r="O555" i="16"/>
  <c r="N555" i="16"/>
  <c r="Q554" i="16"/>
  <c r="O554" i="16"/>
  <c r="N554" i="16"/>
  <c r="Q553" i="16"/>
  <c r="O553" i="16"/>
  <c r="N553" i="16"/>
  <c r="Q552" i="16"/>
  <c r="O552" i="16"/>
  <c r="N552" i="16"/>
  <c r="Q551" i="16"/>
  <c r="O551" i="16"/>
  <c r="N551" i="16"/>
  <c r="Q550" i="16"/>
  <c r="O550" i="16"/>
  <c r="N550" i="16"/>
  <c r="Q549" i="16"/>
  <c r="O549" i="16"/>
  <c r="N549" i="16"/>
  <c r="Q548" i="16"/>
  <c r="O548" i="16"/>
  <c r="N548" i="16"/>
  <c r="Q547" i="16"/>
  <c r="O547" i="16"/>
  <c r="N547" i="16"/>
  <c r="Q546" i="16"/>
  <c r="O546" i="16"/>
  <c r="N546" i="16"/>
  <c r="Q545" i="16"/>
  <c r="O545" i="16"/>
  <c r="N545" i="16"/>
  <c r="Q544" i="16"/>
  <c r="O544" i="16"/>
  <c r="N544" i="16"/>
  <c r="Q543" i="16"/>
  <c r="O543" i="16"/>
  <c r="N543" i="16"/>
  <c r="Q542" i="16"/>
  <c r="O542" i="16"/>
  <c r="N542" i="16"/>
  <c r="Q541" i="16"/>
  <c r="O541" i="16"/>
  <c r="N541" i="16"/>
  <c r="Q540" i="16"/>
  <c r="O540" i="16"/>
  <c r="N540" i="16"/>
  <c r="Q539" i="16"/>
  <c r="O539" i="16"/>
  <c r="N539" i="16"/>
  <c r="Q538" i="16"/>
  <c r="O538" i="16"/>
  <c r="N538" i="16"/>
  <c r="Q537" i="16"/>
  <c r="O537" i="16"/>
  <c r="N537" i="16"/>
  <c r="Q536" i="16"/>
  <c r="O536" i="16"/>
  <c r="N536" i="16"/>
  <c r="Q535" i="16"/>
  <c r="O535" i="16"/>
  <c r="N535" i="16"/>
  <c r="Q534" i="16"/>
  <c r="O534" i="16"/>
  <c r="N534" i="16"/>
  <c r="Q533" i="16"/>
  <c r="O533" i="16"/>
  <c r="N533" i="16"/>
  <c r="Q532" i="16"/>
  <c r="O532" i="16"/>
  <c r="N532" i="16"/>
  <c r="Q531" i="16"/>
  <c r="O531" i="16"/>
  <c r="N531" i="16"/>
  <c r="Q530" i="16"/>
  <c r="O530" i="16"/>
  <c r="N530" i="16"/>
  <c r="Q529" i="16"/>
  <c r="O529" i="16"/>
  <c r="N529" i="16"/>
  <c r="Q528" i="16"/>
  <c r="O528" i="16"/>
  <c r="N528" i="16"/>
  <c r="Q527" i="16"/>
  <c r="O527" i="16"/>
  <c r="N527" i="16"/>
  <c r="Q526" i="16"/>
  <c r="O526" i="16"/>
  <c r="N526" i="16"/>
  <c r="Q525" i="16"/>
  <c r="O525" i="16"/>
  <c r="N525" i="16"/>
  <c r="Q524" i="16"/>
  <c r="O524" i="16"/>
  <c r="N524" i="16"/>
  <c r="Q523" i="16"/>
  <c r="O523" i="16"/>
  <c r="N523" i="16"/>
  <c r="Q522" i="16"/>
  <c r="O522" i="16"/>
  <c r="N522" i="16"/>
  <c r="Q521" i="16"/>
  <c r="O521" i="16"/>
  <c r="N521" i="16"/>
  <c r="Q520" i="16"/>
  <c r="O520" i="16"/>
  <c r="N520" i="16"/>
  <c r="Q519" i="16"/>
  <c r="O519" i="16"/>
  <c r="N519" i="16"/>
  <c r="Q518" i="16"/>
  <c r="O518" i="16"/>
  <c r="N518" i="16"/>
  <c r="Q517" i="16"/>
  <c r="O517" i="16"/>
  <c r="N517" i="16"/>
  <c r="Q516" i="16"/>
  <c r="O516" i="16"/>
  <c r="N516" i="16"/>
  <c r="Q515" i="16"/>
  <c r="O515" i="16"/>
  <c r="N515" i="16"/>
  <c r="Q514" i="16"/>
  <c r="O514" i="16"/>
  <c r="N514" i="16"/>
  <c r="Q513" i="16"/>
  <c r="O513" i="16"/>
  <c r="N513" i="16"/>
  <c r="Q512" i="16"/>
  <c r="O512" i="16"/>
  <c r="N512" i="16"/>
  <c r="Q511" i="16"/>
  <c r="O511" i="16"/>
  <c r="N511" i="16"/>
  <c r="Q510" i="16"/>
  <c r="O510" i="16"/>
  <c r="N510" i="16"/>
  <c r="Q509" i="16"/>
  <c r="O509" i="16"/>
  <c r="N509" i="16"/>
  <c r="Q508" i="16"/>
  <c r="O508" i="16"/>
  <c r="N508" i="16"/>
  <c r="Q507" i="16"/>
  <c r="O507" i="16"/>
  <c r="N507" i="16"/>
  <c r="Q506" i="16"/>
  <c r="O506" i="16"/>
  <c r="N506" i="16"/>
  <c r="Q505" i="16"/>
  <c r="O505" i="16"/>
  <c r="N505" i="16"/>
  <c r="Q504" i="16"/>
  <c r="O504" i="16"/>
  <c r="N504" i="16"/>
  <c r="Q503" i="16"/>
  <c r="O503" i="16"/>
  <c r="N503" i="16"/>
  <c r="Q502" i="16"/>
  <c r="O502" i="16"/>
  <c r="N502" i="16"/>
  <c r="Q501" i="16"/>
  <c r="O501" i="16"/>
  <c r="N501" i="16"/>
  <c r="Q500" i="16"/>
  <c r="O500" i="16"/>
  <c r="N500" i="16"/>
  <c r="Q499" i="16"/>
  <c r="O499" i="16"/>
  <c r="N499" i="16"/>
  <c r="Q498" i="16"/>
  <c r="O498" i="16"/>
  <c r="N498" i="16"/>
  <c r="Q497" i="16"/>
  <c r="O497" i="16"/>
  <c r="N497" i="16"/>
  <c r="Q496" i="16"/>
  <c r="O496" i="16"/>
  <c r="N496" i="16"/>
  <c r="Q495" i="16"/>
  <c r="O495" i="16"/>
  <c r="N495" i="16"/>
  <c r="Q494" i="16"/>
  <c r="O494" i="16"/>
  <c r="N494" i="16"/>
  <c r="Q493" i="16"/>
  <c r="O493" i="16"/>
  <c r="N493" i="16"/>
  <c r="Q492" i="16"/>
  <c r="O492" i="16"/>
  <c r="N492" i="16"/>
  <c r="Q491" i="16"/>
  <c r="O491" i="16"/>
  <c r="N491" i="16"/>
  <c r="Q490" i="16"/>
  <c r="O490" i="16"/>
  <c r="N490" i="16"/>
  <c r="Q489" i="16"/>
  <c r="O489" i="16"/>
  <c r="N489" i="16"/>
  <c r="Q488" i="16"/>
  <c r="O488" i="16"/>
  <c r="N488" i="16"/>
  <c r="Q487" i="16"/>
  <c r="O487" i="16"/>
  <c r="N487" i="16"/>
  <c r="Q486" i="16"/>
  <c r="O486" i="16"/>
  <c r="N486" i="16"/>
  <c r="Q485" i="16"/>
  <c r="O485" i="16"/>
  <c r="N485" i="16"/>
  <c r="Q484" i="16"/>
  <c r="O484" i="16"/>
  <c r="N484" i="16"/>
  <c r="Q483" i="16"/>
  <c r="O483" i="16"/>
  <c r="N483" i="16"/>
  <c r="Q482" i="16"/>
  <c r="O482" i="16"/>
  <c r="N482" i="16"/>
  <c r="Q481" i="16"/>
  <c r="O481" i="16"/>
  <c r="N481" i="16"/>
  <c r="Q480" i="16"/>
  <c r="O480" i="16"/>
  <c r="N480" i="16"/>
  <c r="Q479" i="16"/>
  <c r="O479" i="16"/>
  <c r="N479" i="16"/>
  <c r="Q478" i="16"/>
  <c r="O478" i="16"/>
  <c r="N478" i="16"/>
  <c r="Q477" i="16"/>
  <c r="O477" i="16"/>
  <c r="N477" i="16"/>
  <c r="Q476" i="16"/>
  <c r="O476" i="16"/>
  <c r="N476" i="16"/>
  <c r="Q475" i="16"/>
  <c r="O475" i="16"/>
  <c r="N475" i="16"/>
  <c r="Q474" i="16"/>
  <c r="O474" i="16"/>
  <c r="N474" i="16"/>
  <c r="Q473" i="16"/>
  <c r="O473" i="16"/>
  <c r="N473" i="16"/>
  <c r="Q472" i="16"/>
  <c r="O472" i="16"/>
  <c r="N472" i="16"/>
  <c r="Q471" i="16"/>
  <c r="O471" i="16"/>
  <c r="N471" i="16"/>
  <c r="Q470" i="16"/>
  <c r="O470" i="16"/>
  <c r="N470" i="16"/>
  <c r="Q469" i="16"/>
  <c r="O469" i="16"/>
  <c r="N469" i="16"/>
  <c r="Q468" i="16"/>
  <c r="O468" i="16"/>
  <c r="N468" i="16"/>
  <c r="Q467" i="16"/>
  <c r="O467" i="16"/>
  <c r="N467" i="16"/>
  <c r="Q466" i="16"/>
  <c r="O466" i="16"/>
  <c r="N466" i="16"/>
  <c r="Q465" i="16"/>
  <c r="O465" i="16"/>
  <c r="N465" i="16"/>
  <c r="Q464" i="16"/>
  <c r="O464" i="16"/>
  <c r="N464" i="16"/>
  <c r="Q463" i="16"/>
  <c r="O463" i="16"/>
  <c r="N463" i="16"/>
  <c r="Q462" i="16"/>
  <c r="O462" i="16"/>
  <c r="N462" i="16"/>
  <c r="Q461" i="16"/>
  <c r="O461" i="16"/>
  <c r="N461" i="16"/>
  <c r="Q460" i="16"/>
  <c r="O460" i="16"/>
  <c r="N460" i="16"/>
  <c r="Q459" i="16"/>
  <c r="O459" i="16"/>
  <c r="N459" i="16"/>
  <c r="Q458" i="16"/>
  <c r="O458" i="16"/>
  <c r="N458" i="16"/>
  <c r="Q457" i="16"/>
  <c r="O457" i="16"/>
  <c r="N457" i="16"/>
  <c r="Q456" i="16"/>
  <c r="O456" i="16"/>
  <c r="N456" i="16"/>
  <c r="Q455" i="16"/>
  <c r="O455" i="16"/>
  <c r="N455" i="16"/>
  <c r="Q454" i="16"/>
  <c r="O454" i="16"/>
  <c r="N454" i="16"/>
  <c r="Q453" i="16"/>
  <c r="O453" i="16"/>
  <c r="N453" i="16"/>
  <c r="Q452" i="16"/>
  <c r="O452" i="16"/>
  <c r="N452" i="16"/>
  <c r="Q451" i="16"/>
  <c r="O451" i="16"/>
  <c r="N451" i="16"/>
  <c r="Q450" i="16"/>
  <c r="O450" i="16"/>
  <c r="N450" i="16"/>
  <c r="Q449" i="16"/>
  <c r="O449" i="16"/>
  <c r="N449" i="16"/>
  <c r="Q448" i="16"/>
  <c r="O448" i="16"/>
  <c r="N448" i="16"/>
  <c r="Q447" i="16"/>
  <c r="O447" i="16"/>
  <c r="N447" i="16"/>
  <c r="Q446" i="16"/>
  <c r="O446" i="16"/>
  <c r="N446" i="16"/>
  <c r="Q445" i="16"/>
  <c r="O445" i="16"/>
  <c r="N445" i="16"/>
  <c r="Q444" i="16"/>
  <c r="O444" i="16"/>
  <c r="N444" i="16"/>
  <c r="Q443" i="16"/>
  <c r="O443" i="16"/>
  <c r="N443" i="16"/>
  <c r="Q442" i="16"/>
  <c r="O442" i="16"/>
  <c r="N442" i="16"/>
  <c r="Q441" i="16"/>
  <c r="O441" i="16"/>
  <c r="N441" i="16"/>
  <c r="Q440" i="16"/>
  <c r="O440" i="16"/>
  <c r="N440" i="16"/>
  <c r="Q439" i="16"/>
  <c r="O439" i="16"/>
  <c r="N439" i="16"/>
  <c r="Q438" i="16"/>
  <c r="O438" i="16"/>
  <c r="N438" i="16"/>
  <c r="Q437" i="16"/>
  <c r="O437" i="16"/>
  <c r="N437" i="16"/>
  <c r="Q436" i="16"/>
  <c r="O436" i="16"/>
  <c r="N436" i="16"/>
  <c r="Q435" i="16"/>
  <c r="O435" i="16"/>
  <c r="N435" i="16"/>
  <c r="Q434" i="16"/>
  <c r="O434" i="16"/>
  <c r="N434" i="16"/>
  <c r="Q433" i="16"/>
  <c r="O433" i="16"/>
  <c r="N433" i="16"/>
  <c r="Q432" i="16"/>
  <c r="O432" i="16"/>
  <c r="N432" i="16"/>
  <c r="Q431" i="16"/>
  <c r="O431" i="16"/>
  <c r="N431" i="16"/>
  <c r="Q430" i="16"/>
  <c r="O430" i="16"/>
  <c r="N430" i="16"/>
  <c r="Q429" i="16"/>
  <c r="O429" i="16"/>
  <c r="N429" i="16"/>
  <c r="Q428" i="16"/>
  <c r="O428" i="16"/>
  <c r="N428" i="16"/>
  <c r="Q427" i="16"/>
  <c r="O427" i="16"/>
  <c r="N427" i="16"/>
  <c r="Q426" i="16"/>
  <c r="O426" i="16"/>
  <c r="N426" i="16"/>
  <c r="Q425" i="16"/>
  <c r="O425" i="16"/>
  <c r="N425" i="16"/>
  <c r="Q424" i="16"/>
  <c r="O424" i="16"/>
  <c r="N424" i="16"/>
  <c r="Q423" i="16"/>
  <c r="O423" i="16"/>
  <c r="N423" i="16"/>
  <c r="Q422" i="16"/>
  <c r="O422" i="16"/>
  <c r="N422" i="16"/>
  <c r="Q421" i="16"/>
  <c r="O421" i="16"/>
  <c r="N421" i="16"/>
  <c r="Q420" i="16"/>
  <c r="O420" i="16"/>
  <c r="N420" i="16"/>
  <c r="Q419" i="16"/>
  <c r="O419" i="16"/>
  <c r="N419" i="16"/>
  <c r="Q418" i="16"/>
  <c r="O418" i="16"/>
  <c r="N418" i="16"/>
  <c r="Q417" i="16"/>
  <c r="O417" i="16"/>
  <c r="N417" i="16"/>
  <c r="Q416" i="16"/>
  <c r="O416" i="16"/>
  <c r="N416" i="16"/>
  <c r="Q415" i="16"/>
  <c r="O415" i="16"/>
  <c r="N415" i="16"/>
  <c r="Q414" i="16"/>
  <c r="O414" i="16"/>
  <c r="N414" i="16"/>
  <c r="Q413" i="16"/>
  <c r="O413" i="16"/>
  <c r="N413" i="16"/>
  <c r="Q412" i="16"/>
  <c r="O412" i="16"/>
  <c r="N412" i="16"/>
  <c r="Q411" i="16"/>
  <c r="O411" i="16"/>
  <c r="N411" i="16"/>
  <c r="Q410" i="16"/>
  <c r="O410" i="16"/>
  <c r="N410" i="16"/>
  <c r="Q409" i="16"/>
  <c r="O409" i="16"/>
  <c r="N409" i="16"/>
  <c r="Q408" i="16"/>
  <c r="O408" i="16"/>
  <c r="N408" i="16"/>
  <c r="Q407" i="16"/>
  <c r="O407" i="16"/>
  <c r="N407" i="16"/>
  <c r="Q406" i="16"/>
  <c r="O406" i="16"/>
  <c r="N406" i="16"/>
  <c r="Q405" i="16"/>
  <c r="O405" i="16"/>
  <c r="N405" i="16"/>
  <c r="Q404" i="16"/>
  <c r="O404" i="16"/>
  <c r="N404" i="16"/>
  <c r="Q403" i="16"/>
  <c r="O403" i="16"/>
  <c r="N403" i="16"/>
  <c r="Q402" i="16"/>
  <c r="O402" i="16"/>
  <c r="N402" i="16"/>
  <c r="Q401" i="16"/>
  <c r="O401" i="16"/>
  <c r="N401" i="16"/>
  <c r="Q400" i="16"/>
  <c r="O400" i="16"/>
  <c r="N400" i="16"/>
  <c r="Q399" i="16"/>
  <c r="O399" i="16"/>
  <c r="N399" i="16"/>
  <c r="Q398" i="16"/>
  <c r="O398" i="16"/>
  <c r="N398" i="16"/>
  <c r="Q397" i="16"/>
  <c r="O397" i="16"/>
  <c r="N397" i="16"/>
  <c r="Q396" i="16"/>
  <c r="O396" i="16"/>
  <c r="N396" i="16"/>
  <c r="Q395" i="16"/>
  <c r="O395" i="16"/>
  <c r="N395" i="16"/>
  <c r="N394" i="16"/>
  <c r="Q393" i="16"/>
  <c r="O393" i="16"/>
  <c r="N393" i="16"/>
  <c r="Q392" i="16"/>
  <c r="O392" i="16"/>
  <c r="N392" i="16"/>
  <c r="Q391" i="16"/>
  <c r="O391" i="16"/>
  <c r="N391" i="16"/>
  <c r="Q390" i="16"/>
  <c r="O390" i="16"/>
  <c r="N390" i="16"/>
  <c r="Q389" i="16"/>
  <c r="O389" i="16"/>
  <c r="N389" i="16"/>
  <c r="Q388" i="16"/>
  <c r="O388" i="16"/>
  <c r="N388" i="16"/>
  <c r="N387" i="16"/>
  <c r="N386" i="16"/>
  <c r="N385" i="16"/>
  <c r="Q384" i="16"/>
  <c r="O384" i="16"/>
  <c r="N384" i="16"/>
  <c r="Q383" i="16"/>
  <c r="O383" i="16"/>
  <c r="N383" i="16"/>
  <c r="Q382" i="16"/>
  <c r="O382" i="16"/>
  <c r="N382" i="16"/>
  <c r="Q381" i="16"/>
  <c r="O381" i="16"/>
  <c r="N381" i="16"/>
  <c r="Q380" i="16"/>
  <c r="O380" i="16"/>
  <c r="N380" i="16"/>
  <c r="Q379" i="16"/>
  <c r="O379" i="16"/>
  <c r="N379" i="16"/>
  <c r="Q378" i="16"/>
  <c r="O378" i="16"/>
  <c r="N378" i="16"/>
  <c r="Q377" i="16"/>
  <c r="O377" i="16"/>
  <c r="N377" i="16"/>
  <c r="Q376" i="16"/>
  <c r="O376" i="16"/>
  <c r="N376" i="16"/>
  <c r="Q375" i="16"/>
  <c r="O375" i="16"/>
  <c r="N375" i="16"/>
  <c r="Q374" i="16"/>
  <c r="O374" i="16"/>
  <c r="N374" i="16"/>
  <c r="Q373" i="16"/>
  <c r="O373" i="16"/>
  <c r="N373" i="16"/>
  <c r="Q372" i="16"/>
  <c r="O372" i="16"/>
  <c r="N372" i="16"/>
  <c r="Q371" i="16"/>
  <c r="O371" i="16"/>
  <c r="N371" i="16"/>
  <c r="Q370" i="16"/>
  <c r="O370" i="16"/>
  <c r="N370" i="16"/>
  <c r="Q369" i="16"/>
  <c r="O369" i="16"/>
  <c r="N369" i="16"/>
  <c r="Q368" i="16"/>
  <c r="O368" i="16"/>
  <c r="N368" i="16"/>
  <c r="Q367" i="16"/>
  <c r="O367" i="16"/>
  <c r="N367" i="16"/>
  <c r="Q366" i="16"/>
  <c r="O366" i="16"/>
  <c r="N366" i="16"/>
  <c r="Q365" i="16"/>
  <c r="O365" i="16"/>
  <c r="N365" i="16"/>
  <c r="Q364" i="16"/>
  <c r="O364" i="16"/>
  <c r="N364" i="16"/>
  <c r="Q363" i="16"/>
  <c r="O363" i="16"/>
  <c r="N363" i="16"/>
  <c r="Q362" i="16"/>
  <c r="O362" i="16"/>
  <c r="N362" i="16"/>
  <c r="Q361" i="16"/>
  <c r="O361" i="16"/>
  <c r="N361" i="16"/>
  <c r="Q360" i="16"/>
  <c r="O360" i="16"/>
  <c r="N360" i="16"/>
  <c r="Q359" i="16"/>
  <c r="O359" i="16"/>
  <c r="N359" i="16"/>
  <c r="N358" i="16"/>
  <c r="Q357" i="16"/>
  <c r="O357" i="16"/>
  <c r="N357" i="16"/>
  <c r="Q356" i="16"/>
  <c r="O356" i="16"/>
  <c r="N356" i="16"/>
  <c r="Q355" i="16"/>
  <c r="O355" i="16"/>
  <c r="N355" i="16"/>
  <c r="Q354" i="16"/>
  <c r="O354" i="16"/>
  <c r="N354" i="16"/>
  <c r="Q353" i="16"/>
  <c r="O353" i="16"/>
  <c r="N353" i="16"/>
  <c r="Q352" i="16"/>
  <c r="O352" i="16"/>
  <c r="N352" i="16"/>
  <c r="Q351" i="16"/>
  <c r="O351" i="16"/>
  <c r="N351" i="16"/>
  <c r="Q350" i="16"/>
  <c r="O350" i="16"/>
  <c r="N350" i="16"/>
  <c r="Q349" i="16"/>
  <c r="O349" i="16"/>
  <c r="N349" i="16"/>
  <c r="Q348" i="16"/>
  <c r="O348" i="16"/>
  <c r="N348" i="16"/>
  <c r="Q347" i="16"/>
  <c r="O347" i="16"/>
  <c r="N347" i="16"/>
  <c r="Q346" i="16"/>
  <c r="O346" i="16"/>
  <c r="N346" i="16"/>
  <c r="Q345" i="16"/>
  <c r="O345" i="16"/>
  <c r="N345" i="16"/>
  <c r="Q344" i="16"/>
  <c r="O344" i="16"/>
  <c r="N344" i="16"/>
  <c r="Q343" i="16"/>
  <c r="O343" i="16"/>
  <c r="N343" i="16"/>
  <c r="Q342" i="16"/>
  <c r="O342" i="16"/>
  <c r="N342" i="16"/>
  <c r="Q341" i="16"/>
  <c r="O341" i="16"/>
  <c r="N341" i="16"/>
  <c r="Q340" i="16"/>
  <c r="O340" i="16"/>
  <c r="N340" i="16"/>
  <c r="Q339" i="16"/>
  <c r="O339" i="16"/>
  <c r="N339" i="16"/>
  <c r="Q338" i="16"/>
  <c r="O338" i="16"/>
  <c r="N338" i="16"/>
  <c r="Q337" i="16"/>
  <c r="O337" i="16"/>
  <c r="N337" i="16"/>
  <c r="Q336" i="16"/>
  <c r="O336" i="16"/>
  <c r="N336" i="16"/>
  <c r="Q335" i="16"/>
  <c r="O335" i="16"/>
  <c r="N335" i="16"/>
  <c r="Q334" i="16"/>
  <c r="O334" i="16"/>
  <c r="N334" i="16"/>
  <c r="Q333" i="16"/>
  <c r="O333" i="16"/>
  <c r="N333" i="16"/>
  <c r="Q332" i="16"/>
  <c r="O332" i="16"/>
  <c r="N332" i="16"/>
  <c r="Q331" i="16"/>
  <c r="O331" i="16"/>
  <c r="N331" i="16"/>
  <c r="Q330" i="16"/>
  <c r="O330" i="16"/>
  <c r="N330" i="16"/>
  <c r="Q329" i="16"/>
  <c r="O329" i="16"/>
  <c r="N329" i="16"/>
  <c r="Q328" i="16"/>
  <c r="O328" i="16"/>
  <c r="N328" i="16"/>
  <c r="Q327" i="16"/>
  <c r="O327" i="16"/>
  <c r="N327" i="16"/>
  <c r="Q326" i="16"/>
  <c r="O326" i="16"/>
  <c r="N326" i="16"/>
  <c r="Q325" i="16"/>
  <c r="O325" i="16"/>
  <c r="N325" i="16"/>
  <c r="Q324" i="16"/>
  <c r="O324" i="16"/>
  <c r="N324" i="16"/>
  <c r="Q323" i="16"/>
  <c r="O323" i="16"/>
  <c r="N323" i="16"/>
  <c r="Q322" i="16"/>
  <c r="O322" i="16"/>
  <c r="N322" i="16"/>
  <c r="Q321" i="16"/>
  <c r="O321" i="16"/>
  <c r="N321" i="16"/>
  <c r="Q320" i="16"/>
  <c r="O320" i="16"/>
  <c r="N320" i="16"/>
  <c r="Q319" i="16"/>
  <c r="O319" i="16"/>
  <c r="N319" i="16"/>
  <c r="Q318" i="16"/>
  <c r="O318" i="16"/>
  <c r="N318" i="16"/>
  <c r="Q317" i="16"/>
  <c r="O317" i="16"/>
  <c r="N317" i="16"/>
  <c r="Q316" i="16"/>
  <c r="O316" i="16"/>
  <c r="N316" i="16"/>
  <c r="Q315" i="16"/>
  <c r="O315" i="16"/>
  <c r="N315" i="16"/>
  <c r="Q314" i="16"/>
  <c r="O314" i="16"/>
  <c r="N314" i="16"/>
  <c r="Q313" i="16"/>
  <c r="O313" i="16"/>
  <c r="N313" i="16"/>
  <c r="Q312" i="16"/>
  <c r="O312" i="16"/>
  <c r="N312" i="16"/>
  <c r="Q311" i="16"/>
  <c r="O311" i="16"/>
  <c r="N311" i="16"/>
  <c r="Q310" i="16"/>
  <c r="O310" i="16"/>
  <c r="N310" i="16"/>
  <c r="Q309" i="16"/>
  <c r="O309" i="16"/>
  <c r="N309" i="16"/>
  <c r="Q308" i="16"/>
  <c r="O308" i="16"/>
  <c r="N308" i="16"/>
  <c r="Q307" i="16"/>
  <c r="O307" i="16"/>
  <c r="N307" i="16"/>
  <c r="Q306" i="16"/>
  <c r="O306" i="16"/>
  <c r="N306" i="16"/>
  <c r="Q305" i="16"/>
  <c r="O305" i="16"/>
  <c r="N305" i="16"/>
  <c r="Q304" i="16"/>
  <c r="O304" i="16"/>
  <c r="N304" i="16"/>
  <c r="Q303" i="16"/>
  <c r="O303" i="16"/>
  <c r="N303" i="16"/>
  <c r="Q302" i="16"/>
  <c r="O302" i="16"/>
  <c r="N302" i="16"/>
  <c r="Q301" i="16"/>
  <c r="O301" i="16"/>
  <c r="N301" i="16"/>
  <c r="Q300" i="16"/>
  <c r="O300" i="16"/>
  <c r="N300" i="16"/>
  <c r="Q299" i="16"/>
  <c r="O299" i="16"/>
  <c r="N299" i="16"/>
  <c r="Q298" i="16"/>
  <c r="O298" i="16"/>
  <c r="N298" i="16"/>
  <c r="Q297" i="16"/>
  <c r="O297" i="16"/>
  <c r="N297" i="16"/>
  <c r="Q296" i="16"/>
  <c r="O296" i="16"/>
  <c r="N296" i="16"/>
  <c r="Q295" i="16"/>
  <c r="O295" i="16"/>
  <c r="N295" i="16"/>
  <c r="Q294" i="16"/>
  <c r="O294" i="16"/>
  <c r="N294" i="16"/>
  <c r="Q293" i="16"/>
  <c r="O293" i="16"/>
  <c r="N293" i="16"/>
  <c r="Q292" i="16"/>
  <c r="O292" i="16"/>
  <c r="N292" i="16"/>
  <c r="Q291" i="16"/>
  <c r="O291" i="16"/>
  <c r="N291" i="16"/>
  <c r="Q290" i="16"/>
  <c r="O290" i="16"/>
  <c r="N290" i="16"/>
  <c r="Q289" i="16"/>
  <c r="O289" i="16"/>
  <c r="N289" i="16"/>
  <c r="Q288" i="16"/>
  <c r="O288" i="16"/>
  <c r="N288" i="16"/>
  <c r="Q287" i="16"/>
  <c r="O287" i="16"/>
  <c r="N287" i="16"/>
  <c r="Q286" i="16"/>
  <c r="O286" i="16"/>
  <c r="N286" i="16"/>
  <c r="Q285" i="16"/>
  <c r="O285" i="16"/>
  <c r="N285" i="16"/>
  <c r="Q284" i="16"/>
  <c r="O284" i="16"/>
  <c r="N284" i="16"/>
  <c r="Q283" i="16"/>
  <c r="O283" i="16"/>
  <c r="N283" i="16"/>
  <c r="Q282" i="16"/>
  <c r="O282" i="16"/>
  <c r="N282" i="16"/>
  <c r="Q281" i="16"/>
  <c r="O281" i="16"/>
  <c r="N281" i="16"/>
  <c r="Q280" i="16"/>
  <c r="O280" i="16"/>
  <c r="N280" i="16"/>
  <c r="Q279" i="16"/>
  <c r="O279" i="16"/>
  <c r="N279" i="16"/>
  <c r="Q278" i="16"/>
  <c r="O278" i="16"/>
  <c r="N278" i="16"/>
  <c r="Q277" i="16"/>
  <c r="O277" i="16"/>
  <c r="N277" i="16"/>
  <c r="Q276" i="16"/>
  <c r="O276" i="16"/>
  <c r="N276" i="16"/>
  <c r="Q275" i="16"/>
  <c r="O275" i="16"/>
  <c r="N275" i="16"/>
  <c r="Q274" i="16"/>
  <c r="O274" i="16"/>
  <c r="N274" i="16"/>
  <c r="Q273" i="16"/>
  <c r="O273" i="16"/>
  <c r="N273" i="16"/>
  <c r="Q272" i="16"/>
  <c r="O272" i="16"/>
  <c r="N272" i="16"/>
  <c r="Q271" i="16"/>
  <c r="O271" i="16"/>
  <c r="N271" i="16"/>
  <c r="Q270" i="16"/>
  <c r="O270" i="16"/>
  <c r="N270" i="16"/>
  <c r="Q269" i="16"/>
  <c r="O269" i="16"/>
  <c r="N269" i="16"/>
  <c r="Q268" i="16"/>
  <c r="O268" i="16"/>
  <c r="N268" i="16"/>
  <c r="Q267" i="16"/>
  <c r="O267" i="16"/>
  <c r="N267" i="16"/>
  <c r="Q266" i="16"/>
  <c r="O266" i="16"/>
  <c r="N266" i="16"/>
  <c r="Q265" i="16"/>
  <c r="O265" i="16"/>
  <c r="N265" i="16"/>
  <c r="Q264" i="16"/>
  <c r="O264" i="16"/>
  <c r="N264" i="16"/>
  <c r="Q263" i="16"/>
  <c r="O263" i="16"/>
  <c r="N263" i="16"/>
  <c r="Q262" i="16"/>
  <c r="O262" i="16"/>
  <c r="N262" i="16"/>
  <c r="Q261" i="16"/>
  <c r="O261" i="16"/>
  <c r="N261" i="16"/>
  <c r="Q260" i="16"/>
  <c r="O260" i="16"/>
  <c r="N260" i="16"/>
  <c r="Q259" i="16"/>
  <c r="O259" i="16"/>
  <c r="N259" i="16"/>
  <c r="Q258" i="16"/>
  <c r="O258" i="16"/>
  <c r="N258" i="16"/>
  <c r="Q257" i="16"/>
  <c r="O257" i="16"/>
  <c r="N257" i="16"/>
  <c r="Q256" i="16"/>
  <c r="O256" i="16"/>
  <c r="N256" i="16"/>
  <c r="Q255" i="16"/>
  <c r="O255" i="16"/>
  <c r="N255" i="16"/>
  <c r="Q254" i="16"/>
  <c r="O254" i="16"/>
  <c r="N254" i="16"/>
  <c r="Q253" i="16"/>
  <c r="O253" i="16"/>
  <c r="N253" i="16"/>
  <c r="Q252" i="16"/>
  <c r="O252" i="16"/>
  <c r="N252" i="16"/>
  <c r="Q251" i="16"/>
  <c r="O251" i="16"/>
  <c r="N251" i="16"/>
  <c r="Q250" i="16"/>
  <c r="O250" i="16"/>
  <c r="N250" i="16"/>
  <c r="Q249" i="16"/>
  <c r="O249" i="16"/>
  <c r="N249" i="16"/>
  <c r="Q248" i="16"/>
  <c r="O248" i="16"/>
  <c r="N248" i="16"/>
  <c r="Q247" i="16"/>
  <c r="O247" i="16"/>
  <c r="N247" i="16"/>
  <c r="Q246" i="16"/>
  <c r="O246" i="16"/>
  <c r="N246" i="16"/>
  <c r="Q245" i="16"/>
  <c r="O245" i="16"/>
  <c r="N245" i="16"/>
  <c r="Q244" i="16"/>
  <c r="O244" i="16"/>
  <c r="N244" i="16"/>
  <c r="Q243" i="16"/>
  <c r="O243" i="16"/>
  <c r="N243" i="16"/>
  <c r="Q242" i="16"/>
  <c r="O242" i="16"/>
  <c r="N242" i="16"/>
  <c r="Q241" i="16"/>
  <c r="O241" i="16"/>
  <c r="N241" i="16"/>
  <c r="Q240" i="16"/>
  <c r="O240" i="16"/>
  <c r="N240" i="16"/>
  <c r="Q239" i="16"/>
  <c r="O239" i="16"/>
  <c r="N239" i="16"/>
  <c r="Q238" i="16"/>
  <c r="O238" i="16"/>
  <c r="N238" i="16"/>
  <c r="Q237" i="16"/>
  <c r="O237" i="16"/>
  <c r="N237" i="16"/>
  <c r="Q236" i="16"/>
  <c r="O236" i="16"/>
  <c r="N236" i="16"/>
  <c r="Q235" i="16"/>
  <c r="O235" i="16"/>
  <c r="N235" i="16"/>
  <c r="Q234" i="16"/>
  <c r="O234" i="16"/>
  <c r="N234" i="16"/>
  <c r="Q233" i="16"/>
  <c r="O233" i="16"/>
  <c r="N233" i="16"/>
  <c r="Q232" i="16"/>
  <c r="O232" i="16"/>
  <c r="N232" i="16"/>
  <c r="Q231" i="16"/>
  <c r="O231" i="16"/>
  <c r="N231" i="16"/>
  <c r="Q230" i="16"/>
  <c r="O230" i="16"/>
  <c r="N230" i="16"/>
  <c r="Q229" i="16"/>
  <c r="O229" i="16"/>
  <c r="N229" i="16"/>
  <c r="Q228" i="16"/>
  <c r="O228" i="16"/>
  <c r="N228" i="16"/>
  <c r="Q227" i="16"/>
  <c r="O227" i="16"/>
  <c r="N227" i="16"/>
  <c r="Q226" i="16"/>
  <c r="O226" i="16"/>
  <c r="N226" i="16"/>
  <c r="Q225" i="16"/>
  <c r="O225" i="16"/>
  <c r="N225" i="16"/>
  <c r="Q224" i="16"/>
  <c r="O224" i="16"/>
  <c r="N224" i="16"/>
  <c r="Q223" i="16"/>
  <c r="O223" i="16"/>
  <c r="N223" i="16"/>
  <c r="Q222" i="16"/>
  <c r="O222" i="16"/>
  <c r="N222" i="16"/>
  <c r="Q221" i="16"/>
  <c r="O221" i="16"/>
  <c r="N221" i="16"/>
  <c r="Q220" i="16"/>
  <c r="O220" i="16"/>
  <c r="N220" i="16"/>
  <c r="Q219" i="16"/>
  <c r="O219" i="16"/>
  <c r="N219" i="16"/>
  <c r="Q218" i="16"/>
  <c r="O218" i="16"/>
  <c r="N218" i="16"/>
  <c r="Q217" i="16"/>
  <c r="O217" i="16"/>
  <c r="N217" i="16"/>
  <c r="Q216" i="16"/>
  <c r="O216" i="16"/>
  <c r="N216" i="16"/>
  <c r="Q215" i="16"/>
  <c r="O215" i="16"/>
  <c r="N215" i="16"/>
  <c r="Q214" i="16"/>
  <c r="O214" i="16"/>
  <c r="N214" i="16"/>
  <c r="Q213" i="16"/>
  <c r="O213" i="16"/>
  <c r="N213" i="16"/>
  <c r="Q212" i="16"/>
  <c r="O212" i="16"/>
  <c r="N212" i="16"/>
  <c r="Q211" i="16"/>
  <c r="O211" i="16"/>
  <c r="N211" i="16"/>
  <c r="Q210" i="16"/>
  <c r="O210" i="16"/>
  <c r="N210" i="16"/>
  <c r="Q209" i="16"/>
  <c r="O209" i="16"/>
  <c r="N209" i="16"/>
  <c r="Q208" i="16"/>
  <c r="O208" i="16"/>
  <c r="N208" i="16"/>
  <c r="Q207" i="16"/>
  <c r="O207" i="16"/>
  <c r="N207" i="16"/>
  <c r="Q206" i="16"/>
  <c r="O206" i="16"/>
  <c r="N206" i="16"/>
  <c r="Q205" i="16"/>
  <c r="O205" i="16"/>
  <c r="N205" i="16"/>
  <c r="Q204" i="16"/>
  <c r="O204" i="16"/>
  <c r="N204" i="16"/>
  <c r="Q203" i="16"/>
  <c r="O203" i="16"/>
  <c r="N203" i="16"/>
  <c r="Q202" i="16"/>
  <c r="O202" i="16"/>
  <c r="N202" i="16"/>
  <c r="Q201" i="16"/>
  <c r="O201" i="16"/>
  <c r="N201" i="16"/>
  <c r="Q200" i="16"/>
  <c r="O200" i="16"/>
  <c r="N200" i="16"/>
  <c r="Q199" i="16"/>
  <c r="O199" i="16"/>
  <c r="N199" i="16"/>
  <c r="Q198" i="16"/>
  <c r="O198" i="16"/>
  <c r="N198" i="16"/>
  <c r="Q197" i="16"/>
  <c r="O197" i="16"/>
  <c r="N197" i="16"/>
  <c r="Q196" i="16"/>
  <c r="O196" i="16"/>
  <c r="N196" i="16"/>
  <c r="Q195" i="16"/>
  <c r="O195" i="16"/>
  <c r="N195" i="16"/>
  <c r="Q194" i="16"/>
  <c r="O194" i="16"/>
  <c r="N194" i="16"/>
  <c r="Q193" i="16"/>
  <c r="O193" i="16"/>
  <c r="N193" i="16"/>
  <c r="Q192" i="16"/>
  <c r="O192" i="16"/>
  <c r="N192" i="16"/>
  <c r="Q191" i="16"/>
  <c r="O191" i="16"/>
  <c r="N191" i="16"/>
  <c r="Q190" i="16"/>
  <c r="O190" i="16"/>
  <c r="N190" i="16"/>
  <c r="Q189" i="16"/>
  <c r="O189" i="16"/>
  <c r="N189" i="16"/>
  <c r="Q188" i="16"/>
  <c r="O188" i="16"/>
  <c r="N188" i="16"/>
  <c r="Q187" i="16"/>
  <c r="O187" i="16"/>
  <c r="N187" i="16"/>
  <c r="Q186" i="16"/>
  <c r="O186" i="16"/>
  <c r="N186" i="16"/>
  <c r="Q185" i="16"/>
  <c r="O185" i="16"/>
  <c r="N185" i="16"/>
  <c r="Q184" i="16"/>
  <c r="O184" i="16"/>
  <c r="Q183" i="16"/>
  <c r="O183" i="16"/>
  <c r="N183" i="16"/>
  <c r="Q182" i="16"/>
  <c r="O182" i="16"/>
  <c r="N182" i="16"/>
  <c r="Q181" i="16"/>
  <c r="O181" i="16"/>
  <c r="N181" i="16"/>
  <c r="Q180" i="16"/>
  <c r="O180" i="16"/>
  <c r="N180" i="16"/>
  <c r="Q179" i="16"/>
  <c r="O179" i="16"/>
  <c r="N179" i="16"/>
  <c r="Q178" i="16"/>
  <c r="O178" i="16"/>
  <c r="N178" i="16"/>
  <c r="Q177" i="16"/>
  <c r="O177" i="16"/>
  <c r="N177" i="16"/>
  <c r="Q176" i="16"/>
  <c r="O176" i="16"/>
  <c r="N176" i="16"/>
  <c r="Q175" i="16"/>
  <c r="O175" i="16"/>
  <c r="N175" i="16"/>
  <c r="Q174" i="16"/>
  <c r="O174" i="16"/>
  <c r="N174" i="16"/>
  <c r="Q173" i="16"/>
  <c r="O173" i="16"/>
  <c r="N173" i="16"/>
  <c r="Q172" i="16"/>
  <c r="O172" i="16"/>
  <c r="N172" i="16"/>
  <c r="Q171" i="16"/>
  <c r="O171" i="16"/>
  <c r="N171" i="16"/>
  <c r="Q170" i="16"/>
  <c r="O170" i="16"/>
  <c r="N170" i="16"/>
  <c r="Q169" i="16"/>
  <c r="O169" i="16"/>
  <c r="N169" i="16"/>
  <c r="Q168" i="16"/>
  <c r="O168" i="16"/>
  <c r="N168" i="16"/>
  <c r="Q167" i="16"/>
  <c r="O167" i="16"/>
  <c r="N167" i="16"/>
  <c r="Q166" i="16"/>
  <c r="O166" i="16"/>
  <c r="N166" i="16"/>
  <c r="Q165" i="16"/>
  <c r="O165" i="16"/>
  <c r="N165" i="16"/>
  <c r="Q164" i="16"/>
  <c r="O164" i="16"/>
  <c r="N164" i="16"/>
  <c r="Q163" i="16"/>
  <c r="O163" i="16"/>
  <c r="N163" i="16"/>
  <c r="Q162" i="16"/>
  <c r="O162" i="16"/>
  <c r="N162" i="16"/>
  <c r="Q161" i="16"/>
  <c r="O161" i="16"/>
  <c r="N161" i="16"/>
  <c r="Q160" i="16"/>
  <c r="O160" i="16"/>
  <c r="N160" i="16"/>
  <c r="Q159" i="16"/>
  <c r="O159" i="16"/>
  <c r="N159" i="16"/>
  <c r="Q158" i="16"/>
  <c r="O158" i="16"/>
  <c r="N158" i="16"/>
  <c r="Q157" i="16"/>
  <c r="O157" i="16"/>
  <c r="N157" i="16"/>
  <c r="Q156" i="16"/>
  <c r="O156" i="16"/>
  <c r="N156" i="16"/>
  <c r="Q155" i="16"/>
  <c r="O155" i="16"/>
  <c r="N155" i="16"/>
  <c r="Q154" i="16"/>
  <c r="O154" i="16"/>
  <c r="N154" i="16"/>
  <c r="Q153" i="16"/>
  <c r="O153" i="16"/>
  <c r="N153" i="16"/>
  <c r="Q152" i="16"/>
  <c r="O152" i="16"/>
  <c r="N152" i="16"/>
  <c r="Q151" i="16"/>
  <c r="O151" i="16"/>
  <c r="N151" i="16"/>
  <c r="Q150" i="16"/>
  <c r="O150" i="16"/>
  <c r="N150" i="16"/>
  <c r="Q149" i="16"/>
  <c r="O149" i="16"/>
  <c r="N149" i="16"/>
  <c r="Q148" i="16"/>
  <c r="O148" i="16"/>
  <c r="N148" i="16"/>
  <c r="Q147" i="16"/>
  <c r="O147" i="16"/>
  <c r="N147" i="16"/>
  <c r="Q146" i="16"/>
  <c r="O146" i="16"/>
  <c r="N146" i="16"/>
  <c r="Q145" i="16"/>
  <c r="O145" i="16"/>
  <c r="N145" i="16"/>
  <c r="Q144" i="16"/>
  <c r="O144" i="16"/>
  <c r="N144" i="16"/>
  <c r="Q143" i="16"/>
  <c r="O143" i="16"/>
  <c r="N143" i="16"/>
  <c r="Q142" i="16"/>
  <c r="O142" i="16"/>
  <c r="N142" i="16"/>
  <c r="Q141" i="16"/>
  <c r="O141" i="16"/>
  <c r="N141" i="16"/>
  <c r="Q140" i="16"/>
  <c r="O140" i="16"/>
  <c r="N140" i="16"/>
  <c r="Q139" i="16"/>
  <c r="O139" i="16"/>
  <c r="N139" i="16"/>
  <c r="Q138" i="16"/>
  <c r="O138" i="16"/>
  <c r="N138" i="16"/>
  <c r="Q137" i="16"/>
  <c r="O137" i="16"/>
  <c r="N137" i="16"/>
  <c r="Q136" i="16"/>
  <c r="O136" i="16"/>
  <c r="N136" i="16"/>
  <c r="Q135" i="16"/>
  <c r="O135" i="16"/>
  <c r="N135" i="16"/>
  <c r="Q134" i="16"/>
  <c r="O134" i="16"/>
  <c r="N134" i="16"/>
  <c r="Q133" i="16"/>
  <c r="O133" i="16"/>
  <c r="N133" i="16"/>
  <c r="Q132" i="16"/>
  <c r="O132" i="16"/>
  <c r="N132" i="16"/>
  <c r="Q131" i="16"/>
  <c r="O131" i="16"/>
  <c r="N131" i="16"/>
  <c r="Q130" i="16"/>
  <c r="O130" i="16"/>
  <c r="N130" i="16"/>
  <c r="Q129" i="16"/>
  <c r="O129" i="16"/>
  <c r="N129" i="16"/>
  <c r="Q128" i="16"/>
  <c r="O128" i="16"/>
  <c r="N128" i="16"/>
  <c r="Q127" i="16"/>
  <c r="O127" i="16"/>
  <c r="N127" i="16"/>
  <c r="Q126" i="16"/>
  <c r="O126" i="16"/>
  <c r="N126" i="16"/>
  <c r="Q125" i="16"/>
  <c r="O125" i="16"/>
  <c r="N125" i="16"/>
  <c r="Q124" i="16"/>
  <c r="O124" i="16"/>
  <c r="N124" i="16"/>
  <c r="Q123" i="16"/>
  <c r="O123" i="16"/>
  <c r="N123" i="16"/>
  <c r="Q122" i="16"/>
  <c r="O122" i="16"/>
  <c r="N122" i="16"/>
  <c r="Q121" i="16"/>
  <c r="O121" i="16"/>
  <c r="N121" i="16"/>
  <c r="Q120" i="16"/>
  <c r="O120" i="16"/>
  <c r="N120" i="16"/>
  <c r="Q119" i="16"/>
  <c r="O119" i="16"/>
  <c r="N119" i="16"/>
  <c r="Q118" i="16"/>
  <c r="O118" i="16"/>
  <c r="N118" i="16"/>
  <c r="Q117" i="16"/>
  <c r="O117" i="16"/>
  <c r="N117" i="16"/>
  <c r="B117" i="16"/>
  <c r="Q116" i="16"/>
  <c r="O116" i="16"/>
  <c r="N116" i="16"/>
  <c r="B116" i="16"/>
  <c r="Q115" i="16"/>
  <c r="O115" i="16"/>
  <c r="N115" i="16"/>
  <c r="B115" i="16"/>
  <c r="Q114" i="16"/>
  <c r="O114" i="16"/>
  <c r="N114" i="16"/>
  <c r="B114" i="16"/>
  <c r="Q113" i="16"/>
  <c r="O113" i="16"/>
  <c r="N113" i="16"/>
  <c r="B113" i="16"/>
  <c r="Q112" i="16"/>
  <c r="O112" i="16"/>
  <c r="N112" i="16"/>
  <c r="B112" i="16"/>
  <c r="Q111" i="16"/>
  <c r="O111" i="16"/>
  <c r="N111" i="16"/>
  <c r="B111" i="16"/>
  <c r="Q110" i="16"/>
  <c r="O110" i="16"/>
  <c r="N110" i="16"/>
  <c r="B110" i="16"/>
  <c r="Q109" i="16"/>
  <c r="O109" i="16"/>
  <c r="N109" i="16"/>
  <c r="B109" i="16"/>
  <c r="Q108" i="16"/>
  <c r="O108" i="16"/>
  <c r="N108" i="16"/>
  <c r="B108" i="16"/>
  <c r="Q107" i="16"/>
  <c r="O107" i="16"/>
  <c r="N107" i="16"/>
  <c r="B107" i="16"/>
  <c r="Q106" i="16"/>
  <c r="O106" i="16"/>
  <c r="N106" i="16"/>
  <c r="B106" i="16"/>
  <c r="Q105" i="16"/>
  <c r="O105" i="16"/>
  <c r="N105" i="16"/>
  <c r="B105" i="16"/>
  <c r="Q104" i="16"/>
  <c r="O104" i="16"/>
  <c r="N104" i="16"/>
  <c r="B104" i="16"/>
  <c r="Q103" i="16"/>
  <c r="O103" i="16"/>
  <c r="N103" i="16"/>
  <c r="B103" i="16"/>
  <c r="Q102" i="16"/>
  <c r="O102" i="16"/>
  <c r="N102" i="16"/>
  <c r="B102" i="16"/>
  <c r="Q101" i="16"/>
  <c r="O101" i="16"/>
  <c r="N101" i="16"/>
  <c r="B101" i="16"/>
  <c r="Q100" i="16"/>
  <c r="O100" i="16"/>
  <c r="N100" i="16"/>
  <c r="B100" i="16"/>
  <c r="Q99" i="16"/>
  <c r="O99" i="16"/>
  <c r="N99" i="16"/>
  <c r="B99" i="16"/>
  <c r="Q98" i="16"/>
  <c r="O98" i="16"/>
  <c r="N98" i="16"/>
  <c r="B98" i="16"/>
  <c r="Q97" i="16"/>
  <c r="O97" i="16"/>
  <c r="N97" i="16"/>
  <c r="B97" i="16"/>
  <c r="Q96" i="16"/>
  <c r="O96" i="16"/>
  <c r="N96" i="16"/>
  <c r="B96" i="16"/>
  <c r="Q95" i="16"/>
  <c r="O95" i="16"/>
  <c r="N95" i="16"/>
  <c r="B95" i="16"/>
  <c r="Q94" i="16"/>
  <c r="O94" i="16"/>
  <c r="N94" i="16"/>
  <c r="B94" i="16"/>
  <c r="Q93" i="16"/>
  <c r="O93" i="16"/>
  <c r="N93" i="16"/>
  <c r="B93" i="16"/>
  <c r="Q92" i="16"/>
  <c r="O92" i="16"/>
  <c r="N92" i="16"/>
  <c r="B92" i="16"/>
  <c r="Q91" i="16"/>
  <c r="O91" i="16"/>
  <c r="N91" i="16"/>
  <c r="B91" i="16"/>
  <c r="Q90" i="16"/>
  <c r="O90" i="16"/>
  <c r="N90" i="16"/>
  <c r="B90" i="16"/>
  <c r="Q89" i="16"/>
  <c r="O89" i="16"/>
  <c r="N89" i="16"/>
  <c r="B89" i="16"/>
  <c r="Q88" i="16"/>
  <c r="O88" i="16"/>
  <c r="N88" i="16"/>
  <c r="B88" i="16"/>
  <c r="Q87" i="16"/>
  <c r="O87" i="16"/>
  <c r="N87" i="16"/>
  <c r="B87" i="16"/>
  <c r="Q86" i="16"/>
  <c r="O86" i="16"/>
  <c r="N86" i="16"/>
  <c r="B86" i="16"/>
  <c r="Q85" i="16"/>
  <c r="O85" i="16"/>
  <c r="N85" i="16"/>
  <c r="B85" i="16"/>
  <c r="Q84" i="16"/>
  <c r="O84" i="16"/>
  <c r="N84" i="16"/>
  <c r="B84" i="16"/>
  <c r="Q83" i="16"/>
  <c r="O83" i="16"/>
  <c r="N83" i="16"/>
  <c r="B83" i="16"/>
  <c r="Q82" i="16"/>
  <c r="O82" i="16"/>
  <c r="N82" i="16"/>
  <c r="B82" i="16"/>
  <c r="Q81" i="16"/>
  <c r="O81" i="16"/>
  <c r="N81" i="16"/>
  <c r="B81" i="16"/>
  <c r="Q80" i="16"/>
  <c r="O80" i="16"/>
  <c r="N80" i="16"/>
  <c r="B80" i="16"/>
  <c r="Q79" i="16"/>
  <c r="O79" i="16"/>
  <c r="N79" i="16"/>
  <c r="B79" i="16"/>
  <c r="Q78" i="16"/>
  <c r="O78" i="16"/>
  <c r="N78" i="16"/>
  <c r="B78" i="16"/>
  <c r="Q77" i="16"/>
  <c r="O77" i="16"/>
  <c r="N77" i="16"/>
  <c r="B77" i="16"/>
  <c r="Q76" i="16"/>
  <c r="O76" i="16"/>
  <c r="N76" i="16"/>
  <c r="B76" i="16"/>
  <c r="Q75" i="16"/>
  <c r="O75" i="16"/>
  <c r="N75" i="16"/>
  <c r="B75" i="16"/>
  <c r="N74" i="16"/>
  <c r="B74" i="16"/>
  <c r="Q73" i="16"/>
  <c r="O73" i="16"/>
  <c r="N73" i="16"/>
  <c r="B73" i="16"/>
  <c r="Q72" i="16"/>
  <c r="O72" i="16"/>
  <c r="N72" i="16"/>
  <c r="B72" i="16"/>
  <c r="Q71" i="16"/>
  <c r="O71" i="16"/>
  <c r="N71" i="16"/>
  <c r="B71" i="16"/>
  <c r="Q70" i="16"/>
  <c r="O70" i="16"/>
  <c r="N70" i="16"/>
  <c r="B70" i="16"/>
  <c r="Q69" i="16"/>
  <c r="O69" i="16"/>
  <c r="N69" i="16"/>
  <c r="B69" i="16"/>
  <c r="Q68" i="16"/>
  <c r="O68" i="16"/>
  <c r="N68" i="16"/>
  <c r="B68" i="16"/>
  <c r="Q67" i="16"/>
  <c r="O67" i="16"/>
  <c r="N67" i="16"/>
  <c r="B67" i="16"/>
  <c r="Q66" i="16"/>
  <c r="O66" i="16"/>
  <c r="N66" i="16"/>
  <c r="B66" i="16"/>
  <c r="Q65" i="16"/>
  <c r="O65" i="16"/>
  <c r="N65" i="16"/>
  <c r="B65" i="16"/>
  <c r="Q64" i="16"/>
  <c r="O64" i="16"/>
  <c r="N64" i="16"/>
  <c r="B64" i="16"/>
  <c r="Q63" i="16"/>
  <c r="O63" i="16"/>
  <c r="N63" i="16"/>
  <c r="B63" i="16"/>
  <c r="Q62" i="16"/>
  <c r="O62" i="16"/>
  <c r="N62" i="16"/>
  <c r="B62" i="16"/>
  <c r="Q61" i="16"/>
  <c r="O61" i="16"/>
  <c r="N61" i="16"/>
  <c r="B61" i="16"/>
  <c r="Q60" i="16"/>
  <c r="O60" i="16"/>
  <c r="N60" i="16"/>
  <c r="B60" i="16"/>
  <c r="Q59" i="16"/>
  <c r="O59" i="16"/>
  <c r="N59" i="16"/>
  <c r="B59" i="16"/>
  <c r="Q58" i="16"/>
  <c r="O58" i="16"/>
  <c r="N58" i="16"/>
  <c r="B58" i="16"/>
  <c r="Q57" i="16"/>
  <c r="O57" i="16"/>
  <c r="N57" i="16"/>
  <c r="B57" i="16"/>
  <c r="Q56" i="16"/>
  <c r="O56" i="16"/>
  <c r="N56" i="16"/>
  <c r="B56" i="16"/>
  <c r="Q55" i="16"/>
  <c r="O55" i="16"/>
  <c r="N55" i="16"/>
  <c r="B55" i="16"/>
  <c r="Q54" i="16"/>
  <c r="O54" i="16"/>
  <c r="N54" i="16"/>
  <c r="B54" i="16"/>
  <c r="Q53" i="16"/>
  <c r="O53" i="16"/>
  <c r="N53" i="16"/>
  <c r="B53" i="16"/>
  <c r="Q52" i="16"/>
  <c r="O52" i="16"/>
  <c r="N52" i="16"/>
  <c r="B52" i="16"/>
  <c r="Q51" i="16"/>
  <c r="O51" i="16"/>
  <c r="N51" i="16"/>
  <c r="B51" i="16"/>
  <c r="Q50" i="16"/>
  <c r="O50" i="16"/>
  <c r="N50" i="16"/>
  <c r="B50" i="16"/>
  <c r="Q49" i="16"/>
  <c r="O49" i="16"/>
  <c r="N49" i="16"/>
  <c r="B49" i="16"/>
  <c r="Q48" i="16"/>
  <c r="O48" i="16"/>
  <c r="N48" i="16"/>
  <c r="B48" i="16"/>
  <c r="Q47" i="16"/>
  <c r="O47" i="16"/>
  <c r="N47" i="16"/>
  <c r="B47" i="16"/>
  <c r="Q46" i="16"/>
  <c r="O46" i="16"/>
  <c r="N46" i="16"/>
  <c r="B46" i="16"/>
  <c r="Q45" i="16"/>
  <c r="O45" i="16"/>
  <c r="N45" i="16"/>
  <c r="B45" i="16"/>
  <c r="Q44" i="16"/>
  <c r="O44" i="16"/>
  <c r="N44" i="16"/>
  <c r="B44" i="16"/>
  <c r="Q43" i="16"/>
  <c r="O43" i="16"/>
  <c r="N43" i="16"/>
  <c r="B43" i="16"/>
  <c r="Q42" i="16"/>
  <c r="O42" i="16"/>
  <c r="N42" i="16"/>
  <c r="B42" i="16"/>
  <c r="Q41" i="16"/>
  <c r="O41" i="16"/>
  <c r="N41" i="16"/>
  <c r="B41" i="16"/>
  <c r="Q40" i="16"/>
  <c r="O40" i="16"/>
  <c r="N40" i="16"/>
  <c r="B40" i="16"/>
  <c r="Q39" i="16"/>
  <c r="O39" i="16"/>
  <c r="N39" i="16"/>
  <c r="B39" i="16"/>
  <c r="Q38" i="16"/>
  <c r="O38" i="16"/>
  <c r="N38" i="16"/>
  <c r="B38" i="16"/>
  <c r="Q37" i="16"/>
  <c r="O37" i="16"/>
  <c r="N37" i="16"/>
  <c r="B37" i="16"/>
  <c r="Q36" i="16"/>
  <c r="O36" i="16"/>
  <c r="N36" i="16"/>
  <c r="B36" i="16"/>
  <c r="Q35" i="16"/>
  <c r="O35" i="16"/>
  <c r="N35" i="16"/>
  <c r="B35" i="16"/>
  <c r="Q34" i="16"/>
  <c r="O34" i="16"/>
  <c r="N34" i="16"/>
  <c r="B34" i="16"/>
  <c r="Q33" i="16"/>
  <c r="O33" i="16"/>
  <c r="N33" i="16"/>
  <c r="B33" i="16"/>
  <c r="Q32" i="16"/>
  <c r="O32" i="16"/>
  <c r="N32" i="16"/>
  <c r="B32" i="16"/>
  <c r="Q31" i="16"/>
  <c r="O31" i="16"/>
  <c r="N31" i="16"/>
  <c r="B31" i="16"/>
  <c r="Q30" i="16"/>
  <c r="O30" i="16"/>
  <c r="N30" i="16"/>
  <c r="B30" i="16"/>
  <c r="Q29" i="16"/>
  <c r="O29" i="16"/>
  <c r="N29" i="16"/>
  <c r="B29" i="16"/>
  <c r="Q28" i="16"/>
  <c r="O28" i="16"/>
  <c r="N28" i="16"/>
  <c r="B28" i="16"/>
  <c r="Q27" i="16"/>
  <c r="O27" i="16"/>
  <c r="N27" i="16"/>
  <c r="B27" i="16"/>
  <c r="Q26" i="16"/>
  <c r="O26" i="16"/>
  <c r="N26" i="16"/>
  <c r="B26" i="16"/>
  <c r="Q25" i="16"/>
  <c r="O25" i="16"/>
  <c r="N25" i="16"/>
  <c r="B25" i="16"/>
  <c r="Q24" i="16"/>
  <c r="O24" i="16"/>
  <c r="N24" i="16"/>
  <c r="B24" i="16"/>
  <c r="Q23" i="16"/>
  <c r="O23" i="16"/>
  <c r="N23" i="16"/>
  <c r="B23" i="16"/>
  <c r="Q22" i="16"/>
  <c r="O22" i="16"/>
  <c r="N22" i="16"/>
  <c r="B22" i="16"/>
  <c r="Q21" i="16"/>
  <c r="O21" i="16"/>
  <c r="N21" i="16"/>
  <c r="B21" i="16"/>
  <c r="Q20" i="16"/>
  <c r="O20" i="16"/>
  <c r="N20" i="16"/>
  <c r="B20" i="16"/>
  <c r="Q19" i="16"/>
  <c r="O19" i="16"/>
  <c r="N19" i="16"/>
  <c r="B19" i="16"/>
  <c r="Q18" i="16"/>
  <c r="O18" i="16"/>
  <c r="N18" i="16"/>
  <c r="B18" i="16"/>
  <c r="Q17" i="16"/>
  <c r="O17" i="16"/>
  <c r="N17" i="16"/>
  <c r="B17" i="16"/>
  <c r="Q16" i="16"/>
  <c r="O16" i="16"/>
  <c r="N16" i="16"/>
  <c r="B16" i="16"/>
  <c r="Q15" i="16"/>
  <c r="O15" i="16"/>
  <c r="N15" i="16"/>
  <c r="B15" i="16"/>
  <c r="Q14" i="16"/>
  <c r="O14" i="16"/>
  <c r="N14" i="16"/>
  <c r="B14" i="16"/>
  <c r="Q13" i="16"/>
  <c r="O13" i="16"/>
  <c r="N13" i="16"/>
  <c r="B13" i="16"/>
  <c r="Q12" i="16"/>
  <c r="O12" i="16"/>
  <c r="N12" i="16"/>
  <c r="B12" i="16"/>
  <c r="Q11" i="16"/>
  <c r="O11" i="16"/>
  <c r="N11" i="16"/>
  <c r="B11" i="16"/>
  <c r="Q10" i="16"/>
  <c r="O10" i="16"/>
  <c r="N10" i="16"/>
  <c r="B10" i="16"/>
  <c r="Q9" i="16"/>
  <c r="O9" i="16"/>
  <c r="N9" i="16"/>
  <c r="B9" i="16"/>
  <c r="Q8" i="16"/>
  <c r="O8" i="16"/>
  <c r="N8" i="16"/>
  <c r="B8" i="16"/>
  <c r="Q7" i="16"/>
  <c r="O7" i="16"/>
  <c r="N7" i="16"/>
  <c r="B7" i="16"/>
  <c r="Q6" i="16"/>
  <c r="O6" i="16"/>
  <c r="N6" i="16"/>
  <c r="B6" i="16"/>
  <c r="Q5" i="16"/>
  <c r="O5" i="16"/>
  <c r="N5" i="16"/>
  <c r="B5" i="16"/>
  <c r="Q4" i="16"/>
  <c r="O4" i="16"/>
  <c r="N4" i="16"/>
  <c r="B4" i="16"/>
  <c r="Q3" i="16"/>
  <c r="O3" i="16"/>
  <c r="N3" i="16"/>
  <c r="B3" i="16"/>
  <c r="Q2" i="16"/>
  <c r="O2" i="16"/>
  <c r="N2" i="16"/>
  <c r="B2" i="16"/>
  <c r="J3" i="8" l="1"/>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1" i="8"/>
  <c r="J622" i="8"/>
  <c r="J623" i="8"/>
  <c r="J624" i="8"/>
  <c r="J625" i="8"/>
  <c r="J626" i="8"/>
  <c r="J627" i="8"/>
  <c r="J628" i="8"/>
  <c r="J629" i="8"/>
  <c r="J630" i="8"/>
  <c r="J631" i="8"/>
  <c r="J632" i="8"/>
  <c r="J633"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720" i="8"/>
  <c r="J721" i="8"/>
  <c r="J722" i="8"/>
  <c r="J723" i="8"/>
  <c r="J724" i="8"/>
  <c r="J725" i="8"/>
  <c r="J726" i="8"/>
  <c r="J727" i="8"/>
  <c r="J728" i="8"/>
  <c r="J729" i="8"/>
  <c r="J730" i="8"/>
  <c r="J731" i="8"/>
  <c r="J732" i="8"/>
  <c r="J733" i="8"/>
  <c r="J734" i="8"/>
  <c r="J735" i="8"/>
  <c r="J736" i="8"/>
  <c r="J737" i="8"/>
  <c r="J738" i="8"/>
  <c r="J739" i="8"/>
  <c r="J740" i="8"/>
  <c r="J741" i="8"/>
  <c r="J742" i="8"/>
  <c r="J743" i="8"/>
  <c r="J744" i="8"/>
  <c r="J745" i="8"/>
  <c r="J746" i="8"/>
  <c r="J747" i="8"/>
  <c r="J748" i="8"/>
  <c r="J749" i="8"/>
  <c r="J750" i="8"/>
  <c r="J751" i="8"/>
  <c r="J752" i="8"/>
  <c r="J753" i="8"/>
  <c r="J754" i="8"/>
  <c r="J755" i="8"/>
  <c r="J756" i="8"/>
  <c r="J757" i="8"/>
  <c r="J758" i="8"/>
  <c r="J759" i="8"/>
  <c r="J760" i="8"/>
  <c r="J761" i="8"/>
  <c r="J762" i="8"/>
  <c r="J763" i="8"/>
  <c r="J764" i="8"/>
  <c r="J765" i="8"/>
  <c r="J766" i="8"/>
  <c r="J767" i="8"/>
  <c r="J768" i="8"/>
  <c r="J769" i="8"/>
  <c r="J770" i="8"/>
  <c r="J771" i="8"/>
  <c r="J772" i="8"/>
  <c r="J773" i="8"/>
  <c r="J774" i="8"/>
  <c r="J775" i="8"/>
  <c r="J776" i="8"/>
  <c r="J777" i="8"/>
  <c r="J778" i="8"/>
  <c r="J779" i="8"/>
  <c r="J780" i="8"/>
  <c r="J781" i="8"/>
  <c r="J782" i="8"/>
  <c r="J783" i="8"/>
  <c r="J784" i="8"/>
  <c r="J785" i="8"/>
  <c r="J786" i="8"/>
  <c r="J787" i="8"/>
  <c r="J788" i="8"/>
  <c r="J789" i="8"/>
  <c r="J790" i="8"/>
  <c r="J791" i="8"/>
  <c r="J792" i="8"/>
  <c r="J793" i="8"/>
  <c r="J794" i="8"/>
  <c r="J795" i="8"/>
  <c r="J796" i="8"/>
  <c r="J797" i="8"/>
  <c r="J798" i="8"/>
  <c r="J799" i="8"/>
  <c r="J800" i="8"/>
  <c r="J801" i="8"/>
  <c r="J802" i="8"/>
  <c r="J803" i="8"/>
  <c r="J804" i="8"/>
  <c r="J805" i="8"/>
  <c r="J806" i="8"/>
  <c r="J807" i="8"/>
  <c r="J808" i="8"/>
  <c r="J809" i="8"/>
  <c r="J810" i="8"/>
  <c r="J811" i="8"/>
  <c r="J812" i="8"/>
  <c r="J813" i="8"/>
  <c r="J814" i="8"/>
  <c r="J815" i="8"/>
  <c r="J816" i="8"/>
  <c r="J817" i="8"/>
  <c r="J818" i="8"/>
  <c r="J819" i="8"/>
  <c r="J820" i="8"/>
  <c r="J821" i="8"/>
  <c r="J822" i="8"/>
  <c r="J823" i="8"/>
  <c r="J824" i="8"/>
  <c r="J825" i="8"/>
  <c r="J826" i="8"/>
  <c r="J827" i="8"/>
  <c r="J828" i="8"/>
  <c r="J829" i="8"/>
  <c r="J830" i="8"/>
  <c r="J831" i="8"/>
  <c r="J832" i="8"/>
  <c r="J833" i="8"/>
  <c r="J834" i="8"/>
  <c r="J835" i="8"/>
  <c r="J836" i="8"/>
  <c r="J837" i="8"/>
  <c r="J838" i="8"/>
  <c r="J839" i="8"/>
  <c r="J840" i="8"/>
  <c r="J841" i="8"/>
  <c r="J842" i="8"/>
  <c r="J843" i="8"/>
  <c r="J844" i="8"/>
  <c r="J845" i="8"/>
  <c r="J846" i="8"/>
  <c r="J847" i="8"/>
  <c r="J848" i="8"/>
  <c r="J849" i="8"/>
  <c r="J850" i="8"/>
  <c r="J851" i="8"/>
  <c r="J852" i="8"/>
  <c r="J853" i="8"/>
  <c r="J854" i="8"/>
  <c r="J855" i="8"/>
  <c r="J856" i="8"/>
  <c r="J857" i="8"/>
  <c r="J858" i="8"/>
  <c r="J859" i="8"/>
  <c r="J860" i="8"/>
  <c r="J861" i="8"/>
  <c r="J862" i="8"/>
  <c r="J863" i="8"/>
  <c r="J864" i="8"/>
  <c r="J865" i="8"/>
  <c r="J866" i="8"/>
  <c r="J867" i="8"/>
  <c r="J868" i="8"/>
  <c r="J869" i="8"/>
  <c r="J870" i="8"/>
  <c r="J871" i="8"/>
  <c r="J872" i="8"/>
  <c r="J873" i="8"/>
  <c r="J874" i="8"/>
  <c r="J875" i="8"/>
  <c r="J876" i="8"/>
  <c r="J877" i="8"/>
  <c r="J878" i="8"/>
  <c r="J879" i="8"/>
  <c r="J880" i="8"/>
  <c r="J881" i="8"/>
  <c r="J882" i="8"/>
  <c r="J883" i="8"/>
  <c r="J884" i="8"/>
  <c r="J885" i="8"/>
  <c r="J886" i="8"/>
  <c r="J887" i="8"/>
  <c r="J888" i="8"/>
  <c r="J889" i="8"/>
  <c r="J890" i="8"/>
  <c r="J891" i="8"/>
  <c r="J892" i="8"/>
  <c r="J893" i="8"/>
  <c r="J894" i="8"/>
  <c r="J895" i="8"/>
  <c r="J896" i="8"/>
  <c r="J897" i="8"/>
  <c r="J898" i="8"/>
  <c r="J899" i="8"/>
  <c r="J900" i="8"/>
  <c r="J901" i="8"/>
  <c r="J902" i="8"/>
  <c r="J903" i="8"/>
  <c r="J904" i="8"/>
  <c r="J905" i="8"/>
  <c r="J906" i="8"/>
  <c r="J907" i="8"/>
  <c r="J908" i="8"/>
  <c r="J909" i="8"/>
  <c r="J910" i="8"/>
  <c r="J911" i="8"/>
  <c r="J912" i="8"/>
  <c r="J913" i="8"/>
  <c r="J914" i="8"/>
  <c r="J915" i="8"/>
  <c r="J916" i="8"/>
  <c r="J917" i="8"/>
  <c r="J918" i="8"/>
  <c r="J919" i="8"/>
  <c r="J920" i="8"/>
  <c r="J921" i="8"/>
  <c r="J922" i="8"/>
  <c r="J923" i="8"/>
  <c r="J924" i="8"/>
  <c r="J925" i="8"/>
  <c r="J926" i="8"/>
  <c r="J927" i="8"/>
  <c r="J928" i="8"/>
  <c r="J929" i="8"/>
  <c r="J930" i="8"/>
  <c r="J931" i="8"/>
  <c r="J932" i="8"/>
  <c r="J933" i="8"/>
  <c r="J934" i="8"/>
  <c r="J935" i="8"/>
  <c r="J936" i="8"/>
  <c r="J937" i="8"/>
  <c r="J938" i="8"/>
  <c r="J939" i="8"/>
  <c r="J940" i="8"/>
  <c r="J941" i="8"/>
  <c r="J942" i="8"/>
  <c r="J943" i="8"/>
  <c r="J944" i="8"/>
  <c r="J945" i="8"/>
  <c r="J946" i="8"/>
  <c r="J947" i="8"/>
  <c r="J948" i="8"/>
  <c r="J949" i="8"/>
  <c r="J950" i="8"/>
  <c r="J951" i="8"/>
  <c r="J952" i="8"/>
  <c r="J953" i="8"/>
  <c r="J954" i="8"/>
  <c r="J955" i="8"/>
  <c r="J956" i="8"/>
  <c r="J957" i="8"/>
  <c r="J958" i="8"/>
  <c r="J959" i="8"/>
  <c r="J960" i="8"/>
  <c r="J961" i="8"/>
  <c r="J962" i="8"/>
  <c r="J963" i="8"/>
  <c r="J964" i="8"/>
  <c r="J965" i="8"/>
  <c r="J966" i="8"/>
  <c r="J967" i="8"/>
  <c r="J968" i="8"/>
  <c r="J969" i="8"/>
  <c r="J970" i="8"/>
  <c r="J971" i="8"/>
  <c r="J972" i="8"/>
  <c r="J973" i="8"/>
  <c r="J974" i="8"/>
  <c r="J975" i="8"/>
  <c r="J976" i="8"/>
  <c r="J977" i="8"/>
  <c r="J978" i="8"/>
  <c r="J979" i="8"/>
  <c r="J980" i="8"/>
  <c r="J981" i="8"/>
  <c r="J982" i="8"/>
  <c r="J983" i="8"/>
  <c r="J984" i="8"/>
  <c r="J985" i="8"/>
  <c r="J986" i="8"/>
  <c r="J987" i="8"/>
  <c r="J988" i="8"/>
  <c r="J989" i="8"/>
  <c r="J990" i="8"/>
  <c r="J991" i="8"/>
  <c r="J992" i="8"/>
  <c r="J993" i="8"/>
  <c r="J994" i="8"/>
  <c r="J995" i="8"/>
  <c r="J996" i="8"/>
  <c r="J997" i="8"/>
  <c r="J998" i="8"/>
  <c r="J999" i="8"/>
  <c r="J1000" i="8"/>
  <c r="J1001" i="8"/>
  <c r="J1002" i="8"/>
  <c r="J1003" i="8"/>
  <c r="J1004" i="8"/>
  <c r="J1005" i="8"/>
  <c r="J1006" i="8"/>
  <c r="J1007" i="8"/>
  <c r="J1008" i="8"/>
  <c r="J1009" i="8"/>
  <c r="J1010" i="8"/>
  <c r="J1011" i="8"/>
  <c r="J1012" i="8"/>
  <c r="J1013" i="8"/>
  <c r="J1014" i="8"/>
  <c r="J1015" i="8"/>
  <c r="J1016" i="8"/>
  <c r="J1017" i="8"/>
  <c r="J1018" i="8"/>
  <c r="J1019" i="8"/>
  <c r="J1020" i="8"/>
  <c r="J1021" i="8"/>
  <c r="J1022" i="8"/>
  <c r="J1023" i="8"/>
  <c r="J1024" i="8"/>
  <c r="J1025" i="8"/>
  <c r="J1026" i="8"/>
  <c r="J1027" i="8"/>
  <c r="J1028" i="8"/>
  <c r="J1029" i="8"/>
  <c r="J1030" i="8"/>
  <c r="J1031" i="8"/>
  <c r="J1032" i="8"/>
  <c r="J1033" i="8"/>
  <c r="J1034" i="8"/>
  <c r="J1035" i="8"/>
  <c r="J1036" i="8"/>
  <c r="J1037" i="8"/>
  <c r="J1038" i="8"/>
  <c r="J1039" i="8"/>
  <c r="J1040" i="8"/>
  <c r="J1041" i="8"/>
  <c r="J1042" i="8"/>
  <c r="J1043" i="8"/>
  <c r="J1044" i="8"/>
  <c r="J1045" i="8"/>
  <c r="J1046" i="8"/>
  <c r="J1047" i="8"/>
  <c r="J1048" i="8"/>
  <c r="J1049" i="8"/>
  <c r="J1050" i="8"/>
  <c r="J1051" i="8"/>
  <c r="J1052" i="8"/>
  <c r="J1053" i="8"/>
  <c r="J1054" i="8"/>
  <c r="J1055" i="8"/>
  <c r="J1056" i="8"/>
  <c r="J1057" i="8"/>
  <c r="J1058" i="8"/>
  <c r="J1059" i="8"/>
  <c r="J1060" i="8"/>
  <c r="J1061" i="8"/>
  <c r="J1062" i="8"/>
  <c r="J1063" i="8"/>
  <c r="J1064" i="8"/>
  <c r="J1065" i="8"/>
  <c r="J1066" i="8"/>
  <c r="J1067" i="8"/>
  <c r="J1068" i="8"/>
  <c r="J1069" i="8"/>
  <c r="J1070" i="8"/>
  <c r="J1071" i="8"/>
  <c r="J1072" i="8"/>
  <c r="J1073" i="8"/>
  <c r="J1074" i="8"/>
  <c r="J1075" i="8"/>
  <c r="J1076" i="8"/>
  <c r="J1077" i="8"/>
  <c r="J1078" i="8"/>
  <c r="J1079" i="8"/>
  <c r="J1080" i="8"/>
  <c r="J1081" i="8"/>
  <c r="J1082" i="8"/>
  <c r="J1083" i="8"/>
  <c r="J1084" i="8"/>
  <c r="J1085" i="8"/>
  <c r="J1086" i="8"/>
  <c r="J1087" i="8"/>
  <c r="J1088" i="8"/>
  <c r="J1089" i="8"/>
  <c r="J1090" i="8"/>
  <c r="J1091" i="8"/>
  <c r="J1092" i="8"/>
  <c r="J1093" i="8"/>
  <c r="J1094" i="8"/>
  <c r="J1095" i="8"/>
  <c r="J1096" i="8"/>
  <c r="J1097" i="8"/>
  <c r="J1098" i="8"/>
  <c r="J1099" i="8"/>
  <c r="J1100" i="8"/>
  <c r="J1101" i="8"/>
  <c r="J1102" i="8"/>
  <c r="J1103" i="8"/>
  <c r="J1104" i="8"/>
  <c r="J1105" i="8"/>
  <c r="J1106" i="8"/>
  <c r="J1107" i="8"/>
  <c r="J1108" i="8"/>
  <c r="J1109" i="8"/>
  <c r="J1110" i="8"/>
  <c r="J1111" i="8"/>
  <c r="J1112" i="8"/>
  <c r="J1113" i="8"/>
  <c r="J1114" i="8"/>
  <c r="J1115" i="8"/>
  <c r="J1116" i="8"/>
  <c r="J1117" i="8"/>
  <c r="J1118" i="8"/>
  <c r="J1119" i="8"/>
  <c r="J1120" i="8"/>
  <c r="J1121" i="8"/>
  <c r="J1122" i="8"/>
  <c r="J1123" i="8"/>
  <c r="J1124" i="8"/>
  <c r="J1125" i="8"/>
  <c r="J1126" i="8"/>
  <c r="J1127" i="8"/>
  <c r="J1128" i="8"/>
  <c r="J1129" i="8"/>
  <c r="J1130" i="8"/>
  <c r="J1131" i="8"/>
  <c r="J1132" i="8"/>
  <c r="J1133" i="8"/>
  <c r="J1134" i="8"/>
  <c r="J1135" i="8"/>
  <c r="J1136" i="8"/>
  <c r="J1137" i="8"/>
  <c r="J1138" i="8"/>
  <c r="J1139" i="8"/>
  <c r="J1140" i="8"/>
  <c r="J1141" i="8"/>
  <c r="J1142" i="8"/>
  <c r="J1143" i="8"/>
  <c r="J1144" i="8"/>
  <c r="J1145" i="8"/>
  <c r="J1146" i="8"/>
  <c r="J1147" i="8"/>
  <c r="J1148" i="8"/>
  <c r="J1149" i="8"/>
  <c r="J1150" i="8"/>
  <c r="J1151" i="8"/>
  <c r="J1152" i="8"/>
  <c r="J1153" i="8"/>
  <c r="J1154" i="8"/>
  <c r="J1155" i="8"/>
  <c r="J1156" i="8"/>
  <c r="J1157" i="8"/>
  <c r="J1158" i="8"/>
  <c r="J1159" i="8"/>
  <c r="J1160" i="8"/>
  <c r="J1161" i="8"/>
  <c r="J1162" i="8"/>
  <c r="J1163" i="8"/>
  <c r="J1164" i="8"/>
  <c r="J1165" i="8"/>
  <c r="J1166" i="8"/>
  <c r="J1167" i="8"/>
  <c r="J1168" i="8"/>
  <c r="J1169" i="8"/>
  <c r="J1170" i="8"/>
  <c r="J1171" i="8"/>
  <c r="J1172" i="8"/>
  <c r="J1173" i="8"/>
  <c r="J1174" i="8"/>
  <c r="J1175" i="8"/>
  <c r="J1176" i="8"/>
  <c r="J1177" i="8"/>
  <c r="J1178" i="8"/>
  <c r="J1179" i="8"/>
  <c r="J1180" i="8"/>
  <c r="J1181" i="8"/>
  <c r="J1182" i="8"/>
  <c r="J1183" i="8"/>
  <c r="J1184" i="8"/>
  <c r="J1185" i="8"/>
  <c r="J1186" i="8"/>
  <c r="J1187" i="8"/>
  <c r="J1188" i="8"/>
  <c r="J1189" i="8"/>
  <c r="J1190" i="8"/>
  <c r="J1191" i="8"/>
  <c r="J1192" i="8"/>
  <c r="J1193" i="8"/>
  <c r="J1194" i="8"/>
  <c r="J1195" i="8"/>
  <c r="J1196" i="8"/>
  <c r="J1197" i="8"/>
  <c r="J1198" i="8"/>
  <c r="J1199" i="8"/>
  <c r="J1200" i="8"/>
  <c r="J1201" i="8"/>
  <c r="J1202" i="8"/>
  <c r="J1203" i="8"/>
  <c r="J1204" i="8"/>
  <c r="J1205" i="8"/>
  <c r="J1206" i="8"/>
  <c r="J1207" i="8"/>
  <c r="J1208" i="8"/>
  <c r="J1209" i="8"/>
  <c r="J1210" i="8"/>
  <c r="J1211" i="8"/>
  <c r="J1212" i="8"/>
  <c r="J1213" i="8"/>
  <c r="J1214" i="8"/>
  <c r="J1215" i="8"/>
  <c r="J1216" i="8"/>
  <c r="J1217" i="8"/>
  <c r="J1218" i="8"/>
  <c r="J1219" i="8"/>
  <c r="J1220" i="8"/>
  <c r="J1221" i="8"/>
  <c r="J1222" i="8"/>
  <c r="J1223" i="8"/>
  <c r="J1224" i="8"/>
  <c r="J1225" i="8"/>
  <c r="J1226" i="8"/>
  <c r="J1227" i="8"/>
  <c r="J1228" i="8"/>
  <c r="J1229" i="8"/>
  <c r="J1230" i="8"/>
  <c r="J1231" i="8"/>
  <c r="J1232" i="8"/>
  <c r="J1233" i="8"/>
  <c r="J1234" i="8"/>
  <c r="J1235" i="8"/>
  <c r="J1236" i="8"/>
  <c r="J1237" i="8"/>
  <c r="J1238" i="8"/>
  <c r="J1239" i="8"/>
  <c r="J1240" i="8"/>
  <c r="J1241" i="8"/>
  <c r="J1242" i="8"/>
  <c r="J1243" i="8"/>
  <c r="J1244" i="8"/>
  <c r="J1245" i="8"/>
  <c r="J1246" i="8"/>
  <c r="J1247" i="8"/>
  <c r="J1248" i="8"/>
  <c r="J1249" i="8"/>
  <c r="J1250" i="8"/>
  <c r="J1251" i="8"/>
  <c r="J1252" i="8"/>
  <c r="J1253" i="8"/>
  <c r="J1254" i="8"/>
  <c r="J1255" i="8"/>
  <c r="J1256" i="8"/>
  <c r="J1257" i="8"/>
  <c r="J1258" i="8"/>
  <c r="J1259" i="8"/>
  <c r="J1260" i="8"/>
  <c r="J1261" i="8"/>
  <c r="J1262" i="8"/>
  <c r="J1263" i="8"/>
  <c r="J1264" i="8"/>
  <c r="J1265" i="8"/>
  <c r="J1266" i="8"/>
  <c r="J1267" i="8"/>
  <c r="J1268" i="8"/>
  <c r="J1269" i="8"/>
  <c r="J1270" i="8"/>
  <c r="J1271" i="8"/>
  <c r="J1272" i="8"/>
  <c r="J1273" i="8"/>
  <c r="J1274" i="8"/>
  <c r="J1275" i="8"/>
  <c r="J1276" i="8"/>
  <c r="J1277" i="8"/>
  <c r="J1278" i="8"/>
  <c r="J1279" i="8"/>
  <c r="J1280" i="8"/>
  <c r="J1281" i="8"/>
  <c r="J1282" i="8"/>
  <c r="J1283" i="8"/>
  <c r="J1284" i="8"/>
  <c r="J1285" i="8"/>
  <c r="J1286" i="8"/>
  <c r="J1287" i="8"/>
  <c r="J1288" i="8"/>
  <c r="J1289" i="8"/>
  <c r="J1290" i="8"/>
  <c r="J1291" i="8"/>
  <c r="J1292" i="8"/>
  <c r="J1293" i="8"/>
  <c r="J1294" i="8"/>
  <c r="J1295" i="8"/>
  <c r="J1296" i="8"/>
  <c r="J1297" i="8"/>
  <c r="J1298" i="8"/>
  <c r="J1299" i="8"/>
  <c r="J1300" i="8"/>
  <c r="J1301" i="8"/>
  <c r="J1302" i="8"/>
  <c r="J1303" i="8"/>
  <c r="J1304" i="8"/>
  <c r="J1305" i="8"/>
  <c r="J1306" i="8"/>
  <c r="J1307" i="8"/>
  <c r="J1308" i="8"/>
  <c r="J1309" i="8"/>
  <c r="J1310" i="8"/>
  <c r="J1311" i="8"/>
  <c r="J1312" i="8"/>
  <c r="J1313" i="8"/>
  <c r="J1314" i="8"/>
  <c r="J1315" i="8"/>
  <c r="J1316" i="8"/>
  <c r="J1317" i="8"/>
  <c r="J1318" i="8"/>
  <c r="J1319" i="8"/>
  <c r="J1320" i="8"/>
  <c r="J1321" i="8"/>
  <c r="J1322" i="8"/>
  <c r="J1323" i="8"/>
  <c r="J1324" i="8"/>
  <c r="J1325" i="8"/>
  <c r="J1326" i="8"/>
  <c r="J1327" i="8"/>
  <c r="J1328" i="8"/>
  <c r="J1329" i="8"/>
  <c r="J1330" i="8"/>
  <c r="J1331" i="8"/>
  <c r="J1332" i="8"/>
  <c r="J1333" i="8"/>
  <c r="J1334" i="8"/>
  <c r="J1335" i="8"/>
  <c r="J1336" i="8"/>
  <c r="J1337" i="8"/>
  <c r="J1338" i="8"/>
  <c r="J1339" i="8"/>
  <c r="J1340" i="8"/>
  <c r="J1341" i="8"/>
  <c r="J1342" i="8"/>
  <c r="J1343" i="8"/>
  <c r="J1344" i="8"/>
  <c r="J1345" i="8"/>
  <c r="J1346" i="8"/>
  <c r="J1347" i="8"/>
  <c r="J1348" i="8"/>
  <c r="J1349" i="8"/>
  <c r="J1350" i="8"/>
  <c r="J1351" i="8"/>
  <c r="J1352" i="8"/>
  <c r="J1353" i="8"/>
  <c r="J1354" i="8"/>
  <c r="J1355" i="8"/>
  <c r="J1356" i="8"/>
  <c r="J1357" i="8"/>
  <c r="J1358" i="8"/>
  <c r="J1359" i="8"/>
  <c r="J1360" i="8"/>
  <c r="J1361" i="8"/>
  <c r="J1362" i="8"/>
  <c r="J1363" i="8"/>
  <c r="J1364" i="8"/>
  <c r="J1365" i="8"/>
  <c r="J1366" i="8"/>
  <c r="J1367" i="8"/>
  <c r="J1368" i="8"/>
  <c r="J1369" i="8"/>
  <c r="J1370" i="8"/>
  <c r="J1371" i="8"/>
  <c r="J1372" i="8"/>
  <c r="J1373" i="8"/>
  <c r="J1374" i="8"/>
  <c r="J1375" i="8"/>
  <c r="J1376" i="8"/>
  <c r="J1377" i="8"/>
  <c r="J1378" i="8"/>
  <c r="J1379" i="8"/>
  <c r="J1380" i="8"/>
  <c r="J1381" i="8"/>
  <c r="J1382" i="8"/>
  <c r="J1383" i="8"/>
  <c r="J1384" i="8"/>
  <c r="J1385" i="8"/>
  <c r="J1386" i="8"/>
  <c r="J1387" i="8"/>
  <c r="J1388" i="8"/>
  <c r="J1389" i="8"/>
  <c r="J1390" i="8"/>
  <c r="J1391" i="8"/>
  <c r="J1392"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 i="8"/>
  <c r="A3" i="15"/>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R476" i="5" l="1"/>
  <c r="Q476" i="5"/>
  <c r="R475" i="5"/>
  <c r="Q475" i="5"/>
  <c r="R474" i="5"/>
  <c r="Q474" i="5"/>
  <c r="R473" i="5"/>
  <c r="Q473" i="5"/>
  <c r="R472" i="5"/>
  <c r="Q472" i="5"/>
  <c r="R471" i="5"/>
  <c r="Q471" i="5"/>
  <c r="R470" i="5"/>
  <c r="Q470" i="5"/>
  <c r="R469" i="5"/>
  <c r="Q469" i="5"/>
  <c r="R468" i="5"/>
  <c r="Q468" i="5"/>
  <c r="R467" i="5"/>
  <c r="Q467" i="5"/>
  <c r="R466" i="5"/>
  <c r="Q466" i="5"/>
  <c r="R465" i="5"/>
  <c r="Q465" i="5"/>
  <c r="R464" i="5"/>
  <c r="Q464" i="5"/>
  <c r="R463" i="5"/>
  <c r="Q463" i="5"/>
  <c r="R462" i="5"/>
  <c r="Q462" i="5"/>
  <c r="R461" i="5"/>
  <c r="Q461" i="5"/>
  <c r="R460" i="5"/>
  <c r="Q460" i="5"/>
  <c r="R459" i="5"/>
  <c r="Q459" i="5"/>
  <c r="R458" i="5"/>
  <c r="Q458" i="5"/>
  <c r="R457" i="5"/>
  <c r="Q457" i="5"/>
  <c r="R456" i="5"/>
  <c r="Q456" i="5"/>
  <c r="R455" i="5"/>
  <c r="Q455" i="5"/>
  <c r="R454" i="5"/>
  <c r="Q454" i="5"/>
  <c r="R453" i="5"/>
  <c r="Q453" i="5"/>
  <c r="R452" i="5"/>
  <c r="Q452" i="5"/>
  <c r="R451" i="5"/>
  <c r="Q451" i="5"/>
  <c r="R450" i="5"/>
  <c r="Q450" i="5"/>
  <c r="R449" i="5"/>
  <c r="Q449" i="5"/>
  <c r="R448" i="5"/>
  <c r="Q448" i="5"/>
  <c r="R447" i="5"/>
  <c r="Q447" i="5"/>
  <c r="Q477" i="5"/>
  <c r="R477" i="5"/>
  <c r="T477" i="5"/>
  <c r="T476" i="5"/>
  <c r="T475" i="5"/>
  <c r="T474" i="5"/>
  <c r="T473" i="5"/>
  <c r="T472" i="5"/>
  <c r="T471" i="5"/>
  <c r="T470" i="5"/>
  <c r="T469" i="5"/>
  <c r="T468" i="5"/>
  <c r="T467" i="5"/>
  <c r="T466" i="5"/>
  <c r="T465" i="5"/>
  <c r="T464" i="5"/>
  <c r="T463" i="5"/>
  <c r="T462" i="5"/>
  <c r="T461" i="5"/>
  <c r="T460" i="5"/>
  <c r="T459" i="5"/>
  <c r="T458" i="5"/>
  <c r="T457" i="5"/>
  <c r="T456" i="5"/>
  <c r="T455" i="5"/>
  <c r="T454" i="5"/>
  <c r="T453" i="5"/>
  <c r="T452" i="5"/>
  <c r="T451" i="5"/>
  <c r="T450" i="5"/>
  <c r="T449" i="5"/>
  <c r="T448" i="5"/>
  <c r="T447" i="5"/>
  <c r="R515" i="5"/>
  <c r="Q515" i="5"/>
  <c r="R514" i="5"/>
  <c r="Q514" i="5"/>
  <c r="R513" i="5"/>
  <c r="Q513" i="5"/>
  <c r="R512" i="5"/>
  <c r="Q512" i="5"/>
  <c r="R511" i="5"/>
  <c r="Q511" i="5"/>
  <c r="R510" i="5"/>
  <c r="Q510" i="5"/>
  <c r="R509" i="5"/>
  <c r="Q509" i="5"/>
  <c r="R508" i="5"/>
  <c r="Q508" i="5"/>
  <c r="R507" i="5"/>
  <c r="Q507" i="5"/>
  <c r="R506" i="5"/>
  <c r="Q506" i="5"/>
  <c r="R505" i="5"/>
  <c r="Q505" i="5"/>
  <c r="R504" i="5"/>
  <c r="Q504" i="5"/>
  <c r="R503" i="5"/>
  <c r="Q503" i="5"/>
  <c r="R502" i="5"/>
  <c r="Q502" i="5"/>
  <c r="R501" i="5"/>
  <c r="Q501" i="5"/>
  <c r="R500" i="5"/>
  <c r="Q500" i="5"/>
  <c r="R499" i="5"/>
  <c r="Q499" i="5"/>
  <c r="R498" i="5"/>
  <c r="Q498" i="5"/>
  <c r="R497" i="5"/>
  <c r="Q497" i="5"/>
  <c r="R496" i="5"/>
  <c r="Q496" i="5"/>
  <c r="R495" i="5"/>
  <c r="Q495" i="5"/>
  <c r="R494" i="5"/>
  <c r="Q494" i="5"/>
  <c r="R493" i="5"/>
  <c r="Q493" i="5"/>
  <c r="R492" i="5"/>
  <c r="Q492" i="5"/>
  <c r="R491" i="5"/>
  <c r="Q491" i="5"/>
  <c r="R490" i="5"/>
  <c r="Q490" i="5"/>
  <c r="R489" i="5"/>
  <c r="Q489" i="5"/>
  <c r="R488" i="5"/>
  <c r="Q488" i="5"/>
  <c r="R487" i="5"/>
  <c r="Q487" i="5"/>
  <c r="R486" i="5"/>
  <c r="Q486" i="5"/>
  <c r="R485" i="5"/>
  <c r="Q485" i="5"/>
  <c r="R484" i="5"/>
  <c r="Q484" i="5"/>
  <c r="R483" i="5"/>
  <c r="Q483" i="5"/>
  <c r="R482" i="5"/>
  <c r="Q482" i="5"/>
  <c r="R481" i="5"/>
  <c r="Q481" i="5"/>
  <c r="R480" i="5"/>
  <c r="Q480" i="5"/>
  <c r="R479" i="5"/>
  <c r="Q479" i="5"/>
  <c r="R478" i="5"/>
  <c r="Q478" i="5"/>
  <c r="Q516" i="5"/>
  <c r="R516" i="5"/>
  <c r="T516" i="5"/>
  <c r="T515" i="5"/>
  <c r="T514" i="5"/>
  <c r="T513" i="5"/>
  <c r="T512" i="5"/>
  <c r="T511" i="5"/>
  <c r="T510" i="5"/>
  <c r="T509" i="5"/>
  <c r="T508" i="5"/>
  <c r="T507" i="5"/>
  <c r="T506" i="5"/>
  <c r="T505" i="5"/>
  <c r="T504" i="5"/>
  <c r="T503" i="5"/>
  <c r="T502" i="5"/>
  <c r="T501" i="5"/>
  <c r="T500" i="5"/>
  <c r="T499" i="5"/>
  <c r="T498" i="5"/>
  <c r="T497" i="5"/>
  <c r="T496" i="5"/>
  <c r="T495" i="5"/>
  <c r="T494" i="5"/>
  <c r="T493" i="5"/>
  <c r="T492" i="5"/>
  <c r="T491" i="5"/>
  <c r="T490" i="5"/>
  <c r="T489" i="5"/>
  <c r="T488" i="5"/>
  <c r="T487" i="5"/>
  <c r="T486" i="5"/>
  <c r="T485" i="5"/>
  <c r="T484" i="5"/>
  <c r="T483" i="5"/>
  <c r="T482" i="5"/>
  <c r="T481" i="5"/>
  <c r="T480" i="5"/>
  <c r="T479" i="5"/>
  <c r="T478" i="5"/>
  <c r="R445" i="5"/>
  <c r="Q445" i="5"/>
  <c r="R444" i="5"/>
  <c r="Q444" i="5"/>
  <c r="R443" i="5"/>
  <c r="Q443" i="5"/>
  <c r="R442" i="5"/>
  <c r="Q442" i="5"/>
  <c r="R441" i="5"/>
  <c r="Q441" i="5"/>
  <c r="R440" i="5"/>
  <c r="Q440" i="5"/>
  <c r="R439" i="5"/>
  <c r="Q439" i="5"/>
  <c r="R438" i="5"/>
  <c r="Q438" i="5"/>
  <c r="R437" i="5"/>
  <c r="Q437" i="5"/>
  <c r="R436" i="5"/>
  <c r="Q436" i="5"/>
  <c r="R435" i="5"/>
  <c r="Q435" i="5"/>
  <c r="R434" i="5"/>
  <c r="Q434" i="5"/>
  <c r="R433" i="5"/>
  <c r="Q433" i="5"/>
  <c r="R432" i="5"/>
  <c r="Q432" i="5"/>
  <c r="R431" i="5"/>
  <c r="Q431" i="5"/>
  <c r="R430" i="5"/>
  <c r="Q430" i="5"/>
  <c r="R429" i="5"/>
  <c r="Q429" i="5"/>
  <c r="R428" i="5"/>
  <c r="Q428" i="5"/>
  <c r="R427" i="5"/>
  <c r="Q427" i="5"/>
  <c r="R426" i="5"/>
  <c r="Q426" i="5"/>
  <c r="R425" i="5"/>
  <c r="Q425" i="5"/>
  <c r="R424" i="5"/>
  <c r="Q424" i="5"/>
  <c r="R423" i="5"/>
  <c r="Q423" i="5"/>
  <c r="R422" i="5"/>
  <c r="Q422" i="5"/>
  <c r="R421" i="5"/>
  <c r="Q421" i="5"/>
  <c r="R420" i="5"/>
  <c r="Q420" i="5"/>
  <c r="R419" i="5"/>
  <c r="Q419" i="5"/>
  <c r="R418" i="5"/>
  <c r="Q418" i="5"/>
  <c r="R417" i="5"/>
  <c r="Q417" i="5"/>
  <c r="R416" i="5"/>
  <c r="Q416" i="5"/>
  <c r="R415" i="5"/>
  <c r="Q415" i="5"/>
  <c r="R414" i="5"/>
  <c r="Q414" i="5"/>
  <c r="R413" i="5"/>
  <c r="Q413" i="5"/>
  <c r="R412" i="5"/>
  <c r="Q412" i="5"/>
  <c r="R411" i="5"/>
  <c r="Q411" i="5"/>
  <c r="R410" i="5"/>
  <c r="Q410" i="5"/>
  <c r="R409" i="5"/>
  <c r="Q409" i="5"/>
  <c r="R408" i="5"/>
  <c r="Q408" i="5"/>
  <c r="R407" i="5"/>
  <c r="Q407" i="5"/>
  <c r="R406" i="5"/>
  <c r="Q406" i="5"/>
  <c r="R405" i="5"/>
  <c r="Q405" i="5"/>
  <c r="R404" i="5"/>
  <c r="Q404" i="5"/>
  <c r="R403" i="5"/>
  <c r="Q403" i="5"/>
  <c r="R402" i="5"/>
  <c r="Q402" i="5"/>
  <c r="R401" i="5"/>
  <c r="Q401" i="5"/>
  <c r="R400" i="5"/>
  <c r="Q400" i="5"/>
  <c r="R399" i="5"/>
  <c r="Q399" i="5"/>
  <c r="R398" i="5"/>
  <c r="Q398" i="5"/>
  <c r="R397" i="5"/>
  <c r="Q397" i="5"/>
  <c r="R396" i="5"/>
  <c r="Q396" i="5"/>
  <c r="R395" i="5"/>
  <c r="Q395" i="5"/>
  <c r="Q446" i="5"/>
  <c r="R446" i="5"/>
  <c r="T446" i="5"/>
  <c r="T445" i="5"/>
  <c r="T444" i="5"/>
  <c r="T443" i="5"/>
  <c r="T442" i="5"/>
  <c r="T441" i="5"/>
  <c r="T440" i="5"/>
  <c r="T439" i="5"/>
  <c r="T438" i="5"/>
  <c r="T437" i="5"/>
  <c r="T436" i="5"/>
  <c r="T435" i="5"/>
  <c r="T434" i="5"/>
  <c r="T433" i="5"/>
  <c r="T432" i="5"/>
  <c r="T431" i="5"/>
  <c r="T430" i="5"/>
  <c r="T429" i="5"/>
  <c r="T428" i="5"/>
  <c r="T427" i="5"/>
  <c r="T426" i="5"/>
  <c r="T425" i="5"/>
  <c r="T424" i="5"/>
  <c r="T423" i="5"/>
  <c r="T422" i="5"/>
  <c r="T421" i="5"/>
  <c r="T420" i="5"/>
  <c r="T419" i="5"/>
  <c r="T418" i="5"/>
  <c r="T417" i="5"/>
  <c r="T416" i="5"/>
  <c r="T415" i="5"/>
  <c r="T414" i="5"/>
  <c r="T413" i="5"/>
  <c r="T412" i="5"/>
  <c r="T411" i="5"/>
  <c r="T410" i="5"/>
  <c r="T409" i="5"/>
  <c r="T408" i="5"/>
  <c r="T407" i="5"/>
  <c r="T406" i="5"/>
  <c r="T405" i="5"/>
  <c r="T404" i="5"/>
  <c r="T403" i="5"/>
  <c r="T402" i="5"/>
  <c r="T401" i="5"/>
  <c r="T400" i="5"/>
  <c r="T399" i="5"/>
  <c r="T398" i="5"/>
  <c r="T397" i="5"/>
  <c r="T396" i="5"/>
  <c r="T395" i="5"/>
  <c r="R393" i="5"/>
  <c r="Q393" i="5"/>
  <c r="R392" i="5"/>
  <c r="Q392" i="5"/>
  <c r="R391" i="5"/>
  <c r="Q391" i="5"/>
  <c r="R390" i="5"/>
  <c r="Q390" i="5"/>
  <c r="R389" i="5"/>
  <c r="Q389" i="5"/>
  <c r="R388" i="5"/>
  <c r="Q388" i="5"/>
  <c r="R387" i="5"/>
  <c r="Q387" i="5"/>
  <c r="R386" i="5"/>
  <c r="Q386" i="5"/>
  <c r="R385" i="5"/>
  <c r="Q385" i="5"/>
  <c r="R384" i="5"/>
  <c r="Q384" i="5"/>
  <c r="R383" i="5"/>
  <c r="Q383" i="5"/>
  <c r="R382" i="5"/>
  <c r="Q382" i="5"/>
  <c r="R381" i="5"/>
  <c r="Q381" i="5"/>
  <c r="R380" i="5"/>
  <c r="Q380" i="5"/>
  <c r="R379" i="5"/>
  <c r="Q379" i="5"/>
  <c r="R378" i="5"/>
  <c r="Q378" i="5"/>
  <c r="R377" i="5"/>
  <c r="Q377" i="5"/>
  <c r="R376" i="5"/>
  <c r="Q376" i="5"/>
  <c r="R375" i="5"/>
  <c r="Q375" i="5"/>
  <c r="R374" i="5"/>
  <c r="Q374" i="5"/>
  <c r="R373" i="5"/>
  <c r="Q373" i="5"/>
  <c r="R372" i="5"/>
  <c r="Q372" i="5"/>
  <c r="R371" i="5"/>
  <c r="Q371" i="5"/>
  <c r="R370" i="5"/>
  <c r="Q370" i="5"/>
  <c r="R369" i="5"/>
  <c r="Q369" i="5"/>
  <c r="R368" i="5"/>
  <c r="Q368" i="5"/>
  <c r="R367" i="5"/>
  <c r="Q367" i="5"/>
  <c r="R366" i="5"/>
  <c r="Q366" i="5"/>
  <c r="R365" i="5"/>
  <c r="Q365" i="5"/>
  <c r="R364" i="5"/>
  <c r="Q364" i="5"/>
  <c r="R363" i="5"/>
  <c r="Q363" i="5"/>
  <c r="R362" i="5"/>
  <c r="Q362" i="5"/>
  <c r="R361" i="5"/>
  <c r="Q361" i="5"/>
  <c r="R360" i="5"/>
  <c r="Q360" i="5"/>
  <c r="R359" i="5"/>
  <c r="Q359" i="5"/>
  <c r="R358" i="5"/>
  <c r="Q358" i="5"/>
  <c r="R357" i="5"/>
  <c r="Q357" i="5"/>
  <c r="R356" i="5"/>
  <c r="Q356" i="5"/>
  <c r="R355" i="5"/>
  <c r="Q355" i="5"/>
  <c r="R354" i="5"/>
  <c r="Q354" i="5"/>
  <c r="R353" i="5"/>
  <c r="Q353" i="5"/>
  <c r="R352" i="5"/>
  <c r="Q352" i="5"/>
  <c r="R351" i="5"/>
  <c r="Q351" i="5"/>
  <c r="R350" i="5"/>
  <c r="Q350" i="5"/>
  <c r="R349" i="5"/>
  <c r="Q349" i="5"/>
  <c r="R348" i="5"/>
  <c r="Q348" i="5"/>
  <c r="R347" i="5"/>
  <c r="Q347" i="5"/>
  <c r="R346" i="5"/>
  <c r="Q346" i="5"/>
  <c r="R345" i="5"/>
  <c r="Q345" i="5"/>
  <c r="R344" i="5"/>
  <c r="Q344" i="5"/>
  <c r="R343" i="5"/>
  <c r="Q343" i="5"/>
  <c r="R342" i="5"/>
  <c r="Q342" i="5"/>
  <c r="R341" i="5"/>
  <c r="Q341" i="5"/>
  <c r="R340" i="5"/>
  <c r="Q340" i="5"/>
  <c r="R339" i="5"/>
  <c r="Q339" i="5"/>
  <c r="R338" i="5"/>
  <c r="Q338" i="5"/>
  <c r="R337" i="5"/>
  <c r="Q337" i="5"/>
  <c r="R336" i="5"/>
  <c r="Q336" i="5"/>
  <c r="R335" i="5"/>
  <c r="Q335" i="5"/>
  <c r="R334" i="5"/>
  <c r="Q334" i="5"/>
  <c r="R333" i="5"/>
  <c r="Q333" i="5"/>
  <c r="R332" i="5"/>
  <c r="Q332" i="5"/>
  <c r="R331" i="5"/>
  <c r="Q331" i="5"/>
  <c r="R330" i="5"/>
  <c r="Q330" i="5"/>
  <c r="R329" i="5"/>
  <c r="Q329" i="5"/>
  <c r="R328" i="5"/>
  <c r="Q328" i="5"/>
  <c r="R327" i="5"/>
  <c r="Q327" i="5"/>
  <c r="R326" i="5"/>
  <c r="Q326" i="5"/>
  <c r="R325" i="5"/>
  <c r="Q325" i="5"/>
  <c r="R324" i="5"/>
  <c r="Q324" i="5"/>
  <c r="R323" i="5"/>
  <c r="Q323" i="5"/>
  <c r="R322" i="5"/>
  <c r="Q322" i="5"/>
  <c r="R321" i="5"/>
  <c r="Q321" i="5"/>
  <c r="R320" i="5"/>
  <c r="Q320" i="5"/>
  <c r="Q394" i="5"/>
  <c r="R394" i="5"/>
  <c r="T394" i="5"/>
  <c r="T393" i="5"/>
  <c r="T392" i="5"/>
  <c r="T391" i="5"/>
  <c r="T390" i="5"/>
  <c r="T389" i="5"/>
  <c r="T388" i="5"/>
  <c r="T387" i="5"/>
  <c r="T386" i="5"/>
  <c r="T385" i="5"/>
  <c r="T384" i="5"/>
  <c r="T383" i="5"/>
  <c r="T382" i="5"/>
  <c r="T381" i="5"/>
  <c r="T380" i="5"/>
  <c r="T379" i="5"/>
  <c r="T378" i="5"/>
  <c r="T377" i="5"/>
  <c r="T376" i="5"/>
  <c r="T375" i="5"/>
  <c r="T374" i="5"/>
  <c r="T373" i="5"/>
  <c r="T372" i="5"/>
  <c r="T371" i="5"/>
  <c r="T370" i="5"/>
  <c r="T369" i="5"/>
  <c r="T368" i="5"/>
  <c r="T367" i="5"/>
  <c r="T366" i="5"/>
  <c r="T365" i="5"/>
  <c r="T364" i="5"/>
  <c r="T363" i="5"/>
  <c r="T362" i="5"/>
  <c r="T361" i="5"/>
  <c r="T360" i="5"/>
  <c r="T359" i="5"/>
  <c r="T358" i="5"/>
  <c r="T357" i="5"/>
  <c r="T356" i="5"/>
  <c r="T355" i="5"/>
  <c r="T354" i="5"/>
  <c r="T353" i="5"/>
  <c r="T352" i="5"/>
  <c r="T351" i="5"/>
  <c r="T350" i="5"/>
  <c r="T349" i="5"/>
  <c r="T348" i="5"/>
  <c r="T347" i="5"/>
  <c r="T346" i="5"/>
  <c r="T345" i="5"/>
  <c r="T344" i="5"/>
  <c r="T343" i="5"/>
  <c r="T342" i="5"/>
  <c r="T341" i="5"/>
  <c r="T340" i="5"/>
  <c r="T339" i="5"/>
  <c r="T338" i="5"/>
  <c r="T337" i="5"/>
  <c r="T336" i="5"/>
  <c r="T335" i="5"/>
  <c r="T334" i="5"/>
  <c r="T333" i="5"/>
  <c r="T332" i="5"/>
  <c r="T331" i="5"/>
  <c r="T330" i="5"/>
  <c r="T329" i="5"/>
  <c r="T328" i="5"/>
  <c r="T327" i="5"/>
  <c r="T326" i="5"/>
  <c r="T325" i="5"/>
  <c r="T324" i="5"/>
  <c r="T323" i="5"/>
  <c r="T322" i="5"/>
  <c r="T321" i="5"/>
  <c r="T320" i="5"/>
  <c r="R318" i="5"/>
  <c r="Q318" i="5"/>
  <c r="R317" i="5"/>
  <c r="Q317" i="5"/>
  <c r="R316" i="5"/>
  <c r="Q316" i="5"/>
  <c r="R315" i="5"/>
  <c r="Q315" i="5"/>
  <c r="R314" i="5"/>
  <c r="Q314" i="5"/>
  <c r="R313" i="5"/>
  <c r="Q313" i="5"/>
  <c r="R312" i="5"/>
  <c r="Q312" i="5"/>
  <c r="R311" i="5"/>
  <c r="Q311" i="5"/>
  <c r="R310" i="5"/>
  <c r="Q310" i="5"/>
  <c r="R309" i="5"/>
  <c r="Q309" i="5"/>
  <c r="R308" i="5"/>
  <c r="Q308" i="5"/>
  <c r="R307" i="5"/>
  <c r="Q307" i="5"/>
  <c r="R306" i="5"/>
  <c r="Q306" i="5"/>
  <c r="R305" i="5"/>
  <c r="Q305" i="5"/>
  <c r="R304" i="5"/>
  <c r="Q304" i="5"/>
  <c r="R303" i="5"/>
  <c r="Q303" i="5"/>
  <c r="R302" i="5"/>
  <c r="Q302" i="5"/>
  <c r="R301" i="5"/>
  <c r="Q301" i="5"/>
  <c r="R300" i="5"/>
  <c r="Q300" i="5"/>
  <c r="R299" i="5"/>
  <c r="Q299" i="5"/>
  <c r="R298" i="5"/>
  <c r="Q298" i="5"/>
  <c r="R297" i="5"/>
  <c r="Q297" i="5"/>
  <c r="R296" i="5"/>
  <c r="Q296" i="5"/>
  <c r="R295" i="5"/>
  <c r="Q295" i="5"/>
  <c r="R294" i="5"/>
  <c r="Q294" i="5"/>
  <c r="R293" i="5"/>
  <c r="Q293" i="5"/>
  <c r="R292" i="5"/>
  <c r="Q292" i="5"/>
  <c r="R291" i="5"/>
  <c r="Q291" i="5"/>
  <c r="R290" i="5"/>
  <c r="Q290" i="5"/>
  <c r="R289" i="5"/>
  <c r="Q289" i="5"/>
  <c r="R288" i="5"/>
  <c r="Q288" i="5"/>
  <c r="R287" i="5"/>
  <c r="Q287" i="5"/>
  <c r="R286" i="5"/>
  <c r="Q286" i="5"/>
  <c r="R285" i="5"/>
  <c r="Q285" i="5"/>
  <c r="R284" i="5"/>
  <c r="Q284" i="5"/>
  <c r="R283" i="5"/>
  <c r="Q283" i="5"/>
  <c r="R282" i="5"/>
  <c r="Q282" i="5"/>
  <c r="R281" i="5"/>
  <c r="Q281" i="5"/>
  <c r="R280" i="5"/>
  <c r="Q280" i="5"/>
  <c r="R279" i="5"/>
  <c r="Q279" i="5"/>
  <c r="R278" i="5"/>
  <c r="Q278" i="5"/>
  <c r="R277" i="5"/>
  <c r="Q277" i="5"/>
  <c r="R276" i="5"/>
  <c r="Q276" i="5"/>
  <c r="R275" i="5"/>
  <c r="Q275" i="5"/>
  <c r="R274" i="5"/>
  <c r="Q274" i="5"/>
  <c r="R273" i="5"/>
  <c r="Q273" i="5"/>
  <c r="R272" i="5"/>
  <c r="Q272" i="5"/>
  <c r="R271" i="5"/>
  <c r="Q271" i="5"/>
  <c r="R270" i="5"/>
  <c r="Q270" i="5"/>
  <c r="R269" i="5"/>
  <c r="Q269" i="5"/>
  <c r="Q319" i="5"/>
  <c r="R319" i="5"/>
  <c r="T319" i="5"/>
  <c r="T318" i="5"/>
  <c r="T317" i="5"/>
  <c r="T316" i="5"/>
  <c r="T315" i="5"/>
  <c r="T314" i="5"/>
  <c r="T313" i="5"/>
  <c r="T312" i="5"/>
  <c r="T311" i="5"/>
  <c r="T310" i="5"/>
  <c r="T309" i="5"/>
  <c r="T308" i="5"/>
  <c r="T307" i="5"/>
  <c r="T306" i="5"/>
  <c r="T305" i="5"/>
  <c r="T304" i="5"/>
  <c r="T303" i="5"/>
  <c r="T302" i="5"/>
  <c r="T301" i="5"/>
  <c r="T300" i="5"/>
  <c r="T299" i="5"/>
  <c r="T298" i="5"/>
  <c r="T297" i="5"/>
  <c r="T296" i="5"/>
  <c r="T295" i="5"/>
  <c r="T294" i="5"/>
  <c r="T293" i="5"/>
  <c r="T292" i="5"/>
  <c r="T291" i="5"/>
  <c r="T290" i="5"/>
  <c r="T289" i="5"/>
  <c r="T288" i="5"/>
  <c r="T287" i="5"/>
  <c r="T286" i="5"/>
  <c r="T285" i="5"/>
  <c r="T284" i="5"/>
  <c r="T283" i="5"/>
  <c r="T282" i="5"/>
  <c r="T281" i="5"/>
  <c r="T280" i="5"/>
  <c r="T279" i="5"/>
  <c r="T278" i="5"/>
  <c r="T277" i="5"/>
  <c r="T276" i="5"/>
  <c r="T275" i="5"/>
  <c r="T274" i="5"/>
  <c r="T273" i="5"/>
  <c r="T272" i="5"/>
  <c r="T271" i="5"/>
  <c r="T270" i="5"/>
  <c r="T269" i="5"/>
  <c r="R267" i="5"/>
  <c r="Q267" i="5"/>
  <c r="R266" i="5"/>
  <c r="Q266" i="5"/>
  <c r="R265" i="5"/>
  <c r="Q265" i="5"/>
  <c r="R264" i="5"/>
  <c r="Q264" i="5"/>
  <c r="R263" i="5"/>
  <c r="Q263" i="5"/>
  <c r="R262" i="5"/>
  <c r="Q262" i="5"/>
  <c r="R261" i="5"/>
  <c r="Q261" i="5"/>
  <c r="R260" i="5"/>
  <c r="Q260" i="5"/>
  <c r="R259" i="5"/>
  <c r="Q259" i="5"/>
  <c r="R258" i="5"/>
  <c r="Q258" i="5"/>
  <c r="R257" i="5"/>
  <c r="Q257" i="5"/>
  <c r="R256" i="5"/>
  <c r="Q256" i="5"/>
  <c r="R255" i="5"/>
  <c r="Q255" i="5"/>
  <c r="R254" i="5"/>
  <c r="Q254" i="5"/>
  <c r="R253" i="5"/>
  <c r="Q253" i="5"/>
  <c r="R252" i="5"/>
  <c r="Q252" i="5"/>
  <c r="R251" i="5"/>
  <c r="Q251" i="5"/>
  <c r="R250" i="5"/>
  <c r="Q250" i="5"/>
  <c r="R249" i="5"/>
  <c r="Q249" i="5"/>
  <c r="R248" i="5"/>
  <c r="Q248" i="5"/>
  <c r="R247" i="5"/>
  <c r="Q247" i="5"/>
  <c r="R246" i="5"/>
  <c r="Q246" i="5"/>
  <c r="R245" i="5"/>
  <c r="Q245" i="5"/>
  <c r="R244" i="5"/>
  <c r="Q244" i="5"/>
  <c r="R243" i="5"/>
  <c r="Q243" i="5"/>
  <c r="R242" i="5"/>
  <c r="Q242" i="5"/>
  <c r="R241" i="5"/>
  <c r="Q241" i="5"/>
  <c r="R240" i="5"/>
  <c r="Q240" i="5"/>
  <c r="R239" i="5"/>
  <c r="Q239" i="5"/>
  <c r="R238" i="5"/>
  <c r="Q238" i="5"/>
  <c r="R237" i="5"/>
  <c r="Q237" i="5"/>
  <c r="R236" i="5"/>
  <c r="Q236" i="5"/>
  <c r="R235" i="5"/>
  <c r="Q235" i="5"/>
  <c r="R234" i="5"/>
  <c r="Q234" i="5"/>
  <c r="R233" i="5"/>
  <c r="Q233" i="5"/>
  <c r="R232" i="5"/>
  <c r="Q232" i="5"/>
  <c r="R231" i="5"/>
  <c r="Q231" i="5"/>
  <c r="R230" i="5"/>
  <c r="Q230" i="5"/>
  <c r="R229" i="5"/>
  <c r="Q229" i="5"/>
  <c r="R228" i="5"/>
  <c r="Q228" i="5"/>
  <c r="R227" i="5"/>
  <c r="Q227" i="5"/>
  <c r="R226" i="5"/>
  <c r="Q226" i="5"/>
  <c r="R225" i="5"/>
  <c r="Q225" i="5"/>
  <c r="R224" i="5"/>
  <c r="Q224" i="5"/>
  <c r="R223" i="5"/>
  <c r="Q223" i="5"/>
  <c r="R222" i="5"/>
  <c r="Q222" i="5"/>
  <c r="R221" i="5"/>
  <c r="Q221" i="5"/>
  <c r="R220" i="5"/>
  <c r="Q220" i="5"/>
  <c r="R219" i="5"/>
  <c r="Q219" i="5"/>
  <c r="R218" i="5"/>
  <c r="Q218" i="5"/>
  <c r="R217" i="5"/>
  <c r="Q217" i="5"/>
  <c r="R216" i="5"/>
  <c r="Q216" i="5"/>
  <c r="R215" i="5"/>
  <c r="Q215" i="5"/>
  <c r="R214" i="5"/>
  <c r="Q214" i="5"/>
  <c r="R213" i="5"/>
  <c r="Q213" i="5"/>
  <c r="Q268" i="5"/>
  <c r="R268" i="5"/>
  <c r="T268" i="5"/>
  <c r="T267" i="5"/>
  <c r="T266" i="5"/>
  <c r="T265" i="5"/>
  <c r="T264" i="5"/>
  <c r="T263" i="5"/>
  <c r="T262" i="5"/>
  <c r="T261" i="5"/>
  <c r="T260" i="5"/>
  <c r="T259" i="5"/>
  <c r="T258" i="5"/>
  <c r="T257" i="5"/>
  <c r="T256" i="5"/>
  <c r="T255" i="5"/>
  <c r="T254" i="5"/>
  <c r="T253" i="5"/>
  <c r="T252" i="5"/>
  <c r="T251" i="5"/>
  <c r="T250" i="5"/>
  <c r="T249" i="5"/>
  <c r="T248" i="5"/>
  <c r="T247" i="5"/>
  <c r="T246" i="5"/>
  <c r="T245" i="5"/>
  <c r="T244" i="5"/>
  <c r="T243" i="5"/>
  <c r="T242" i="5"/>
  <c r="T241" i="5"/>
  <c r="T240" i="5"/>
  <c r="T239" i="5"/>
  <c r="T238" i="5"/>
  <c r="T237" i="5"/>
  <c r="T236" i="5"/>
  <c r="T235" i="5"/>
  <c r="T234" i="5"/>
  <c r="T233" i="5"/>
  <c r="T232" i="5"/>
  <c r="T231" i="5"/>
  <c r="T230" i="5"/>
  <c r="T229" i="5"/>
  <c r="T228" i="5"/>
  <c r="T227" i="5"/>
  <c r="T226" i="5"/>
  <c r="T225" i="5"/>
  <c r="T224" i="5"/>
  <c r="T223" i="5"/>
  <c r="T222" i="5"/>
  <c r="T221" i="5"/>
  <c r="T220" i="5"/>
  <c r="T219" i="5"/>
  <c r="T218" i="5"/>
  <c r="T217" i="5"/>
  <c r="T216" i="5"/>
  <c r="T215" i="5"/>
  <c r="T214" i="5"/>
  <c r="T213" i="5"/>
  <c r="R211" i="5"/>
  <c r="Q211" i="5"/>
  <c r="R210" i="5"/>
  <c r="Q210" i="5"/>
  <c r="R209" i="5"/>
  <c r="Q209" i="5"/>
  <c r="R208" i="5"/>
  <c r="Q208" i="5"/>
  <c r="R207" i="5"/>
  <c r="Q207" i="5"/>
  <c r="R206" i="5"/>
  <c r="Q206" i="5"/>
  <c r="R205" i="5"/>
  <c r="Q205" i="5"/>
  <c r="R204" i="5"/>
  <c r="Q204" i="5"/>
  <c r="R203" i="5"/>
  <c r="Q203" i="5"/>
  <c r="R202" i="5"/>
  <c r="Q202" i="5"/>
  <c r="R201" i="5"/>
  <c r="Q201" i="5"/>
  <c r="R200" i="5"/>
  <c r="Q200" i="5"/>
  <c r="R199" i="5"/>
  <c r="Q199" i="5"/>
  <c r="R198" i="5"/>
  <c r="Q198" i="5"/>
  <c r="R197" i="5"/>
  <c r="Q197" i="5"/>
  <c r="R196" i="5"/>
  <c r="Q196" i="5"/>
  <c r="R195" i="5"/>
  <c r="Q195" i="5"/>
  <c r="R194" i="5"/>
  <c r="Q194" i="5"/>
  <c r="R193" i="5"/>
  <c r="Q193" i="5"/>
  <c r="R192" i="5"/>
  <c r="Q192" i="5"/>
  <c r="R191" i="5"/>
  <c r="Q191" i="5"/>
  <c r="R190" i="5"/>
  <c r="Q190" i="5"/>
  <c r="R189" i="5"/>
  <c r="Q189" i="5"/>
  <c r="R188" i="5"/>
  <c r="Q188" i="5"/>
  <c r="R187" i="5"/>
  <c r="Q187" i="5"/>
  <c r="R186" i="5"/>
  <c r="Q186" i="5"/>
  <c r="R185" i="5"/>
  <c r="Q185" i="5"/>
  <c r="R184" i="5"/>
  <c r="Q184" i="5"/>
  <c r="R183" i="5"/>
  <c r="Q183" i="5"/>
  <c r="R182" i="5"/>
  <c r="Q182" i="5"/>
  <c r="R181" i="5"/>
  <c r="Q181" i="5"/>
  <c r="R180" i="5"/>
  <c r="Q180" i="5"/>
  <c r="R179" i="5"/>
  <c r="Q179" i="5"/>
  <c r="R178" i="5"/>
  <c r="Q178" i="5"/>
  <c r="R177" i="5"/>
  <c r="Q177" i="5"/>
  <c r="R176" i="5"/>
  <c r="Q176" i="5"/>
  <c r="R175" i="5"/>
  <c r="Q175" i="5"/>
  <c r="R174" i="5"/>
  <c r="Q174" i="5"/>
  <c r="R173" i="5"/>
  <c r="Q173" i="5"/>
  <c r="R172" i="5"/>
  <c r="Q172" i="5"/>
  <c r="R171" i="5"/>
  <c r="Q171" i="5"/>
  <c r="R170" i="5"/>
  <c r="Q170" i="5"/>
  <c r="R169" i="5"/>
  <c r="Q169" i="5"/>
  <c r="R168" i="5"/>
  <c r="Q168" i="5"/>
  <c r="R167" i="5"/>
  <c r="Q167" i="5"/>
  <c r="R166" i="5"/>
  <c r="Q166" i="5"/>
  <c r="R165" i="5"/>
  <c r="Q165" i="5"/>
  <c r="R164" i="5"/>
  <c r="Q164" i="5"/>
  <c r="R163" i="5"/>
  <c r="Q163" i="5"/>
  <c r="Q212" i="5"/>
  <c r="R212"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67" i="5"/>
  <c r="T166" i="5"/>
  <c r="T165" i="5"/>
  <c r="R161" i="5"/>
  <c r="Q161" i="5"/>
  <c r="R160" i="5"/>
  <c r="Q160" i="5"/>
  <c r="R159" i="5"/>
  <c r="Q159" i="5"/>
  <c r="R158" i="5"/>
  <c r="Q158" i="5"/>
  <c r="R157" i="5"/>
  <c r="Q157" i="5"/>
  <c r="R156" i="5"/>
  <c r="Q156" i="5"/>
  <c r="R155" i="5"/>
  <c r="Q155" i="5"/>
  <c r="R154" i="5"/>
  <c r="Q154" i="5"/>
  <c r="R153" i="5"/>
  <c r="Q153" i="5"/>
  <c r="R152" i="5"/>
  <c r="Q152" i="5"/>
  <c r="R151" i="5"/>
  <c r="Q151" i="5"/>
  <c r="R150" i="5"/>
  <c r="Q150" i="5"/>
  <c r="R149" i="5"/>
  <c r="Q149" i="5"/>
  <c r="R148" i="5"/>
  <c r="Q148" i="5"/>
  <c r="R147" i="5"/>
  <c r="Q147" i="5"/>
  <c r="R146" i="5"/>
  <c r="Q146" i="5"/>
  <c r="R145" i="5"/>
  <c r="Q145" i="5"/>
  <c r="R144" i="5"/>
  <c r="Q144" i="5"/>
  <c r="R143" i="5"/>
  <c r="Q143" i="5"/>
  <c r="R142" i="5"/>
  <c r="Q142" i="5"/>
  <c r="R141" i="5"/>
  <c r="Q141" i="5"/>
  <c r="R140" i="5"/>
  <c r="Q140" i="5"/>
  <c r="R139" i="5"/>
  <c r="Q139" i="5"/>
  <c r="R138" i="5"/>
  <c r="Q138" i="5"/>
  <c r="R137" i="5"/>
  <c r="Q137" i="5"/>
  <c r="R136" i="5"/>
  <c r="Q136" i="5"/>
  <c r="R135" i="5"/>
  <c r="Q135" i="5"/>
  <c r="R134" i="5"/>
  <c r="Q134" i="5"/>
  <c r="R133" i="5"/>
  <c r="Q133" i="5"/>
  <c r="R132" i="5"/>
  <c r="Q132" i="5"/>
  <c r="R131" i="5"/>
  <c r="Q131" i="5"/>
  <c r="R130" i="5"/>
  <c r="Q130" i="5"/>
  <c r="R129" i="5"/>
  <c r="Q129" i="5"/>
  <c r="R128" i="5"/>
  <c r="Q128" i="5"/>
  <c r="R127" i="5"/>
  <c r="Q127" i="5"/>
  <c r="R126" i="5"/>
  <c r="Q126" i="5"/>
  <c r="R125" i="5"/>
  <c r="Q125" i="5"/>
  <c r="R124" i="5"/>
  <c r="Q124" i="5"/>
  <c r="Q162" i="5"/>
  <c r="R162" i="5"/>
  <c r="T164" i="5"/>
  <c r="T163" i="5"/>
  <c r="T162" i="5"/>
  <c r="T161" i="5"/>
  <c r="T160" i="5"/>
  <c r="T159" i="5"/>
  <c r="T158"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R122" i="5"/>
  <c r="Q122" i="5"/>
  <c r="R121" i="5"/>
  <c r="Q121" i="5"/>
  <c r="R120" i="5"/>
  <c r="Q120" i="5"/>
  <c r="R119" i="5"/>
  <c r="Q119" i="5"/>
  <c r="R118" i="5"/>
  <c r="Q118" i="5"/>
  <c r="R117" i="5"/>
  <c r="Q117" i="5"/>
  <c r="R116" i="5"/>
  <c r="Q116" i="5"/>
  <c r="R115" i="5"/>
  <c r="Q115" i="5"/>
  <c r="R114" i="5"/>
  <c r="Q114" i="5"/>
  <c r="R113" i="5"/>
  <c r="Q113" i="5"/>
  <c r="R112" i="5"/>
  <c r="Q112" i="5"/>
  <c r="R111" i="5"/>
  <c r="Q111" i="5"/>
  <c r="R110" i="5"/>
  <c r="Q110" i="5"/>
  <c r="R109" i="5"/>
  <c r="Q109" i="5"/>
  <c r="R108" i="5"/>
  <c r="Q108" i="5"/>
  <c r="R107" i="5"/>
  <c r="Q107" i="5"/>
  <c r="R106" i="5"/>
  <c r="Q106" i="5"/>
  <c r="R105" i="5"/>
  <c r="Q105" i="5"/>
  <c r="R104" i="5"/>
  <c r="Q104" i="5"/>
  <c r="R103" i="5"/>
  <c r="Q103" i="5"/>
  <c r="R102" i="5"/>
  <c r="Q102" i="5"/>
  <c r="R101" i="5"/>
  <c r="Q101" i="5"/>
  <c r="R100" i="5"/>
  <c r="Q100" i="5"/>
  <c r="R99" i="5"/>
  <c r="Q99" i="5"/>
  <c r="R98" i="5"/>
  <c r="Q98" i="5"/>
  <c r="R97" i="5"/>
  <c r="Q97" i="5"/>
  <c r="R96" i="5"/>
  <c r="Q96" i="5"/>
  <c r="R95" i="5"/>
  <c r="Q95" i="5"/>
  <c r="R94" i="5"/>
  <c r="Q94" i="5"/>
  <c r="R93" i="5"/>
  <c r="Q93" i="5"/>
  <c r="R92" i="5"/>
  <c r="Q92" i="5"/>
  <c r="R91" i="5"/>
  <c r="Q91" i="5"/>
  <c r="R90" i="5"/>
  <c r="Q90" i="5"/>
  <c r="R89" i="5"/>
  <c r="Q89" i="5"/>
  <c r="R88" i="5"/>
  <c r="Q88" i="5"/>
  <c r="R87" i="5"/>
  <c r="Q87" i="5"/>
  <c r="R86" i="5"/>
  <c r="Q86" i="5"/>
  <c r="R85" i="5"/>
  <c r="Q85" i="5"/>
  <c r="R84" i="5"/>
  <c r="Q84" i="5"/>
  <c r="R83" i="5"/>
  <c r="Q83" i="5"/>
  <c r="R82" i="5"/>
  <c r="Q82" i="5"/>
  <c r="R81" i="5"/>
  <c r="Q81" i="5"/>
  <c r="R80" i="5"/>
  <c r="Q80" i="5"/>
  <c r="R79" i="5"/>
  <c r="Q79" i="5"/>
  <c r="R78" i="5"/>
  <c r="Q78" i="5"/>
  <c r="R77" i="5"/>
  <c r="Q77" i="5"/>
  <c r="R76" i="5"/>
  <c r="Q76" i="5"/>
  <c r="R75" i="5"/>
  <c r="Q75" i="5"/>
  <c r="R74" i="5"/>
  <c r="Q74" i="5"/>
  <c r="R73" i="5"/>
  <c r="Q73" i="5"/>
  <c r="R72" i="5"/>
  <c r="Q72" i="5"/>
  <c r="R71" i="5"/>
  <c r="Q71" i="5"/>
  <c r="R70" i="5"/>
  <c r="Q70" i="5"/>
  <c r="R69" i="5"/>
  <c r="Q69" i="5"/>
  <c r="R68" i="5"/>
  <c r="Q68" i="5"/>
  <c r="R67" i="5"/>
  <c r="Q67" i="5"/>
  <c r="R66" i="5"/>
  <c r="Q66" i="5"/>
  <c r="R65" i="5"/>
  <c r="Q65" i="5"/>
  <c r="R64" i="5"/>
  <c r="Q64" i="5"/>
  <c r="R63" i="5"/>
  <c r="Q63" i="5"/>
  <c r="R62" i="5"/>
  <c r="Q62" i="5"/>
  <c r="R61" i="5"/>
  <c r="Q61" i="5"/>
  <c r="R60" i="5"/>
  <c r="Q60" i="5"/>
  <c r="R59" i="5"/>
  <c r="Q59" i="5"/>
  <c r="R58" i="5"/>
  <c r="Q58" i="5"/>
  <c r="R57" i="5"/>
  <c r="Q57" i="5"/>
  <c r="R56" i="5"/>
  <c r="Q56" i="5"/>
  <c r="R55" i="5"/>
  <c r="Q55" i="5"/>
  <c r="R54" i="5"/>
  <c r="Q54" i="5"/>
  <c r="Q123" i="5"/>
  <c r="R123"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R52" i="5"/>
  <c r="Q52" i="5"/>
  <c r="R51" i="5"/>
  <c r="Q51" i="5"/>
  <c r="R50" i="5"/>
  <c r="Q50" i="5"/>
  <c r="R49" i="5"/>
  <c r="Q49" i="5"/>
  <c r="R48" i="5"/>
  <c r="Q48" i="5"/>
  <c r="R47" i="5"/>
  <c r="Q47" i="5"/>
  <c r="R46" i="5"/>
  <c r="Q46" i="5"/>
  <c r="R45" i="5"/>
  <c r="Q45" i="5"/>
  <c r="R44" i="5"/>
  <c r="Q44" i="5"/>
  <c r="R43" i="5"/>
  <c r="Q43" i="5"/>
  <c r="R42" i="5"/>
  <c r="Q42" i="5"/>
  <c r="R41" i="5"/>
  <c r="Q41" i="5"/>
  <c r="R40" i="5"/>
  <c r="Q40" i="5"/>
  <c r="R39" i="5"/>
  <c r="Q39" i="5"/>
  <c r="R38" i="5"/>
  <c r="Q38" i="5"/>
  <c r="R37" i="5"/>
  <c r="Q37" i="5"/>
  <c r="R36" i="5"/>
  <c r="Q36" i="5"/>
  <c r="R35" i="5"/>
  <c r="Q35" i="5"/>
  <c r="R34" i="5"/>
  <c r="Q34" i="5"/>
  <c r="R33" i="5"/>
  <c r="Q33" i="5"/>
  <c r="R32" i="5"/>
  <c r="Q32" i="5"/>
  <c r="R31" i="5"/>
  <c r="Q31" i="5"/>
  <c r="R30" i="5"/>
  <c r="Q30" i="5"/>
  <c r="R29" i="5"/>
  <c r="Q29" i="5"/>
  <c r="R28" i="5"/>
  <c r="Q28" i="5"/>
  <c r="R27" i="5"/>
  <c r="Q27" i="5"/>
  <c r="R26" i="5"/>
  <c r="Q26" i="5"/>
  <c r="R25" i="5"/>
  <c r="Q25" i="5"/>
  <c r="R24" i="5"/>
  <c r="Q24" i="5"/>
  <c r="R23" i="5"/>
  <c r="Q23" i="5"/>
  <c r="R22" i="5"/>
  <c r="Q22" i="5"/>
  <c r="R21" i="5"/>
  <c r="Q21" i="5"/>
  <c r="R20" i="5"/>
  <c r="Q20" i="5"/>
  <c r="R19" i="5"/>
  <c r="Q19" i="5"/>
  <c r="R18" i="5"/>
  <c r="Q18" i="5"/>
  <c r="R17" i="5"/>
  <c r="Q17" i="5"/>
  <c r="R16" i="5"/>
  <c r="Q16" i="5"/>
  <c r="R15" i="5"/>
  <c r="Q15" i="5"/>
  <c r="R14" i="5"/>
  <c r="Q14" i="5"/>
  <c r="R13" i="5"/>
  <c r="Q13" i="5"/>
  <c r="R12" i="5"/>
  <c r="Q12" i="5"/>
  <c r="R11" i="5"/>
  <c r="Q11" i="5"/>
  <c r="R10" i="5"/>
  <c r="Q10" i="5"/>
  <c r="R9" i="5"/>
  <c r="Q9" i="5"/>
  <c r="R8" i="5"/>
  <c r="Q8" i="5"/>
  <c r="R7" i="5"/>
  <c r="Q7" i="5"/>
  <c r="R6" i="5"/>
  <c r="Q6" i="5"/>
  <c r="R5" i="5"/>
  <c r="Q5" i="5"/>
  <c r="R4" i="5"/>
  <c r="Q4" i="5"/>
  <c r="R3" i="5"/>
  <c r="Q3" i="5"/>
  <c r="R2" i="5"/>
  <c r="Q2" i="5"/>
  <c r="Q53" i="5"/>
  <c r="R53"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T4" i="5"/>
  <c r="T3" i="5"/>
  <c r="T2" i="5"/>
  <c r="Q736" i="4"/>
  <c r="Q735" i="4"/>
  <c r="Q734" i="4"/>
  <c r="Q733" i="4"/>
  <c r="Q732" i="4"/>
  <c r="Q731" i="4"/>
  <c r="Q730" i="4"/>
  <c r="Q729" i="4"/>
  <c r="Q728" i="4"/>
  <c r="Q727" i="4"/>
  <c r="Q726" i="4"/>
  <c r="Q725" i="4"/>
  <c r="Q724" i="4"/>
  <c r="Q723" i="4"/>
  <c r="Q722" i="4"/>
  <c r="Q721" i="4"/>
  <c r="Q720" i="4"/>
  <c r="Q719" i="4"/>
  <c r="Q718" i="4"/>
  <c r="Q717" i="4"/>
  <c r="Q716" i="4"/>
  <c r="Q715" i="4"/>
  <c r="Q714" i="4"/>
  <c r="Q713" i="4"/>
  <c r="Q712" i="4"/>
  <c r="Q711" i="4"/>
  <c r="Q737"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Q709" i="4"/>
  <c r="Q708" i="4"/>
  <c r="Q707" i="4"/>
  <c r="Q706" i="4"/>
  <c r="Q705" i="4"/>
  <c r="Q704" i="4"/>
  <c r="Q703" i="4"/>
  <c r="Q702" i="4"/>
  <c r="Q701" i="4"/>
  <c r="Q700" i="4"/>
  <c r="Q699" i="4"/>
  <c r="Q698" i="4"/>
  <c r="Q697" i="4"/>
  <c r="Q696" i="4"/>
  <c r="Q695" i="4"/>
  <c r="Q694" i="4"/>
  <c r="Q693" i="4"/>
  <c r="Q692" i="4"/>
  <c r="Q691" i="4"/>
  <c r="Q690" i="4"/>
  <c r="Q689" i="4"/>
  <c r="Q688" i="4"/>
  <c r="Q687" i="4"/>
  <c r="Q686" i="4"/>
  <c r="Q685" i="4"/>
  <c r="Q684" i="4"/>
  <c r="Q683" i="4"/>
  <c r="Q682" i="4"/>
  <c r="Q681" i="4"/>
  <c r="Q680" i="4"/>
  <c r="Q679" i="4"/>
  <c r="Q678" i="4"/>
  <c r="Q677" i="4"/>
  <c r="Q676" i="4"/>
  <c r="Q675" i="4"/>
  <c r="Q674" i="4"/>
  <c r="Q710"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77" i="4"/>
  <c r="S676" i="4"/>
  <c r="S675" i="4"/>
  <c r="S674" i="4"/>
  <c r="Q672" i="4"/>
  <c r="Q671" i="4"/>
  <c r="Q670" i="4"/>
  <c r="Q669" i="4"/>
  <c r="Q668" i="4"/>
  <c r="Q667" i="4"/>
  <c r="Q666" i="4"/>
  <c r="Q665" i="4"/>
  <c r="Q664" i="4"/>
  <c r="Q663" i="4"/>
  <c r="Q662" i="4"/>
  <c r="Q661" i="4"/>
  <c r="Q660" i="4"/>
  <c r="Q659" i="4"/>
  <c r="Q658" i="4"/>
  <c r="Q657" i="4"/>
  <c r="Q656" i="4"/>
  <c r="Q655" i="4"/>
  <c r="Q654" i="4"/>
  <c r="Q653" i="4"/>
  <c r="Q652" i="4"/>
  <c r="Q651" i="4"/>
  <c r="Q650" i="4"/>
  <c r="Q649" i="4"/>
  <c r="Q648" i="4"/>
  <c r="Q647" i="4"/>
  <c r="Q646" i="4"/>
  <c r="Q645" i="4"/>
  <c r="Q644" i="4"/>
  <c r="Q643" i="4"/>
  <c r="Q642" i="4"/>
  <c r="Q641" i="4"/>
  <c r="Q640" i="4"/>
  <c r="Q639" i="4"/>
  <c r="Q673" i="4"/>
  <c r="S673" i="4"/>
  <c r="S672" i="4"/>
  <c r="S671" i="4"/>
  <c r="S670" i="4"/>
  <c r="S669" i="4"/>
  <c r="S668" i="4"/>
  <c r="S667" i="4"/>
  <c r="S666" i="4"/>
  <c r="S665" i="4"/>
  <c r="S664" i="4"/>
  <c r="S663" i="4"/>
  <c r="S662" i="4"/>
  <c r="S661" i="4"/>
  <c r="S660" i="4"/>
  <c r="S659" i="4"/>
  <c r="S658" i="4"/>
  <c r="S657" i="4"/>
  <c r="S656" i="4"/>
  <c r="S655" i="4"/>
  <c r="S654" i="4"/>
  <c r="S653" i="4"/>
  <c r="S652" i="4"/>
  <c r="S651" i="4"/>
  <c r="S650" i="4"/>
  <c r="S649" i="4"/>
  <c r="S648" i="4"/>
  <c r="S647" i="4"/>
  <c r="S646" i="4"/>
  <c r="S645" i="4"/>
  <c r="S644" i="4"/>
  <c r="S643" i="4"/>
  <c r="S642" i="4"/>
  <c r="S641" i="4"/>
  <c r="S640" i="4"/>
  <c r="S639" i="4"/>
  <c r="Q637" i="4"/>
  <c r="Q636" i="4"/>
  <c r="Q635" i="4"/>
  <c r="Q634" i="4"/>
  <c r="Q633" i="4"/>
  <c r="Q632" i="4"/>
  <c r="Q631" i="4"/>
  <c r="Q630" i="4"/>
  <c r="Q629" i="4"/>
  <c r="Q628" i="4"/>
  <c r="Q627" i="4"/>
  <c r="Q626" i="4"/>
  <c r="Q625" i="4"/>
  <c r="Q624" i="4"/>
  <c r="Q623" i="4"/>
  <c r="Q622" i="4"/>
  <c r="Q621" i="4"/>
  <c r="Q620" i="4"/>
  <c r="Q619" i="4"/>
  <c r="Q618" i="4"/>
  <c r="Q617" i="4"/>
  <c r="Q616" i="4"/>
  <c r="Q615" i="4"/>
  <c r="Q614" i="4"/>
  <c r="Q613" i="4"/>
  <c r="Q612" i="4"/>
  <c r="Q611" i="4"/>
  <c r="Q610" i="4"/>
  <c r="Q609" i="4"/>
  <c r="Q608" i="4"/>
  <c r="Q607" i="4"/>
  <c r="Q606" i="4"/>
  <c r="Q605" i="4"/>
  <c r="Q604" i="4"/>
  <c r="Q603" i="4"/>
  <c r="Q638"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Q601" i="4"/>
  <c r="Q600" i="4"/>
  <c r="Q599" i="4"/>
  <c r="Q598" i="4"/>
  <c r="Q597" i="4"/>
  <c r="Q596" i="4"/>
  <c r="Q595" i="4"/>
  <c r="Q594" i="4"/>
  <c r="Q593" i="4"/>
  <c r="Q592" i="4"/>
  <c r="Q591" i="4"/>
  <c r="Q590" i="4"/>
  <c r="Q589" i="4"/>
  <c r="Q588" i="4"/>
  <c r="Q587" i="4"/>
  <c r="Q586" i="4"/>
  <c r="Q585" i="4"/>
  <c r="Q584" i="4"/>
  <c r="Q583" i="4"/>
  <c r="Q582" i="4"/>
  <c r="Q581" i="4"/>
  <c r="Q580" i="4"/>
  <c r="Q579" i="4"/>
  <c r="Q578" i="4"/>
  <c r="Q577" i="4"/>
  <c r="Q576" i="4"/>
  <c r="Q575" i="4"/>
  <c r="Q574" i="4"/>
  <c r="Q573" i="4"/>
  <c r="Q572" i="4"/>
  <c r="Q571" i="4"/>
  <c r="Q570" i="4"/>
  <c r="Q569" i="4"/>
  <c r="Q568" i="4"/>
  <c r="Q567" i="4"/>
  <c r="Q566" i="4"/>
  <c r="Q565" i="4"/>
  <c r="Q564" i="4"/>
  <c r="Q563" i="4"/>
  <c r="Q562" i="4"/>
  <c r="Q602"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Q560" i="4"/>
  <c r="Q559" i="4"/>
  <c r="Q558" i="4"/>
  <c r="Q557" i="4"/>
  <c r="Q556" i="4"/>
  <c r="Q555" i="4"/>
  <c r="Q554" i="4"/>
  <c r="Q553" i="4"/>
  <c r="Q552" i="4"/>
  <c r="Q551" i="4"/>
  <c r="Q550" i="4"/>
  <c r="Q549" i="4"/>
  <c r="Q548" i="4"/>
  <c r="Q547" i="4"/>
  <c r="Q546" i="4"/>
  <c r="Q545" i="4"/>
  <c r="Q544" i="4"/>
  <c r="Q543" i="4"/>
  <c r="Q542" i="4"/>
  <c r="Q541" i="4"/>
  <c r="Q540" i="4"/>
  <c r="Q539" i="4"/>
  <c r="Q538" i="4"/>
  <c r="Q537" i="4"/>
  <c r="Q536" i="4"/>
  <c r="Q535" i="4"/>
  <c r="Q534" i="4"/>
  <c r="Q533" i="4"/>
  <c r="Q532" i="4"/>
  <c r="Q531" i="4"/>
  <c r="Q530" i="4"/>
  <c r="Q529" i="4"/>
  <c r="Q528" i="4"/>
  <c r="Q527" i="4"/>
  <c r="Q526" i="4"/>
  <c r="Q525" i="4"/>
  <c r="Q524" i="4"/>
  <c r="Q523" i="4"/>
  <c r="Q522" i="4"/>
  <c r="Q521" i="4"/>
  <c r="Q520" i="4"/>
  <c r="Q519" i="4"/>
  <c r="Q518" i="4"/>
  <c r="Q517" i="4"/>
  <c r="Q561" i="4"/>
  <c r="S561" i="4"/>
  <c r="S560" i="4"/>
  <c r="S559" i="4"/>
  <c r="S558" i="4"/>
  <c r="S557" i="4"/>
  <c r="S556" i="4"/>
  <c r="S555" i="4"/>
  <c r="S554" i="4"/>
  <c r="S553" i="4"/>
  <c r="S552" i="4"/>
  <c r="S551" i="4"/>
  <c r="S550" i="4"/>
  <c r="S549" i="4"/>
  <c r="S548" i="4"/>
  <c r="S547" i="4"/>
  <c r="S546" i="4"/>
  <c r="S545" i="4"/>
  <c r="S544" i="4"/>
  <c r="S543" i="4"/>
  <c r="S542" i="4"/>
  <c r="S541" i="4"/>
  <c r="S540" i="4"/>
  <c r="S539" i="4"/>
  <c r="S538" i="4"/>
  <c r="S537" i="4"/>
  <c r="S536" i="4"/>
  <c r="S535" i="4"/>
  <c r="S534" i="4"/>
  <c r="S533" i="4"/>
  <c r="S532" i="4"/>
  <c r="S531" i="4"/>
  <c r="S530" i="4"/>
  <c r="S529" i="4"/>
  <c r="S528" i="4"/>
  <c r="S527" i="4"/>
  <c r="S526" i="4"/>
  <c r="S525" i="4"/>
  <c r="S524" i="4"/>
  <c r="S523" i="4"/>
  <c r="S522" i="4"/>
  <c r="S521" i="4"/>
  <c r="S520" i="4"/>
  <c r="S519" i="4"/>
  <c r="S518" i="4"/>
  <c r="S517" i="4"/>
  <c r="S516" i="4"/>
  <c r="Q515" i="4"/>
  <c r="Q514" i="4"/>
  <c r="Q513" i="4"/>
  <c r="Q512" i="4"/>
  <c r="Q511" i="4"/>
  <c r="Q510" i="4"/>
  <c r="Q509" i="4"/>
  <c r="Q508" i="4"/>
  <c r="Q507" i="4"/>
  <c r="Q506" i="4"/>
  <c r="Q505" i="4"/>
  <c r="Q504" i="4"/>
  <c r="Q503" i="4"/>
  <c r="Q502" i="4"/>
  <c r="Q501" i="4"/>
  <c r="Q500" i="4"/>
  <c r="Q499" i="4"/>
  <c r="Q498" i="4"/>
  <c r="Q497" i="4"/>
  <c r="Q496" i="4"/>
  <c r="Q495" i="4"/>
  <c r="Q494" i="4"/>
  <c r="Q493" i="4"/>
  <c r="Q492" i="4"/>
  <c r="Q491" i="4"/>
  <c r="Q490" i="4"/>
  <c r="Q489" i="4"/>
  <c r="Q488" i="4"/>
  <c r="Q487" i="4"/>
  <c r="Q486" i="4"/>
  <c r="Q485" i="4"/>
  <c r="Q484" i="4"/>
  <c r="Q483" i="4"/>
  <c r="Q482" i="4"/>
  <c r="Q481" i="4"/>
  <c r="Q480" i="4"/>
  <c r="Q479" i="4"/>
  <c r="Q478" i="4"/>
  <c r="Q477" i="4"/>
  <c r="Q476" i="4"/>
  <c r="Q475" i="4"/>
  <c r="Q516" i="4"/>
  <c r="S515" i="4"/>
  <c r="S514" i="4"/>
  <c r="S513" i="4"/>
  <c r="S512" i="4"/>
  <c r="S511" i="4"/>
  <c r="S510" i="4"/>
  <c r="S509" i="4"/>
  <c r="S508" i="4"/>
  <c r="S507" i="4"/>
  <c r="S506" i="4"/>
  <c r="S505" i="4"/>
  <c r="S504" i="4"/>
  <c r="S503" i="4"/>
  <c r="S502" i="4"/>
  <c r="S501" i="4"/>
  <c r="S500" i="4"/>
  <c r="S499" i="4"/>
  <c r="S498" i="4"/>
  <c r="S497" i="4"/>
  <c r="S496" i="4"/>
  <c r="S495" i="4"/>
  <c r="S494" i="4"/>
  <c r="S493" i="4"/>
  <c r="S492" i="4"/>
  <c r="S491" i="4"/>
  <c r="S490" i="4"/>
  <c r="S489" i="4"/>
  <c r="S488" i="4"/>
  <c r="S487" i="4"/>
  <c r="S486" i="4"/>
  <c r="S485" i="4"/>
  <c r="S484" i="4"/>
  <c r="S483" i="4"/>
  <c r="S482" i="4"/>
  <c r="S481" i="4"/>
  <c r="S480" i="4"/>
  <c r="S479" i="4"/>
  <c r="S478" i="4"/>
  <c r="S477" i="4"/>
  <c r="S476" i="4"/>
  <c r="S475" i="4"/>
  <c r="Q473" i="4"/>
  <c r="Q472" i="4"/>
  <c r="Q471" i="4"/>
  <c r="Q470" i="4"/>
  <c r="Q469" i="4"/>
  <c r="Q468" i="4"/>
  <c r="Q467" i="4"/>
  <c r="Q466" i="4"/>
  <c r="Q465" i="4"/>
  <c r="Q464" i="4"/>
  <c r="Q463" i="4"/>
  <c r="Q462" i="4"/>
  <c r="Q461" i="4"/>
  <c r="Q460" i="4"/>
  <c r="Q459" i="4"/>
  <c r="Q458" i="4"/>
  <c r="Q457" i="4"/>
  <c r="Q456" i="4"/>
  <c r="Q455" i="4"/>
  <c r="Q454" i="4"/>
  <c r="Q453" i="4"/>
  <c r="Q452" i="4"/>
  <c r="Q451" i="4"/>
  <c r="Q450" i="4"/>
  <c r="Q449" i="4"/>
  <c r="Q448" i="4"/>
  <c r="Q447" i="4"/>
  <c r="Q446" i="4"/>
  <c r="Q445" i="4"/>
  <c r="Q444" i="4"/>
  <c r="Q443" i="4"/>
  <c r="Q442" i="4"/>
  <c r="Q441" i="4"/>
  <c r="Q440" i="4"/>
  <c r="Q439" i="4"/>
  <c r="Q438" i="4"/>
  <c r="Q437" i="4"/>
  <c r="Q436" i="4"/>
  <c r="Q435" i="4"/>
  <c r="Q434" i="4"/>
  <c r="Q433" i="4"/>
  <c r="Q432" i="4"/>
  <c r="Q431" i="4"/>
  <c r="Q430" i="4"/>
  <c r="Q474" i="4"/>
  <c r="S474" i="4"/>
  <c r="S473" i="4"/>
  <c r="S472" i="4"/>
  <c r="S471" i="4"/>
  <c r="S470" i="4"/>
  <c r="S469" i="4"/>
  <c r="S468" i="4"/>
  <c r="S467" i="4"/>
  <c r="S466" i="4"/>
  <c r="S465" i="4"/>
  <c r="S464" i="4"/>
  <c r="S463" i="4"/>
  <c r="S462" i="4"/>
  <c r="S461" i="4"/>
  <c r="S460" i="4"/>
  <c r="S459" i="4"/>
  <c r="S458" i="4"/>
  <c r="S457" i="4"/>
  <c r="S456" i="4"/>
  <c r="S455" i="4"/>
  <c r="S454" i="4"/>
  <c r="S453" i="4"/>
  <c r="S452" i="4"/>
  <c r="S451" i="4"/>
  <c r="S450" i="4"/>
  <c r="S449" i="4"/>
  <c r="S448" i="4"/>
  <c r="S447" i="4"/>
  <c r="S446" i="4"/>
  <c r="S445" i="4"/>
  <c r="S444" i="4"/>
  <c r="S443" i="4"/>
  <c r="S442" i="4"/>
  <c r="S441" i="4"/>
  <c r="S440" i="4"/>
  <c r="S439" i="4"/>
  <c r="S438" i="4"/>
  <c r="S437" i="4"/>
  <c r="S436" i="4"/>
  <c r="S435" i="4"/>
  <c r="S434" i="4"/>
  <c r="S433" i="4"/>
  <c r="S432" i="4"/>
  <c r="S431" i="4"/>
  <c r="S430" i="4"/>
  <c r="Q428" i="4"/>
  <c r="Q427" i="4"/>
  <c r="Q426" i="4"/>
  <c r="Q425" i="4"/>
  <c r="Q424" i="4"/>
  <c r="Q423" i="4"/>
  <c r="Q422" i="4"/>
  <c r="Q421" i="4"/>
  <c r="Q420" i="4"/>
  <c r="Q419" i="4"/>
  <c r="Q418" i="4"/>
  <c r="Q417" i="4"/>
  <c r="Q416" i="4"/>
  <c r="Q415" i="4"/>
  <c r="Q414" i="4"/>
  <c r="Q413" i="4"/>
  <c r="Q412" i="4"/>
  <c r="Q411" i="4"/>
  <c r="Q410" i="4"/>
  <c r="Q409" i="4"/>
  <c r="Q408" i="4"/>
  <c r="Q407" i="4"/>
  <c r="Q406" i="4"/>
  <c r="Q405" i="4"/>
  <c r="Q404" i="4"/>
  <c r="Q403" i="4"/>
  <c r="Q402" i="4"/>
  <c r="Q401" i="4"/>
  <c r="Q400" i="4"/>
  <c r="Q399" i="4"/>
  <c r="Q398" i="4"/>
  <c r="Q397" i="4"/>
  <c r="Q396" i="4"/>
  <c r="Q395" i="4"/>
  <c r="Q394" i="4"/>
  <c r="Q393" i="4"/>
  <c r="Q392" i="4"/>
  <c r="Q391" i="4"/>
  <c r="Q390" i="4"/>
  <c r="Q389" i="4"/>
  <c r="Q429" i="4"/>
  <c r="S429" i="4"/>
  <c r="S428" i="4"/>
  <c r="S427" i="4"/>
  <c r="S426" i="4"/>
  <c r="S425" i="4"/>
  <c r="S424" i="4"/>
  <c r="S423" i="4"/>
  <c r="S422" i="4"/>
  <c r="S421" i="4"/>
  <c r="S420" i="4"/>
  <c r="S419" i="4"/>
  <c r="S418" i="4"/>
  <c r="S417" i="4"/>
  <c r="S416" i="4"/>
  <c r="S415" i="4"/>
  <c r="S414" i="4"/>
  <c r="S413" i="4"/>
  <c r="S412" i="4"/>
  <c r="S411" i="4"/>
  <c r="S410" i="4"/>
  <c r="S409" i="4"/>
  <c r="S408" i="4"/>
  <c r="S407" i="4"/>
  <c r="S406" i="4"/>
  <c r="S405" i="4"/>
  <c r="S404" i="4"/>
  <c r="S403" i="4"/>
  <c r="S402" i="4"/>
  <c r="S401" i="4"/>
  <c r="S400" i="4"/>
  <c r="S399" i="4"/>
  <c r="S398" i="4"/>
  <c r="S397" i="4"/>
  <c r="S396" i="4"/>
  <c r="S395" i="4"/>
  <c r="S394" i="4"/>
  <c r="S393" i="4"/>
  <c r="S392" i="4"/>
  <c r="S391" i="4"/>
  <c r="S390" i="4"/>
  <c r="S389" i="4"/>
  <c r="Q387" i="4"/>
  <c r="Q386" i="4"/>
  <c r="Q385" i="4"/>
  <c r="Q384" i="4"/>
  <c r="Q383" i="4"/>
  <c r="Q382" i="4"/>
  <c r="Q381" i="4"/>
  <c r="Q380" i="4"/>
  <c r="Q379" i="4"/>
  <c r="Q378" i="4"/>
  <c r="Q377" i="4"/>
  <c r="Q376" i="4"/>
  <c r="Q375" i="4"/>
  <c r="Q374" i="4"/>
  <c r="Q373" i="4"/>
  <c r="Q372" i="4"/>
  <c r="Q371" i="4"/>
  <c r="Q370" i="4"/>
  <c r="Q369" i="4"/>
  <c r="Q368" i="4"/>
  <c r="Q367" i="4"/>
  <c r="Q366" i="4"/>
  <c r="Q365" i="4"/>
  <c r="Q364" i="4"/>
  <c r="Q363" i="4"/>
  <c r="Q362" i="4"/>
  <c r="Q361" i="4"/>
  <c r="Q360" i="4"/>
  <c r="Q359" i="4"/>
  <c r="Q358" i="4"/>
  <c r="Q357" i="4"/>
  <c r="Q356" i="4"/>
  <c r="Q355" i="4"/>
  <c r="Q354" i="4"/>
  <c r="Q353" i="4"/>
  <c r="Q352" i="4"/>
  <c r="Q351" i="4"/>
  <c r="Q350" i="4"/>
  <c r="Q349" i="4"/>
  <c r="Q348" i="4"/>
  <c r="Q347" i="4"/>
  <c r="Q346" i="4"/>
  <c r="Q345" i="4"/>
  <c r="Q344" i="4"/>
  <c r="Q343" i="4"/>
  <c r="Q342" i="4"/>
  <c r="Q341" i="4"/>
  <c r="Q340" i="4"/>
  <c r="Q339" i="4"/>
  <c r="Q338" i="4"/>
  <c r="Q337" i="4"/>
  <c r="Q336" i="4"/>
  <c r="Q335" i="4"/>
  <c r="Q334" i="4"/>
  <c r="Q333" i="4"/>
  <c r="Q332" i="4"/>
  <c r="Q331" i="4"/>
  <c r="Q330" i="4"/>
  <c r="Q329" i="4"/>
  <c r="Q328" i="4"/>
  <c r="Q388" i="4"/>
  <c r="S388" i="4"/>
  <c r="S387" i="4"/>
  <c r="S386" i="4"/>
  <c r="S385" i="4"/>
  <c r="S384" i="4"/>
  <c r="S383" i="4"/>
  <c r="S382" i="4"/>
  <c r="S381" i="4"/>
  <c r="S380" i="4"/>
  <c r="S379" i="4"/>
  <c r="S378" i="4"/>
  <c r="S377" i="4"/>
  <c r="S376" i="4"/>
  <c r="S375" i="4"/>
  <c r="S374" i="4"/>
  <c r="S373" i="4"/>
  <c r="S372" i="4"/>
  <c r="S371" i="4"/>
  <c r="S370" i="4"/>
  <c r="S369" i="4"/>
  <c r="S368" i="4"/>
  <c r="S367"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Q326" i="4"/>
  <c r="Q325" i="4"/>
  <c r="Q324" i="4"/>
  <c r="Q323" i="4"/>
  <c r="Q322" i="4"/>
  <c r="Q321" i="4"/>
  <c r="Q320" i="4"/>
  <c r="Q319" i="4"/>
  <c r="Q318" i="4"/>
  <c r="Q317" i="4"/>
  <c r="Q316" i="4"/>
  <c r="Q315" i="4"/>
  <c r="Q314" i="4"/>
  <c r="Q313" i="4"/>
  <c r="Q312" i="4"/>
  <c r="Q311" i="4"/>
  <c r="Q310" i="4"/>
  <c r="Q309" i="4"/>
  <c r="Q308" i="4"/>
  <c r="Q307" i="4"/>
  <c r="Q306" i="4"/>
  <c r="Q305" i="4"/>
  <c r="Q304" i="4"/>
  <c r="Q303" i="4"/>
  <c r="Q302" i="4"/>
  <c r="Q301" i="4"/>
  <c r="Q300" i="4"/>
  <c r="Q299" i="4"/>
  <c r="Q298" i="4"/>
  <c r="Q297" i="4"/>
  <c r="Q296" i="4"/>
  <c r="Q295" i="4"/>
  <c r="Q294" i="4"/>
  <c r="Q293" i="4"/>
  <c r="Q292" i="4"/>
  <c r="Q291" i="4"/>
  <c r="Q290" i="4"/>
  <c r="Q289" i="4"/>
  <c r="Q288" i="4"/>
  <c r="Q287" i="4"/>
  <c r="Q286" i="4"/>
  <c r="Q285" i="4"/>
  <c r="Q284" i="4"/>
  <c r="Q283" i="4"/>
  <c r="Q327"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Q281" i="4"/>
  <c r="Q280" i="4"/>
  <c r="Q279" i="4"/>
  <c r="Q278" i="4"/>
  <c r="Q277" i="4"/>
  <c r="Q276" i="4"/>
  <c r="Q275" i="4"/>
  <c r="Q274" i="4"/>
  <c r="Q273" i="4"/>
  <c r="Q272" i="4"/>
  <c r="Q271" i="4"/>
  <c r="Q270" i="4"/>
  <c r="Q269" i="4"/>
  <c r="Q268" i="4"/>
  <c r="Q267" i="4"/>
  <c r="Q266" i="4"/>
  <c r="Q265" i="4"/>
  <c r="Q264" i="4"/>
  <c r="Q263" i="4"/>
  <c r="Q262" i="4"/>
  <c r="Q261" i="4"/>
  <c r="Q260" i="4"/>
  <c r="Q259" i="4"/>
  <c r="Q258" i="4"/>
  <c r="Q257" i="4"/>
  <c r="Q256" i="4"/>
  <c r="Q255" i="4"/>
  <c r="Q254" i="4"/>
  <c r="Q253" i="4"/>
  <c r="Q252" i="4"/>
  <c r="Q251" i="4"/>
  <c r="Q250" i="4"/>
  <c r="Q249" i="4"/>
  <c r="Q248" i="4"/>
  <c r="Q247" i="4"/>
  <c r="Q246" i="4"/>
  <c r="Q245" i="4"/>
  <c r="Q244" i="4"/>
  <c r="Q243" i="4"/>
  <c r="Q242" i="4"/>
  <c r="Q241" i="4"/>
  <c r="Q240" i="4"/>
  <c r="Q239" i="4"/>
  <c r="Q238" i="4"/>
  <c r="Q237" i="4"/>
  <c r="Q236" i="4"/>
  <c r="Q235" i="4"/>
  <c r="Q234" i="4"/>
  <c r="Q233" i="4"/>
  <c r="Q232" i="4"/>
  <c r="Q231" i="4"/>
  <c r="Q230" i="4"/>
  <c r="Q229" i="4"/>
  <c r="Q228" i="4"/>
  <c r="Q227" i="4"/>
  <c r="Q226" i="4"/>
  <c r="Q282"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Q224" i="4"/>
  <c r="Q223" i="4"/>
  <c r="Q222" i="4"/>
  <c r="Q221" i="4"/>
  <c r="Q220" i="4"/>
  <c r="Q219" i="4"/>
  <c r="Q218" i="4"/>
  <c r="Q217" i="4"/>
  <c r="Q216" i="4"/>
  <c r="Q215" i="4"/>
  <c r="Q214" i="4"/>
  <c r="Q213" i="4"/>
  <c r="Q212" i="4"/>
  <c r="Q211" i="4"/>
  <c r="Q210" i="4"/>
  <c r="Q209" i="4"/>
  <c r="Q208" i="4"/>
  <c r="Q207" i="4"/>
  <c r="Q206" i="4"/>
  <c r="Q205" i="4"/>
  <c r="Q204" i="4"/>
  <c r="Q203" i="4"/>
  <c r="Q202" i="4"/>
  <c r="Q225" i="4"/>
  <c r="S225" i="4"/>
  <c r="S224" i="4"/>
  <c r="S223" i="4"/>
  <c r="S222" i="4"/>
  <c r="S221" i="4"/>
  <c r="S220" i="4"/>
  <c r="S219" i="4"/>
  <c r="S218" i="4"/>
  <c r="S217" i="4"/>
  <c r="S216" i="4"/>
  <c r="S215" i="4"/>
  <c r="S214" i="4"/>
  <c r="S213" i="4"/>
  <c r="S212" i="4"/>
  <c r="S211" i="4"/>
  <c r="S210" i="4"/>
  <c r="S209" i="4"/>
  <c r="S208" i="4"/>
  <c r="S207" i="4"/>
  <c r="S206" i="4"/>
  <c r="S205" i="4"/>
  <c r="S204" i="4"/>
  <c r="S203" i="4"/>
  <c r="S202" i="4"/>
  <c r="Q200" i="4"/>
  <c r="Q199" i="4"/>
  <c r="Q198" i="4"/>
  <c r="Q197" i="4"/>
  <c r="Q196" i="4"/>
  <c r="Q195" i="4"/>
  <c r="Q194" i="4"/>
  <c r="Q193" i="4"/>
  <c r="Q192" i="4"/>
  <c r="Q191" i="4"/>
  <c r="Q190" i="4"/>
  <c r="Q189" i="4"/>
  <c r="Q188" i="4"/>
  <c r="Q187" i="4"/>
  <c r="Q186" i="4"/>
  <c r="Q185" i="4"/>
  <c r="Q184" i="4"/>
  <c r="Q183" i="4"/>
  <c r="Q182" i="4"/>
  <c r="Q181" i="4"/>
  <c r="Q180" i="4"/>
  <c r="Q179" i="4"/>
  <c r="Q178" i="4"/>
  <c r="Q177" i="4"/>
  <c r="Q176" i="4"/>
  <c r="Q175" i="4"/>
  <c r="Q174" i="4"/>
  <c r="Q173" i="4"/>
  <c r="Q172" i="4"/>
  <c r="Q171" i="4"/>
  <c r="Q170" i="4"/>
  <c r="Q169" i="4"/>
  <c r="Q168" i="4"/>
  <c r="Q167" i="4"/>
  <c r="Q166" i="4"/>
  <c r="Q165" i="4"/>
  <c r="Q164" i="4"/>
  <c r="Q163" i="4"/>
  <c r="Q201"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Q161" i="4"/>
  <c r="Q160" i="4"/>
  <c r="Q159" i="4"/>
  <c r="Q158" i="4"/>
  <c r="Q157" i="4"/>
  <c r="Q156" i="4"/>
  <c r="Q155" i="4"/>
  <c r="Q154" i="4"/>
  <c r="Q153" i="4"/>
  <c r="Q152" i="4"/>
  <c r="Q151" i="4"/>
  <c r="Q150" i="4"/>
  <c r="Q149" i="4"/>
  <c r="Q148" i="4"/>
  <c r="Q147" i="4"/>
  <c r="Q146" i="4"/>
  <c r="Q145" i="4"/>
  <c r="Q144" i="4"/>
  <c r="Q143" i="4"/>
  <c r="Q142" i="4"/>
  <c r="Q141" i="4"/>
  <c r="Q140" i="4"/>
  <c r="Q139" i="4"/>
  <c r="Q138" i="4"/>
  <c r="Q137" i="4"/>
  <c r="Q136" i="4"/>
  <c r="Q135" i="4"/>
  <c r="Q134" i="4"/>
  <c r="Q133" i="4"/>
  <c r="Q132" i="4"/>
  <c r="Q131" i="4"/>
  <c r="Q130" i="4"/>
  <c r="Q129" i="4"/>
  <c r="Q128" i="4"/>
  <c r="Q127" i="4"/>
  <c r="Q126" i="4"/>
  <c r="Q162"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Q124" i="4"/>
  <c r="Q123" i="4"/>
  <c r="Q122" i="4"/>
  <c r="Q121" i="4"/>
  <c r="Q120" i="4"/>
  <c r="Q119" i="4"/>
  <c r="Q118" i="4"/>
  <c r="Q117" i="4"/>
  <c r="Q116" i="4"/>
  <c r="Q115" i="4"/>
  <c r="Q114" i="4"/>
  <c r="Q113" i="4"/>
  <c r="Q112" i="4"/>
  <c r="Q111" i="4"/>
  <c r="Q110" i="4"/>
  <c r="Q109" i="4"/>
  <c r="Q108" i="4"/>
  <c r="Q107" i="4"/>
  <c r="Q106" i="4"/>
  <c r="Q105" i="4"/>
  <c r="Q104" i="4"/>
  <c r="Q103" i="4"/>
  <c r="Q102" i="4"/>
  <c r="Q101" i="4"/>
  <c r="Q100" i="4"/>
  <c r="Q99" i="4"/>
  <c r="Q98" i="4"/>
  <c r="Q97" i="4"/>
  <c r="Q96" i="4"/>
  <c r="Q95" i="4"/>
  <c r="Q94" i="4"/>
  <c r="Q93" i="4"/>
  <c r="Q92" i="4"/>
  <c r="Q91" i="4"/>
  <c r="Q125"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90" i="4"/>
  <c r="S72" i="4"/>
  <c r="S90" i="4"/>
  <c r="S89" i="4"/>
  <c r="S88" i="4"/>
  <c r="S87" i="4"/>
  <c r="S86" i="4"/>
  <c r="S85" i="4"/>
  <c r="S84" i="4"/>
  <c r="S83" i="4"/>
  <c r="S82" i="4"/>
  <c r="S81" i="4"/>
  <c r="S80" i="4"/>
  <c r="S79" i="4"/>
  <c r="S78" i="4"/>
  <c r="S77" i="4"/>
  <c r="S76" i="4"/>
  <c r="S75" i="4"/>
  <c r="S74" i="4"/>
  <c r="S73" i="4"/>
  <c r="S71" i="4"/>
  <c r="S70" i="4"/>
  <c r="S69" i="4"/>
  <c r="S68" i="4"/>
  <c r="S67" i="4"/>
  <c r="S66" i="4"/>
  <c r="S65" i="4"/>
  <c r="S64" i="4"/>
  <c r="S63" i="4"/>
  <c r="S62" i="4"/>
  <c r="S61" i="4"/>
  <c r="S60" i="4"/>
  <c r="S59" i="4"/>
  <c r="S58" i="4"/>
  <c r="S57" i="4"/>
  <c r="S56" i="4"/>
  <c r="S55" i="4"/>
  <c r="S54" i="4"/>
  <c r="S53" i="4"/>
  <c r="S52" i="4"/>
  <c r="S51" i="4"/>
  <c r="S50"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 r="Q3" i="4"/>
  <c r="Q2" i="4"/>
  <c r="Q49"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S4" i="4"/>
  <c r="S3" i="4"/>
  <c r="S2" i="4"/>
  <c r="N34" i="5" l="1"/>
  <c r="N49" i="5" l="1"/>
  <c r="N45" i="5"/>
  <c r="N43" i="5"/>
  <c r="N39" i="5"/>
  <c r="N37" i="5"/>
  <c r="N12" i="5"/>
  <c r="N7" i="5"/>
  <c r="N8" i="5"/>
  <c r="N5" i="5"/>
  <c r="N72" i="4" l="1"/>
  <c r="N393" i="5" l="1"/>
  <c r="N362" i="5"/>
  <c r="L645" i="4" l="1"/>
  <c r="N645" i="4" s="1"/>
  <c r="N447" i="5" l="1"/>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L563" i="4" l="1"/>
  <c r="N563" i="4" s="1"/>
  <c r="L564" i="4"/>
  <c r="N564" i="4" s="1"/>
  <c r="L565" i="4"/>
  <c r="N565" i="4" s="1"/>
  <c r="L566" i="4"/>
  <c r="N566" i="4" s="1"/>
  <c r="L567" i="4"/>
  <c r="N567" i="4" s="1"/>
  <c r="L568" i="4"/>
  <c r="N568" i="4" s="1"/>
  <c r="L569" i="4"/>
  <c r="N569" i="4" s="1"/>
  <c r="L570" i="4"/>
  <c r="N570" i="4" s="1"/>
  <c r="L571" i="4"/>
  <c r="N571" i="4" s="1"/>
  <c r="L572" i="4"/>
  <c r="N572" i="4" s="1"/>
  <c r="L573" i="4"/>
  <c r="N573" i="4" s="1"/>
  <c r="L574" i="4"/>
  <c r="N574" i="4" s="1"/>
  <c r="L575" i="4"/>
  <c r="N575" i="4" s="1"/>
  <c r="L576" i="4"/>
  <c r="N576" i="4" s="1"/>
  <c r="L577" i="4"/>
  <c r="N577" i="4" s="1"/>
  <c r="L578" i="4"/>
  <c r="N578" i="4" s="1"/>
  <c r="L579" i="4"/>
  <c r="N579" i="4" s="1"/>
  <c r="L580" i="4"/>
  <c r="N580" i="4" s="1"/>
  <c r="L581" i="4"/>
  <c r="N581" i="4" s="1"/>
  <c r="L582" i="4"/>
  <c r="N582" i="4" s="1"/>
  <c r="L583" i="4"/>
  <c r="N583" i="4" s="1"/>
  <c r="L584" i="4"/>
  <c r="N584" i="4" s="1"/>
  <c r="L585" i="4"/>
  <c r="N585" i="4" s="1"/>
  <c r="L586" i="4"/>
  <c r="N586" i="4" s="1"/>
  <c r="L587" i="4"/>
  <c r="N587" i="4" s="1"/>
  <c r="L588" i="4"/>
  <c r="N588" i="4" s="1"/>
  <c r="L589" i="4"/>
  <c r="N589" i="4" s="1"/>
  <c r="L590" i="4"/>
  <c r="N590" i="4" s="1"/>
  <c r="L591" i="4"/>
  <c r="N591" i="4" s="1"/>
  <c r="L592" i="4"/>
  <c r="N592" i="4" s="1"/>
  <c r="L593" i="4"/>
  <c r="N593" i="4" s="1"/>
  <c r="L594" i="4"/>
  <c r="N594" i="4" s="1"/>
  <c r="L595" i="4"/>
  <c r="N595" i="4" s="1"/>
  <c r="L596" i="4"/>
  <c r="N596" i="4" s="1"/>
  <c r="L597" i="4"/>
  <c r="N597" i="4" s="1"/>
  <c r="L598" i="4"/>
  <c r="N598" i="4" s="1"/>
  <c r="L599" i="4"/>
  <c r="N599" i="4" s="1"/>
  <c r="L600" i="4"/>
  <c r="N600" i="4" s="1"/>
  <c r="L601" i="4"/>
  <c r="N601" i="4" s="1"/>
  <c r="L602" i="4"/>
  <c r="N602" i="4" s="1"/>
  <c r="L562" i="4"/>
  <c r="N562" i="4" s="1"/>
  <c r="L518" i="4"/>
  <c r="N518" i="4" s="1"/>
  <c r="L519" i="4"/>
  <c r="N519" i="4" s="1"/>
  <c r="L520" i="4"/>
  <c r="N520" i="4" s="1"/>
  <c r="L521" i="4"/>
  <c r="N521" i="4" s="1"/>
  <c r="L522" i="4"/>
  <c r="N522" i="4" s="1"/>
  <c r="L523" i="4"/>
  <c r="N523" i="4" s="1"/>
  <c r="L524" i="4"/>
  <c r="N524" i="4" s="1"/>
  <c r="L525" i="4"/>
  <c r="N525" i="4" s="1"/>
  <c r="L526" i="4"/>
  <c r="N526" i="4" s="1"/>
  <c r="L527" i="4"/>
  <c r="N527" i="4" s="1"/>
  <c r="L528" i="4"/>
  <c r="N528" i="4" s="1"/>
  <c r="L529" i="4"/>
  <c r="N529" i="4" s="1"/>
  <c r="L530" i="4"/>
  <c r="N530" i="4" s="1"/>
  <c r="L531" i="4"/>
  <c r="N531" i="4" s="1"/>
  <c r="L532" i="4"/>
  <c r="N532" i="4" s="1"/>
  <c r="L533" i="4"/>
  <c r="N533" i="4" s="1"/>
  <c r="L534" i="4"/>
  <c r="N534" i="4" s="1"/>
  <c r="L535" i="4"/>
  <c r="N535" i="4" s="1"/>
  <c r="L536" i="4"/>
  <c r="N536" i="4" s="1"/>
  <c r="L537" i="4"/>
  <c r="N537" i="4" s="1"/>
  <c r="L538" i="4"/>
  <c r="N538" i="4" s="1"/>
  <c r="L539" i="4"/>
  <c r="N539" i="4" s="1"/>
  <c r="L540" i="4"/>
  <c r="N540" i="4" s="1"/>
  <c r="L541" i="4"/>
  <c r="N541" i="4" s="1"/>
  <c r="L542" i="4"/>
  <c r="N542" i="4" s="1"/>
  <c r="L543" i="4"/>
  <c r="N543" i="4" s="1"/>
  <c r="L544" i="4"/>
  <c r="N544" i="4" s="1"/>
  <c r="L545" i="4"/>
  <c r="N545" i="4" s="1"/>
  <c r="L546" i="4"/>
  <c r="N546" i="4" s="1"/>
  <c r="L547" i="4"/>
  <c r="N547" i="4" s="1"/>
  <c r="L548" i="4"/>
  <c r="N548" i="4" s="1"/>
  <c r="L549" i="4"/>
  <c r="N549" i="4" s="1"/>
  <c r="L550" i="4"/>
  <c r="N550" i="4" s="1"/>
  <c r="L551" i="4"/>
  <c r="N551" i="4" s="1"/>
  <c r="L552" i="4"/>
  <c r="N552" i="4" s="1"/>
  <c r="L553" i="4"/>
  <c r="N553" i="4" s="1"/>
  <c r="L554" i="4"/>
  <c r="N554" i="4" s="1"/>
  <c r="L555" i="4"/>
  <c r="N555" i="4" s="1"/>
  <c r="L556" i="4"/>
  <c r="N556" i="4" s="1"/>
  <c r="L557" i="4"/>
  <c r="N557" i="4" s="1"/>
  <c r="L558" i="4"/>
  <c r="N558" i="4" s="1"/>
  <c r="L559" i="4"/>
  <c r="N559" i="4" s="1"/>
  <c r="L560" i="4"/>
  <c r="N560" i="4" s="1"/>
  <c r="L561" i="4"/>
  <c r="N561" i="4" s="1"/>
  <c r="L517" i="4"/>
  <c r="N517" i="4" s="1"/>
  <c r="L476" i="4"/>
  <c r="N476" i="4" s="1"/>
  <c r="L477" i="4"/>
  <c r="N477" i="4" s="1"/>
  <c r="L478" i="4"/>
  <c r="N478" i="4" s="1"/>
  <c r="L479" i="4"/>
  <c r="N479" i="4" s="1"/>
  <c r="L480" i="4"/>
  <c r="N480" i="4" s="1"/>
  <c r="L481" i="4"/>
  <c r="N481" i="4" s="1"/>
  <c r="L482" i="4"/>
  <c r="N482" i="4" s="1"/>
  <c r="L483" i="4"/>
  <c r="N483" i="4" s="1"/>
  <c r="L484" i="4"/>
  <c r="N484" i="4" s="1"/>
  <c r="L485" i="4"/>
  <c r="N485" i="4" s="1"/>
  <c r="L486" i="4"/>
  <c r="N486" i="4" s="1"/>
  <c r="L487" i="4"/>
  <c r="N487" i="4" s="1"/>
  <c r="L488" i="4"/>
  <c r="N488" i="4" s="1"/>
  <c r="L489" i="4"/>
  <c r="N489" i="4" s="1"/>
  <c r="L490" i="4"/>
  <c r="N490" i="4" s="1"/>
  <c r="L491" i="4"/>
  <c r="N491" i="4" s="1"/>
  <c r="L492" i="4"/>
  <c r="N492" i="4" s="1"/>
  <c r="L493" i="4"/>
  <c r="N493" i="4" s="1"/>
  <c r="L494" i="4"/>
  <c r="N494" i="4" s="1"/>
  <c r="L495" i="4"/>
  <c r="N495" i="4" s="1"/>
  <c r="L496" i="4"/>
  <c r="N496" i="4" s="1"/>
  <c r="L497" i="4"/>
  <c r="N497" i="4" s="1"/>
  <c r="L498" i="4"/>
  <c r="N498" i="4" s="1"/>
  <c r="L499" i="4"/>
  <c r="N499" i="4" s="1"/>
  <c r="L500" i="4"/>
  <c r="N500" i="4" s="1"/>
  <c r="L501" i="4"/>
  <c r="N501" i="4" s="1"/>
  <c r="L502" i="4"/>
  <c r="N502" i="4" s="1"/>
  <c r="L503" i="4"/>
  <c r="N503" i="4" s="1"/>
  <c r="L504" i="4"/>
  <c r="N504" i="4" s="1"/>
  <c r="L505" i="4"/>
  <c r="N505" i="4" s="1"/>
  <c r="L506" i="4"/>
  <c r="N506" i="4" s="1"/>
  <c r="L507" i="4"/>
  <c r="N507" i="4" s="1"/>
  <c r="L508" i="4"/>
  <c r="N508" i="4" s="1"/>
  <c r="L509" i="4"/>
  <c r="N509" i="4" s="1"/>
  <c r="L510" i="4"/>
  <c r="N510" i="4" s="1"/>
  <c r="L511" i="4"/>
  <c r="N511" i="4" s="1"/>
  <c r="L512" i="4"/>
  <c r="N512" i="4" s="1"/>
  <c r="L513" i="4"/>
  <c r="N513" i="4" s="1"/>
  <c r="L514" i="4"/>
  <c r="N514" i="4" s="1"/>
  <c r="L515" i="4"/>
  <c r="N515" i="4" s="1"/>
  <c r="L516" i="4"/>
  <c r="N516" i="4" s="1"/>
  <c r="L475" i="4"/>
  <c r="N475" i="4" s="1"/>
  <c r="L431" i="4"/>
  <c r="N431" i="4" s="1"/>
  <c r="L432" i="4"/>
  <c r="N432" i="4" s="1"/>
  <c r="L433" i="4"/>
  <c r="N433" i="4" s="1"/>
  <c r="L434" i="4"/>
  <c r="N434" i="4" s="1"/>
  <c r="L435" i="4"/>
  <c r="N435" i="4" s="1"/>
  <c r="L436" i="4"/>
  <c r="N436" i="4" s="1"/>
  <c r="L437" i="4"/>
  <c r="N437" i="4" s="1"/>
  <c r="L438" i="4"/>
  <c r="N438" i="4" s="1"/>
  <c r="L439" i="4"/>
  <c r="N439" i="4" s="1"/>
  <c r="L440" i="4"/>
  <c r="N440" i="4" s="1"/>
  <c r="L441" i="4"/>
  <c r="N441" i="4" s="1"/>
  <c r="L442" i="4"/>
  <c r="N442" i="4" s="1"/>
  <c r="L443" i="4"/>
  <c r="N443" i="4" s="1"/>
  <c r="L444" i="4"/>
  <c r="N444" i="4" s="1"/>
  <c r="L445" i="4"/>
  <c r="N445" i="4" s="1"/>
  <c r="L446" i="4"/>
  <c r="N446" i="4" s="1"/>
  <c r="L447" i="4"/>
  <c r="N447" i="4" s="1"/>
  <c r="L448" i="4"/>
  <c r="N448" i="4" s="1"/>
  <c r="L449" i="4"/>
  <c r="N449" i="4" s="1"/>
  <c r="L450" i="4"/>
  <c r="N450" i="4" s="1"/>
  <c r="L451" i="4"/>
  <c r="N451" i="4" s="1"/>
  <c r="L452" i="4"/>
  <c r="N452" i="4" s="1"/>
  <c r="L453" i="4"/>
  <c r="N453" i="4" s="1"/>
  <c r="L454" i="4"/>
  <c r="N454" i="4" s="1"/>
  <c r="L455" i="4"/>
  <c r="N455" i="4" s="1"/>
  <c r="L456" i="4"/>
  <c r="N456" i="4" s="1"/>
  <c r="L457" i="4"/>
  <c r="N457" i="4" s="1"/>
  <c r="L458" i="4"/>
  <c r="N458" i="4" s="1"/>
  <c r="L459" i="4"/>
  <c r="N459" i="4" s="1"/>
  <c r="L460" i="4"/>
  <c r="N460" i="4" s="1"/>
  <c r="L461" i="4"/>
  <c r="N461" i="4" s="1"/>
  <c r="L462" i="4"/>
  <c r="N462" i="4" s="1"/>
  <c r="L463" i="4"/>
  <c r="N463" i="4" s="1"/>
  <c r="L464" i="4"/>
  <c r="N464" i="4" s="1"/>
  <c r="L465" i="4"/>
  <c r="N465" i="4" s="1"/>
  <c r="L466" i="4"/>
  <c r="N466" i="4" s="1"/>
  <c r="L467" i="4"/>
  <c r="N467" i="4" s="1"/>
  <c r="L468" i="4"/>
  <c r="N468" i="4" s="1"/>
  <c r="L469" i="4"/>
  <c r="N469" i="4" s="1"/>
  <c r="L470" i="4"/>
  <c r="N470" i="4" s="1"/>
  <c r="L471" i="4"/>
  <c r="N471" i="4" s="1"/>
  <c r="L472" i="4"/>
  <c r="N472" i="4" s="1"/>
  <c r="L473" i="4"/>
  <c r="N473" i="4" s="1"/>
  <c r="L474" i="4"/>
  <c r="N474" i="4" s="1"/>
  <c r="L430" i="4"/>
  <c r="N430" i="4" s="1"/>
  <c r="L390" i="4"/>
  <c r="N390" i="4" s="1"/>
  <c r="L391" i="4"/>
  <c r="N391" i="4" s="1"/>
  <c r="L392" i="4"/>
  <c r="N392" i="4" s="1"/>
  <c r="L393" i="4"/>
  <c r="N393" i="4" s="1"/>
  <c r="L394" i="4"/>
  <c r="N394" i="4" s="1"/>
  <c r="L395" i="4"/>
  <c r="N395" i="4" s="1"/>
  <c r="L396" i="4"/>
  <c r="N396" i="4" s="1"/>
  <c r="L397" i="4"/>
  <c r="N397" i="4" s="1"/>
  <c r="L398" i="4"/>
  <c r="N398" i="4" s="1"/>
  <c r="L399" i="4"/>
  <c r="N399" i="4" s="1"/>
  <c r="L400" i="4"/>
  <c r="N400" i="4" s="1"/>
  <c r="L401" i="4"/>
  <c r="N401" i="4" s="1"/>
  <c r="L402" i="4"/>
  <c r="N402" i="4" s="1"/>
  <c r="L403" i="4"/>
  <c r="N403" i="4" s="1"/>
  <c r="L404" i="4"/>
  <c r="N404" i="4" s="1"/>
  <c r="L405" i="4"/>
  <c r="N405" i="4" s="1"/>
  <c r="L406" i="4"/>
  <c r="N406" i="4" s="1"/>
  <c r="L407" i="4"/>
  <c r="N407" i="4" s="1"/>
  <c r="L408" i="4"/>
  <c r="N408" i="4" s="1"/>
  <c r="L409" i="4"/>
  <c r="N409" i="4" s="1"/>
  <c r="L410" i="4"/>
  <c r="N410" i="4" s="1"/>
  <c r="L411" i="4"/>
  <c r="N411" i="4" s="1"/>
  <c r="L412" i="4"/>
  <c r="N412" i="4" s="1"/>
  <c r="L413" i="4"/>
  <c r="N413" i="4" s="1"/>
  <c r="L414" i="4"/>
  <c r="N414" i="4" s="1"/>
  <c r="L415" i="4"/>
  <c r="N415" i="4" s="1"/>
  <c r="L416" i="4"/>
  <c r="N416" i="4" s="1"/>
  <c r="L417" i="4"/>
  <c r="N417" i="4" s="1"/>
  <c r="L418" i="4"/>
  <c r="N418" i="4" s="1"/>
  <c r="L419" i="4"/>
  <c r="N419" i="4" s="1"/>
  <c r="L420" i="4"/>
  <c r="N420" i="4" s="1"/>
  <c r="L421" i="4"/>
  <c r="N421" i="4" s="1"/>
  <c r="L422" i="4"/>
  <c r="N422" i="4" s="1"/>
  <c r="L423" i="4"/>
  <c r="N423" i="4" s="1"/>
  <c r="L424" i="4"/>
  <c r="N424" i="4" s="1"/>
  <c r="L425" i="4"/>
  <c r="N425" i="4" s="1"/>
  <c r="L426" i="4"/>
  <c r="N426" i="4" s="1"/>
  <c r="L427" i="4"/>
  <c r="N427" i="4" s="1"/>
  <c r="L428" i="4"/>
  <c r="N428" i="4" s="1"/>
  <c r="L429" i="4"/>
  <c r="N429" i="4" s="1"/>
  <c r="L389" i="4"/>
  <c r="N389" i="4" s="1"/>
  <c r="L329" i="4"/>
  <c r="N329" i="4" s="1"/>
  <c r="L330" i="4"/>
  <c r="N330" i="4" s="1"/>
  <c r="L331" i="4"/>
  <c r="N331" i="4" s="1"/>
  <c r="L332" i="4"/>
  <c r="N332" i="4" s="1"/>
  <c r="L333" i="4"/>
  <c r="N333" i="4" s="1"/>
  <c r="L334" i="4"/>
  <c r="N334" i="4" s="1"/>
  <c r="L335" i="4"/>
  <c r="N335" i="4" s="1"/>
  <c r="L336" i="4"/>
  <c r="N336" i="4" s="1"/>
  <c r="L337" i="4"/>
  <c r="N337" i="4" s="1"/>
  <c r="L338" i="4"/>
  <c r="N338" i="4" s="1"/>
  <c r="L339" i="4"/>
  <c r="N339" i="4" s="1"/>
  <c r="L340" i="4"/>
  <c r="N340" i="4" s="1"/>
  <c r="L341" i="4"/>
  <c r="N341" i="4" s="1"/>
  <c r="L342" i="4"/>
  <c r="N342" i="4" s="1"/>
  <c r="L343" i="4"/>
  <c r="N343" i="4" s="1"/>
  <c r="L344" i="4"/>
  <c r="N344" i="4" s="1"/>
  <c r="L345" i="4"/>
  <c r="N345" i="4" s="1"/>
  <c r="L346" i="4"/>
  <c r="N346" i="4" s="1"/>
  <c r="L347" i="4"/>
  <c r="N347" i="4" s="1"/>
  <c r="L348" i="4"/>
  <c r="N348" i="4" s="1"/>
  <c r="L349" i="4"/>
  <c r="N349" i="4" s="1"/>
  <c r="L350" i="4"/>
  <c r="N350" i="4" s="1"/>
  <c r="L351" i="4"/>
  <c r="N351" i="4" s="1"/>
  <c r="L352" i="4"/>
  <c r="N352" i="4" s="1"/>
  <c r="L353" i="4"/>
  <c r="N353" i="4" s="1"/>
  <c r="L354" i="4"/>
  <c r="N354" i="4" s="1"/>
  <c r="L355" i="4"/>
  <c r="N355" i="4" s="1"/>
  <c r="L356" i="4"/>
  <c r="N356" i="4" s="1"/>
  <c r="L357" i="4"/>
  <c r="N357" i="4" s="1"/>
  <c r="L358" i="4"/>
  <c r="N358" i="4" s="1"/>
  <c r="L359" i="4"/>
  <c r="N359" i="4" s="1"/>
  <c r="L360" i="4"/>
  <c r="N360" i="4" s="1"/>
  <c r="L361" i="4"/>
  <c r="N361" i="4" s="1"/>
  <c r="L362" i="4"/>
  <c r="N362" i="4" s="1"/>
  <c r="L363" i="4"/>
  <c r="N363" i="4" s="1"/>
  <c r="L364" i="4"/>
  <c r="N364" i="4" s="1"/>
  <c r="L365" i="4"/>
  <c r="N365" i="4" s="1"/>
  <c r="L366" i="4"/>
  <c r="N366" i="4" s="1"/>
  <c r="L367" i="4"/>
  <c r="N367" i="4" s="1"/>
  <c r="L368" i="4"/>
  <c r="N368" i="4" s="1"/>
  <c r="L369" i="4"/>
  <c r="N369" i="4" s="1"/>
  <c r="L370" i="4"/>
  <c r="N370" i="4" s="1"/>
  <c r="L371" i="4"/>
  <c r="N371" i="4" s="1"/>
  <c r="L372" i="4"/>
  <c r="N372" i="4" s="1"/>
  <c r="L373" i="4"/>
  <c r="N373" i="4" s="1"/>
  <c r="L374" i="4"/>
  <c r="N374" i="4" s="1"/>
  <c r="L375" i="4"/>
  <c r="N375" i="4" s="1"/>
  <c r="L376" i="4"/>
  <c r="N376" i="4" s="1"/>
  <c r="L377" i="4"/>
  <c r="N377" i="4" s="1"/>
  <c r="L378" i="4"/>
  <c r="N378" i="4" s="1"/>
  <c r="L379" i="4"/>
  <c r="N379" i="4" s="1"/>
  <c r="L380" i="4"/>
  <c r="N380" i="4" s="1"/>
  <c r="L381" i="4"/>
  <c r="N381" i="4" s="1"/>
  <c r="L382" i="4"/>
  <c r="N382" i="4" s="1"/>
  <c r="L383" i="4"/>
  <c r="N383" i="4" s="1"/>
  <c r="L384" i="4"/>
  <c r="N384" i="4" s="1"/>
  <c r="L385" i="4"/>
  <c r="N385" i="4" s="1"/>
  <c r="L386" i="4"/>
  <c r="N386" i="4" s="1"/>
  <c r="L387" i="4"/>
  <c r="N387" i="4" s="1"/>
  <c r="L388" i="4"/>
  <c r="N388" i="4" s="1"/>
  <c r="L328" i="4"/>
  <c r="N328" i="4" s="1"/>
  <c r="N478" i="5" l="1"/>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394" i="5" l="1"/>
  <c r="N392"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8"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8" i="5"/>
  <c r="N47" i="5"/>
  <c r="N46" i="5"/>
  <c r="N44" i="5"/>
  <c r="N42" i="5"/>
  <c r="N41" i="5"/>
  <c r="N40" i="5"/>
  <c r="N38" i="5"/>
  <c r="N36" i="5"/>
  <c r="N35" i="5"/>
  <c r="N33" i="5"/>
  <c r="N32" i="5"/>
  <c r="N31" i="5"/>
  <c r="N30" i="5"/>
  <c r="N29" i="5"/>
  <c r="N28" i="5"/>
  <c r="N27" i="5"/>
  <c r="N26" i="5"/>
  <c r="N25" i="5"/>
  <c r="N24" i="5"/>
  <c r="N23" i="5"/>
  <c r="N22" i="5"/>
  <c r="N21" i="5"/>
  <c r="N20" i="5"/>
  <c r="N19" i="5"/>
  <c r="N18" i="5"/>
  <c r="N17" i="5"/>
  <c r="N16" i="5"/>
  <c r="N15" i="5"/>
  <c r="N14" i="5"/>
  <c r="N13" i="5"/>
  <c r="N11" i="5"/>
  <c r="N10" i="5"/>
  <c r="N9" i="5"/>
  <c r="N6" i="5"/>
  <c r="N4" i="5"/>
  <c r="N2" i="5"/>
  <c r="L712" i="4" l="1"/>
  <c r="N712" i="4" s="1"/>
  <c r="L713" i="4"/>
  <c r="N713" i="4" s="1"/>
  <c r="L714" i="4"/>
  <c r="N714" i="4" s="1"/>
  <c r="L715" i="4"/>
  <c r="N715" i="4" s="1"/>
  <c r="L716" i="4"/>
  <c r="N716" i="4" s="1"/>
  <c r="L717" i="4"/>
  <c r="N717" i="4" s="1"/>
  <c r="L718" i="4"/>
  <c r="N718" i="4" s="1"/>
  <c r="L719" i="4"/>
  <c r="N719" i="4" s="1"/>
  <c r="L720" i="4"/>
  <c r="N720" i="4" s="1"/>
  <c r="L721" i="4"/>
  <c r="N721" i="4" s="1"/>
  <c r="L722" i="4"/>
  <c r="N722" i="4" s="1"/>
  <c r="L723" i="4"/>
  <c r="N723" i="4" s="1"/>
  <c r="L724" i="4"/>
  <c r="N724" i="4" s="1"/>
  <c r="L725" i="4"/>
  <c r="N725" i="4" s="1"/>
  <c r="L726" i="4"/>
  <c r="N726" i="4" s="1"/>
  <c r="L727" i="4"/>
  <c r="N727" i="4" s="1"/>
  <c r="L728" i="4"/>
  <c r="N728" i="4" s="1"/>
  <c r="L729" i="4"/>
  <c r="N729" i="4" s="1"/>
  <c r="L730" i="4"/>
  <c r="N730" i="4" s="1"/>
  <c r="L731" i="4"/>
  <c r="N731" i="4" s="1"/>
  <c r="L732" i="4"/>
  <c r="N732" i="4" s="1"/>
  <c r="L733" i="4"/>
  <c r="N733" i="4" s="1"/>
  <c r="L734" i="4"/>
  <c r="N734" i="4" s="1"/>
  <c r="L735" i="4"/>
  <c r="N735" i="4" s="1"/>
  <c r="L736" i="4"/>
  <c r="N736" i="4" s="1"/>
  <c r="L737" i="4"/>
  <c r="N737" i="4" s="1"/>
  <c r="L711" i="4"/>
  <c r="N711" i="4" s="1"/>
  <c r="L675" i="4"/>
  <c r="N675" i="4" s="1"/>
  <c r="L676" i="4"/>
  <c r="N676" i="4" s="1"/>
  <c r="L677" i="4"/>
  <c r="N677" i="4" s="1"/>
  <c r="L678" i="4"/>
  <c r="N678" i="4" s="1"/>
  <c r="L679" i="4"/>
  <c r="N679" i="4" s="1"/>
  <c r="L680" i="4"/>
  <c r="N680" i="4" s="1"/>
  <c r="L681" i="4"/>
  <c r="N681" i="4" s="1"/>
  <c r="L682" i="4"/>
  <c r="N682" i="4" s="1"/>
  <c r="L683" i="4"/>
  <c r="N683" i="4" s="1"/>
  <c r="L684" i="4"/>
  <c r="N684" i="4" s="1"/>
  <c r="L685" i="4"/>
  <c r="N685" i="4" s="1"/>
  <c r="L686" i="4"/>
  <c r="N686" i="4" s="1"/>
  <c r="L687" i="4"/>
  <c r="N687" i="4" s="1"/>
  <c r="L688" i="4"/>
  <c r="N688" i="4" s="1"/>
  <c r="L689" i="4"/>
  <c r="N689" i="4" s="1"/>
  <c r="L690" i="4"/>
  <c r="N690" i="4" s="1"/>
  <c r="L691" i="4"/>
  <c r="N691" i="4" s="1"/>
  <c r="L692" i="4"/>
  <c r="N692" i="4" s="1"/>
  <c r="L693" i="4"/>
  <c r="N693" i="4" s="1"/>
  <c r="L694" i="4"/>
  <c r="N694" i="4" s="1"/>
  <c r="L695" i="4"/>
  <c r="N695" i="4" s="1"/>
  <c r="L696" i="4"/>
  <c r="N696" i="4" s="1"/>
  <c r="L697" i="4"/>
  <c r="N697" i="4" s="1"/>
  <c r="L698" i="4"/>
  <c r="N698" i="4" s="1"/>
  <c r="L699" i="4"/>
  <c r="N699" i="4" s="1"/>
  <c r="L700" i="4"/>
  <c r="N700" i="4" s="1"/>
  <c r="L701" i="4"/>
  <c r="N701" i="4" s="1"/>
  <c r="L702" i="4"/>
  <c r="N702" i="4" s="1"/>
  <c r="L703" i="4"/>
  <c r="N703" i="4" s="1"/>
  <c r="L704" i="4"/>
  <c r="N704" i="4" s="1"/>
  <c r="L705" i="4"/>
  <c r="N705" i="4" s="1"/>
  <c r="L706" i="4"/>
  <c r="N706" i="4" s="1"/>
  <c r="L707" i="4"/>
  <c r="N707" i="4" s="1"/>
  <c r="L708" i="4"/>
  <c r="N708" i="4" s="1"/>
  <c r="L709" i="4"/>
  <c r="N709" i="4" s="1"/>
  <c r="L710" i="4"/>
  <c r="N710" i="4" s="1"/>
  <c r="L674" i="4"/>
  <c r="N674" i="4" s="1"/>
  <c r="L641" i="4"/>
  <c r="N641" i="4" s="1"/>
  <c r="L642" i="4"/>
  <c r="N642" i="4" s="1"/>
  <c r="L643" i="4"/>
  <c r="N643" i="4" s="1"/>
  <c r="L644" i="4"/>
  <c r="N644" i="4" s="1"/>
  <c r="L646" i="4"/>
  <c r="N646" i="4" s="1"/>
  <c r="L647" i="4"/>
  <c r="N647" i="4" s="1"/>
  <c r="L648" i="4"/>
  <c r="N648" i="4" s="1"/>
  <c r="L649" i="4"/>
  <c r="N649" i="4" s="1"/>
  <c r="L650" i="4"/>
  <c r="N650" i="4" s="1"/>
  <c r="L651" i="4"/>
  <c r="N651" i="4" s="1"/>
  <c r="L652" i="4"/>
  <c r="N652" i="4" s="1"/>
  <c r="L653" i="4"/>
  <c r="N653" i="4" s="1"/>
  <c r="L654" i="4"/>
  <c r="N654" i="4" s="1"/>
  <c r="L655" i="4"/>
  <c r="N655" i="4" s="1"/>
  <c r="L656" i="4"/>
  <c r="N656" i="4" s="1"/>
  <c r="L657" i="4"/>
  <c r="N657" i="4" s="1"/>
  <c r="L658" i="4"/>
  <c r="N658" i="4" s="1"/>
  <c r="L659" i="4"/>
  <c r="N659" i="4" s="1"/>
  <c r="L660" i="4"/>
  <c r="N660" i="4" s="1"/>
  <c r="L661" i="4"/>
  <c r="N661" i="4" s="1"/>
  <c r="L662" i="4"/>
  <c r="N662" i="4" s="1"/>
  <c r="L663" i="4"/>
  <c r="N663" i="4" s="1"/>
  <c r="L664" i="4"/>
  <c r="N664" i="4" s="1"/>
  <c r="L665" i="4"/>
  <c r="N665" i="4" s="1"/>
  <c r="L666" i="4"/>
  <c r="N666" i="4" s="1"/>
  <c r="L667" i="4"/>
  <c r="N667" i="4" s="1"/>
  <c r="L668" i="4"/>
  <c r="N668" i="4" s="1"/>
  <c r="L669" i="4"/>
  <c r="N669" i="4" s="1"/>
  <c r="L670" i="4"/>
  <c r="N670" i="4" s="1"/>
  <c r="L671" i="4"/>
  <c r="N671" i="4" s="1"/>
  <c r="L672" i="4"/>
  <c r="N672" i="4" s="1"/>
  <c r="L673" i="4"/>
  <c r="N673" i="4" s="1"/>
  <c r="L640" i="4"/>
  <c r="N640" i="4" s="1"/>
  <c r="L639" i="4"/>
  <c r="N639" i="4" s="1"/>
  <c r="L604" i="4"/>
  <c r="N604" i="4" s="1"/>
  <c r="L605" i="4"/>
  <c r="N605" i="4" s="1"/>
  <c r="L606" i="4"/>
  <c r="N606" i="4" s="1"/>
  <c r="L607" i="4"/>
  <c r="N607" i="4" s="1"/>
  <c r="L608" i="4"/>
  <c r="N608" i="4" s="1"/>
  <c r="L609" i="4"/>
  <c r="N609" i="4" s="1"/>
  <c r="L610" i="4"/>
  <c r="N610" i="4" s="1"/>
  <c r="L611" i="4"/>
  <c r="N611" i="4" s="1"/>
  <c r="L612" i="4"/>
  <c r="N612" i="4" s="1"/>
  <c r="L613" i="4"/>
  <c r="N613" i="4" s="1"/>
  <c r="L614" i="4"/>
  <c r="N614" i="4" s="1"/>
  <c r="L615" i="4"/>
  <c r="N615" i="4" s="1"/>
  <c r="L616" i="4"/>
  <c r="N616" i="4" s="1"/>
  <c r="L617" i="4"/>
  <c r="N617" i="4" s="1"/>
  <c r="L618" i="4"/>
  <c r="N618" i="4" s="1"/>
  <c r="L619" i="4"/>
  <c r="N619" i="4" s="1"/>
  <c r="L620" i="4"/>
  <c r="N620" i="4" s="1"/>
  <c r="L621" i="4"/>
  <c r="N621" i="4" s="1"/>
  <c r="L622" i="4"/>
  <c r="N622" i="4" s="1"/>
  <c r="L623" i="4"/>
  <c r="N623" i="4" s="1"/>
  <c r="L624" i="4"/>
  <c r="N624" i="4" s="1"/>
  <c r="L625" i="4"/>
  <c r="N625" i="4" s="1"/>
  <c r="L626" i="4"/>
  <c r="N626" i="4" s="1"/>
  <c r="L627" i="4"/>
  <c r="N627" i="4" s="1"/>
  <c r="L628" i="4"/>
  <c r="N628" i="4" s="1"/>
  <c r="L629" i="4"/>
  <c r="N629" i="4" s="1"/>
  <c r="L630" i="4"/>
  <c r="N630" i="4" s="1"/>
  <c r="L631" i="4"/>
  <c r="N631" i="4" s="1"/>
  <c r="L632" i="4"/>
  <c r="N632" i="4" s="1"/>
  <c r="L633" i="4"/>
  <c r="N633" i="4" s="1"/>
  <c r="L634" i="4"/>
  <c r="N634" i="4" s="1"/>
  <c r="L635" i="4"/>
  <c r="N635" i="4" s="1"/>
  <c r="L636" i="4"/>
  <c r="N636" i="4" s="1"/>
  <c r="L637" i="4"/>
  <c r="N637" i="4" s="1"/>
  <c r="L638" i="4"/>
  <c r="N638" i="4" s="1"/>
  <c r="L603" i="4"/>
  <c r="N603" i="4" s="1"/>
  <c r="L284" i="4"/>
  <c r="N284" i="4" s="1"/>
  <c r="L285" i="4"/>
  <c r="N285" i="4" s="1"/>
  <c r="L286" i="4"/>
  <c r="N286" i="4" s="1"/>
  <c r="L287" i="4"/>
  <c r="N287" i="4" s="1"/>
  <c r="L288" i="4"/>
  <c r="N288" i="4" s="1"/>
  <c r="L289" i="4"/>
  <c r="N289" i="4" s="1"/>
  <c r="L290" i="4"/>
  <c r="N290" i="4" s="1"/>
  <c r="L291" i="4"/>
  <c r="N291" i="4" s="1"/>
  <c r="L292" i="4"/>
  <c r="N292" i="4" s="1"/>
  <c r="L293" i="4"/>
  <c r="N293" i="4" s="1"/>
  <c r="L294" i="4"/>
  <c r="N294" i="4" s="1"/>
  <c r="L295" i="4"/>
  <c r="N295" i="4" s="1"/>
  <c r="L296" i="4"/>
  <c r="N296" i="4" s="1"/>
  <c r="L297" i="4"/>
  <c r="N297" i="4" s="1"/>
  <c r="L298" i="4"/>
  <c r="N298" i="4" s="1"/>
  <c r="L299" i="4"/>
  <c r="N299" i="4" s="1"/>
  <c r="L300" i="4"/>
  <c r="N300" i="4" s="1"/>
  <c r="L301" i="4"/>
  <c r="N301" i="4" s="1"/>
  <c r="L302" i="4"/>
  <c r="N302" i="4" s="1"/>
  <c r="L303" i="4"/>
  <c r="N303" i="4" s="1"/>
  <c r="L304" i="4"/>
  <c r="N304" i="4" s="1"/>
  <c r="L305" i="4"/>
  <c r="N305" i="4" s="1"/>
  <c r="L306" i="4"/>
  <c r="N306" i="4" s="1"/>
  <c r="L307" i="4"/>
  <c r="N307" i="4" s="1"/>
  <c r="L308" i="4"/>
  <c r="N308" i="4" s="1"/>
  <c r="L309" i="4"/>
  <c r="N309" i="4" s="1"/>
  <c r="L310" i="4"/>
  <c r="N310" i="4" s="1"/>
  <c r="L311" i="4"/>
  <c r="N311" i="4" s="1"/>
  <c r="L312" i="4"/>
  <c r="N312" i="4" s="1"/>
  <c r="L313" i="4"/>
  <c r="N313" i="4" s="1"/>
  <c r="L314" i="4"/>
  <c r="N314" i="4" s="1"/>
  <c r="L315" i="4"/>
  <c r="N315" i="4" s="1"/>
  <c r="L316" i="4"/>
  <c r="N316" i="4" s="1"/>
  <c r="L317" i="4"/>
  <c r="N317" i="4" s="1"/>
  <c r="L318" i="4"/>
  <c r="N318" i="4" s="1"/>
  <c r="L319" i="4"/>
  <c r="N319" i="4" s="1"/>
  <c r="L320" i="4"/>
  <c r="N320" i="4" s="1"/>
  <c r="L321" i="4"/>
  <c r="N321" i="4" s="1"/>
  <c r="L322" i="4"/>
  <c r="N322" i="4" s="1"/>
  <c r="L323" i="4"/>
  <c r="N323" i="4" s="1"/>
  <c r="L324" i="4"/>
  <c r="N324" i="4" s="1"/>
  <c r="L325" i="4"/>
  <c r="N325" i="4" s="1"/>
  <c r="L326" i="4"/>
  <c r="N326" i="4" s="1"/>
  <c r="L327" i="4"/>
  <c r="N327" i="4" s="1"/>
  <c r="L283" i="4"/>
  <c r="N283" i="4" s="1"/>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71" i="4"/>
  <c r="L282" i="4"/>
  <c r="N226" i="4" l="1"/>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71" i="4"/>
  <c r="N282" i="4"/>
  <c r="L203" i="4"/>
  <c r="N203" i="4" s="1"/>
  <c r="L204" i="4"/>
  <c r="N204" i="4" s="1"/>
  <c r="L205" i="4"/>
  <c r="N205" i="4" s="1"/>
  <c r="L206" i="4"/>
  <c r="N206" i="4" s="1"/>
  <c r="L207" i="4"/>
  <c r="N207" i="4" s="1"/>
  <c r="L208" i="4"/>
  <c r="N208" i="4" s="1"/>
  <c r="L209" i="4"/>
  <c r="N209" i="4" s="1"/>
  <c r="L210" i="4"/>
  <c r="N210" i="4" s="1"/>
  <c r="L211" i="4"/>
  <c r="N211" i="4" s="1"/>
  <c r="L212" i="4"/>
  <c r="N212" i="4" s="1"/>
  <c r="L213" i="4"/>
  <c r="N213" i="4" s="1"/>
  <c r="L214" i="4"/>
  <c r="N214" i="4" s="1"/>
  <c r="L215" i="4"/>
  <c r="N215" i="4" s="1"/>
  <c r="L216" i="4"/>
  <c r="N216" i="4" s="1"/>
  <c r="L217" i="4"/>
  <c r="N217" i="4" s="1"/>
  <c r="L218" i="4"/>
  <c r="N218" i="4" s="1"/>
  <c r="L219" i="4"/>
  <c r="N219" i="4" s="1"/>
  <c r="L220" i="4"/>
  <c r="N220" i="4" s="1"/>
  <c r="L221" i="4"/>
  <c r="N221" i="4" s="1"/>
  <c r="L222" i="4"/>
  <c r="N222" i="4" s="1"/>
  <c r="L223" i="4"/>
  <c r="N223" i="4" s="1"/>
  <c r="L224" i="4"/>
  <c r="N224" i="4" s="1"/>
  <c r="L225" i="4"/>
  <c r="N225" i="4" s="1"/>
  <c r="L202" i="4"/>
  <c r="N202" i="4" s="1"/>
  <c r="L164" i="4" l="1"/>
  <c r="N164" i="4" s="1"/>
  <c r="L165" i="4"/>
  <c r="N165" i="4" s="1"/>
  <c r="L166" i="4"/>
  <c r="N166" i="4" s="1"/>
  <c r="L167" i="4"/>
  <c r="N167" i="4" s="1"/>
  <c r="L168" i="4"/>
  <c r="N168" i="4" s="1"/>
  <c r="L169" i="4"/>
  <c r="N169" i="4" s="1"/>
  <c r="L170" i="4"/>
  <c r="N170" i="4" s="1"/>
  <c r="L171" i="4"/>
  <c r="N171" i="4" s="1"/>
  <c r="L172" i="4"/>
  <c r="N172" i="4" s="1"/>
  <c r="L173" i="4"/>
  <c r="N173" i="4" s="1"/>
  <c r="L174" i="4"/>
  <c r="N174" i="4" s="1"/>
  <c r="L175" i="4"/>
  <c r="N175" i="4" s="1"/>
  <c r="L176" i="4"/>
  <c r="N176" i="4" s="1"/>
  <c r="L177" i="4"/>
  <c r="N177" i="4" s="1"/>
  <c r="L178" i="4"/>
  <c r="N178" i="4" s="1"/>
  <c r="L179" i="4"/>
  <c r="N179" i="4" s="1"/>
  <c r="L180" i="4"/>
  <c r="N180" i="4" s="1"/>
  <c r="L181" i="4"/>
  <c r="N181" i="4" s="1"/>
  <c r="L182" i="4"/>
  <c r="N182" i="4" s="1"/>
  <c r="L183" i="4"/>
  <c r="N183" i="4" s="1"/>
  <c r="L184" i="4"/>
  <c r="N184" i="4" s="1"/>
  <c r="L185" i="4"/>
  <c r="N185" i="4" s="1"/>
  <c r="L186" i="4"/>
  <c r="N186" i="4" s="1"/>
  <c r="L187" i="4"/>
  <c r="N187" i="4" s="1"/>
  <c r="L188" i="4"/>
  <c r="N188" i="4" s="1"/>
  <c r="L189" i="4"/>
  <c r="N189" i="4" s="1"/>
  <c r="L190" i="4"/>
  <c r="N190" i="4" s="1"/>
  <c r="L191" i="4"/>
  <c r="N191" i="4" s="1"/>
  <c r="L192" i="4"/>
  <c r="N192" i="4" s="1"/>
  <c r="L193" i="4"/>
  <c r="N193" i="4" s="1"/>
  <c r="L194" i="4"/>
  <c r="N194" i="4" s="1"/>
  <c r="L195" i="4"/>
  <c r="N195" i="4" s="1"/>
  <c r="L196" i="4"/>
  <c r="N196" i="4" s="1"/>
  <c r="L197" i="4"/>
  <c r="N197" i="4" s="1"/>
  <c r="L198" i="4"/>
  <c r="N198" i="4" s="1"/>
  <c r="L199" i="4"/>
  <c r="N199" i="4" s="1"/>
  <c r="L200" i="4"/>
  <c r="N200" i="4" s="1"/>
  <c r="L201" i="4"/>
  <c r="N201" i="4" s="1"/>
  <c r="L163" i="4"/>
  <c r="N163" i="4" s="1"/>
  <c r="L127" i="4"/>
  <c r="N127" i="4" s="1"/>
  <c r="L128" i="4"/>
  <c r="N128" i="4" s="1"/>
  <c r="L129" i="4"/>
  <c r="N129" i="4" s="1"/>
  <c r="L130" i="4"/>
  <c r="N130" i="4" s="1"/>
  <c r="L131" i="4"/>
  <c r="N131" i="4" s="1"/>
  <c r="L132" i="4"/>
  <c r="N132" i="4" s="1"/>
  <c r="L133" i="4"/>
  <c r="N133" i="4" s="1"/>
  <c r="L134" i="4"/>
  <c r="N134" i="4" s="1"/>
  <c r="L135" i="4"/>
  <c r="N135" i="4" s="1"/>
  <c r="L136" i="4"/>
  <c r="N136" i="4" s="1"/>
  <c r="L137" i="4"/>
  <c r="N137" i="4" s="1"/>
  <c r="L138" i="4"/>
  <c r="N138" i="4" s="1"/>
  <c r="L139" i="4"/>
  <c r="N139" i="4" s="1"/>
  <c r="L140" i="4"/>
  <c r="N140" i="4" s="1"/>
  <c r="L141" i="4"/>
  <c r="N141" i="4" s="1"/>
  <c r="L142" i="4"/>
  <c r="N142" i="4" s="1"/>
  <c r="L143" i="4"/>
  <c r="N143" i="4" s="1"/>
  <c r="L144" i="4"/>
  <c r="N144" i="4" s="1"/>
  <c r="L145" i="4"/>
  <c r="N145" i="4" s="1"/>
  <c r="L146" i="4"/>
  <c r="N146" i="4" s="1"/>
  <c r="L147" i="4"/>
  <c r="N147" i="4" s="1"/>
  <c r="L148" i="4"/>
  <c r="N148" i="4" s="1"/>
  <c r="L149" i="4"/>
  <c r="N149" i="4" s="1"/>
  <c r="L150" i="4"/>
  <c r="N150" i="4" s="1"/>
  <c r="L151" i="4"/>
  <c r="N151" i="4" s="1"/>
  <c r="L152" i="4"/>
  <c r="N152" i="4" s="1"/>
  <c r="L153" i="4"/>
  <c r="N153" i="4" s="1"/>
  <c r="L154" i="4"/>
  <c r="N154" i="4" s="1"/>
  <c r="L155" i="4"/>
  <c r="N155" i="4" s="1"/>
  <c r="L156" i="4"/>
  <c r="N156" i="4" s="1"/>
  <c r="L157" i="4"/>
  <c r="N157" i="4" s="1"/>
  <c r="L158" i="4"/>
  <c r="N158" i="4" s="1"/>
  <c r="L159" i="4"/>
  <c r="N159" i="4" s="1"/>
  <c r="L160" i="4"/>
  <c r="N160" i="4" s="1"/>
  <c r="L161" i="4"/>
  <c r="N161" i="4" s="1"/>
  <c r="L162" i="4"/>
  <c r="N162" i="4" s="1"/>
  <c r="L126" i="4"/>
  <c r="N126" i="4" s="1"/>
  <c r="L92" i="4"/>
  <c r="N92" i="4" s="1"/>
  <c r="L93" i="4"/>
  <c r="N93" i="4" s="1"/>
  <c r="L94" i="4"/>
  <c r="N94" i="4" s="1"/>
  <c r="L95" i="4"/>
  <c r="N95" i="4" s="1"/>
  <c r="L96" i="4"/>
  <c r="N96" i="4" s="1"/>
  <c r="L97" i="4"/>
  <c r="N97" i="4" s="1"/>
  <c r="L98" i="4"/>
  <c r="N98" i="4" s="1"/>
  <c r="L99" i="4"/>
  <c r="N99" i="4" s="1"/>
  <c r="L100" i="4"/>
  <c r="N100" i="4" s="1"/>
  <c r="L101" i="4"/>
  <c r="N101" i="4" s="1"/>
  <c r="L102" i="4"/>
  <c r="N102" i="4" s="1"/>
  <c r="L103" i="4"/>
  <c r="N103" i="4" s="1"/>
  <c r="L104" i="4"/>
  <c r="N104" i="4" s="1"/>
  <c r="L105" i="4"/>
  <c r="N105" i="4" s="1"/>
  <c r="L106" i="4"/>
  <c r="N106" i="4" s="1"/>
  <c r="L107" i="4"/>
  <c r="N107" i="4" s="1"/>
  <c r="L108" i="4"/>
  <c r="N108" i="4" s="1"/>
  <c r="L109" i="4"/>
  <c r="N109" i="4" s="1"/>
  <c r="L110" i="4"/>
  <c r="N110" i="4" s="1"/>
  <c r="L111" i="4"/>
  <c r="N111" i="4" s="1"/>
  <c r="L112" i="4"/>
  <c r="N112" i="4" s="1"/>
  <c r="L113" i="4"/>
  <c r="N113" i="4" s="1"/>
  <c r="L114" i="4"/>
  <c r="N114" i="4" s="1"/>
  <c r="L115" i="4"/>
  <c r="N115" i="4" s="1"/>
  <c r="L116" i="4"/>
  <c r="N116" i="4" s="1"/>
  <c r="L117" i="4"/>
  <c r="N117" i="4" s="1"/>
  <c r="L118" i="4"/>
  <c r="N118" i="4" s="1"/>
  <c r="L119" i="4"/>
  <c r="N119" i="4" s="1"/>
  <c r="L120" i="4"/>
  <c r="N120" i="4" s="1"/>
  <c r="L121" i="4"/>
  <c r="N121" i="4" s="1"/>
  <c r="L122" i="4"/>
  <c r="N122" i="4" s="1"/>
  <c r="L123" i="4"/>
  <c r="N123" i="4" s="1"/>
  <c r="L124" i="4"/>
  <c r="N124" i="4" s="1"/>
  <c r="L125" i="4"/>
  <c r="N125" i="4" s="1"/>
  <c r="L91" i="4"/>
  <c r="N91" i="4" s="1"/>
  <c r="L51" i="4"/>
  <c r="N51" i="4" s="1"/>
  <c r="L52" i="4"/>
  <c r="N52" i="4" s="1"/>
  <c r="L53" i="4"/>
  <c r="N53" i="4" s="1"/>
  <c r="L54" i="4"/>
  <c r="N54" i="4" s="1"/>
  <c r="L55" i="4"/>
  <c r="N55" i="4" s="1"/>
  <c r="L56" i="4"/>
  <c r="N56" i="4" s="1"/>
  <c r="L57" i="4"/>
  <c r="N57" i="4" s="1"/>
  <c r="L58" i="4"/>
  <c r="N58" i="4" s="1"/>
  <c r="L59" i="4"/>
  <c r="N59" i="4" s="1"/>
  <c r="L60" i="4"/>
  <c r="N60" i="4" s="1"/>
  <c r="L61" i="4"/>
  <c r="N61" i="4" s="1"/>
  <c r="L62" i="4"/>
  <c r="N62" i="4" s="1"/>
  <c r="L63" i="4"/>
  <c r="N63" i="4" s="1"/>
  <c r="L64" i="4"/>
  <c r="N64" i="4" s="1"/>
  <c r="L65" i="4"/>
  <c r="N65" i="4" s="1"/>
  <c r="L66" i="4"/>
  <c r="N66" i="4" s="1"/>
  <c r="L67" i="4"/>
  <c r="N67" i="4" s="1"/>
  <c r="L68" i="4"/>
  <c r="N68" i="4" s="1"/>
  <c r="L69" i="4"/>
  <c r="N69" i="4" s="1"/>
  <c r="L70" i="4"/>
  <c r="N70" i="4" s="1"/>
  <c r="L73" i="4"/>
  <c r="N73" i="4" s="1"/>
  <c r="L74" i="4"/>
  <c r="N74" i="4" s="1"/>
  <c r="L75" i="4"/>
  <c r="N75" i="4" s="1"/>
  <c r="L76" i="4"/>
  <c r="N76" i="4" s="1"/>
  <c r="L77" i="4"/>
  <c r="N77" i="4" s="1"/>
  <c r="L78" i="4"/>
  <c r="N78" i="4" s="1"/>
  <c r="L79" i="4"/>
  <c r="N79" i="4" s="1"/>
  <c r="L80" i="4"/>
  <c r="N80" i="4" s="1"/>
  <c r="L81" i="4"/>
  <c r="N81" i="4" s="1"/>
  <c r="L82" i="4"/>
  <c r="N82" i="4" s="1"/>
  <c r="L83" i="4"/>
  <c r="N83" i="4" s="1"/>
  <c r="L84" i="4"/>
  <c r="N84" i="4" s="1"/>
  <c r="L85" i="4"/>
  <c r="N85" i="4" s="1"/>
  <c r="L86" i="4"/>
  <c r="N86" i="4" s="1"/>
  <c r="L87" i="4"/>
  <c r="N87" i="4" s="1"/>
  <c r="L88" i="4"/>
  <c r="N88" i="4" s="1"/>
  <c r="L89" i="4"/>
  <c r="N89" i="4" s="1"/>
  <c r="L90" i="4"/>
  <c r="N90" i="4" s="1"/>
  <c r="L50" i="4"/>
  <c r="N50" i="4" s="1"/>
  <c r="L3" i="4"/>
  <c r="N3" i="4" s="1"/>
  <c r="L4" i="4"/>
  <c r="N4" i="4" s="1"/>
  <c r="L5" i="4"/>
  <c r="N5" i="4" s="1"/>
  <c r="L6" i="4"/>
  <c r="N6" i="4" s="1"/>
  <c r="L7" i="4"/>
  <c r="N7" i="4" s="1"/>
  <c r="L8" i="4"/>
  <c r="N8" i="4" s="1"/>
  <c r="L9" i="4"/>
  <c r="N9" i="4" s="1"/>
  <c r="L10" i="4"/>
  <c r="N10" i="4" s="1"/>
  <c r="L11" i="4"/>
  <c r="N11" i="4" s="1"/>
  <c r="L12" i="4"/>
  <c r="N12" i="4" s="1"/>
  <c r="L13" i="4"/>
  <c r="N13" i="4" s="1"/>
  <c r="L14" i="4"/>
  <c r="N14" i="4" s="1"/>
  <c r="L15" i="4"/>
  <c r="N15" i="4" s="1"/>
  <c r="L16" i="4"/>
  <c r="N16" i="4" s="1"/>
  <c r="L17" i="4"/>
  <c r="N17" i="4" s="1"/>
  <c r="L18" i="4"/>
  <c r="N18" i="4" s="1"/>
  <c r="L19" i="4"/>
  <c r="N19" i="4" s="1"/>
  <c r="L20" i="4"/>
  <c r="N20" i="4" s="1"/>
  <c r="L21" i="4"/>
  <c r="N21" i="4" s="1"/>
  <c r="L22" i="4"/>
  <c r="N22" i="4" s="1"/>
  <c r="L23" i="4"/>
  <c r="N23" i="4" s="1"/>
  <c r="L24" i="4"/>
  <c r="N24" i="4" s="1"/>
  <c r="L25" i="4"/>
  <c r="N25" i="4" s="1"/>
  <c r="L26" i="4"/>
  <c r="N26" i="4" s="1"/>
  <c r="L27" i="4"/>
  <c r="N27" i="4" s="1"/>
  <c r="L28" i="4"/>
  <c r="N28" i="4" s="1"/>
  <c r="L29" i="4"/>
  <c r="N29" i="4" s="1"/>
  <c r="L30" i="4"/>
  <c r="N30" i="4" s="1"/>
  <c r="L31" i="4"/>
  <c r="N31" i="4" s="1"/>
  <c r="L32" i="4"/>
  <c r="N32" i="4" s="1"/>
  <c r="L33" i="4"/>
  <c r="N33" i="4" s="1"/>
  <c r="L34" i="4"/>
  <c r="N34" i="4" s="1"/>
  <c r="L35" i="4"/>
  <c r="N35" i="4" s="1"/>
  <c r="L36" i="4"/>
  <c r="N36" i="4" s="1"/>
  <c r="L37" i="4"/>
  <c r="N37" i="4" s="1"/>
  <c r="L38" i="4"/>
  <c r="N38" i="4" s="1"/>
  <c r="L39" i="4"/>
  <c r="N39" i="4" s="1"/>
  <c r="L40" i="4"/>
  <c r="N40" i="4" s="1"/>
  <c r="L41" i="4"/>
  <c r="N41" i="4" s="1"/>
  <c r="L42" i="4"/>
  <c r="N42" i="4" s="1"/>
  <c r="L43" i="4"/>
  <c r="N43" i="4" s="1"/>
  <c r="L44" i="4"/>
  <c r="N44" i="4" s="1"/>
  <c r="L45" i="4"/>
  <c r="N45" i="4" s="1"/>
  <c r="L46" i="4"/>
  <c r="N46" i="4" s="1"/>
  <c r="L47" i="4"/>
  <c r="N47" i="4" s="1"/>
  <c r="L48" i="4"/>
  <c r="N48" i="4" s="1"/>
  <c r="L49" i="4"/>
  <c r="N49" i="4" s="1"/>
  <c r="L2" i="4"/>
  <c r="N2" i="4" s="1"/>
</calcChain>
</file>

<file path=xl/sharedStrings.xml><?xml version="1.0" encoding="utf-8"?>
<sst xmlns="http://schemas.openxmlformats.org/spreadsheetml/2006/main" count="35446" uniqueCount="21356">
  <si>
    <t>This spreadsheet is a master index of the contents of the AIChe Process Safety Archives</t>
  </si>
  <si>
    <t>Created by:</t>
  </si>
  <si>
    <t>R.A. Freeman</t>
  </si>
  <si>
    <t>Original Date</t>
  </si>
  <si>
    <t>B</t>
  </si>
  <si>
    <t>Rev Date</t>
  </si>
  <si>
    <t>Contents of the Archives</t>
  </si>
  <si>
    <t>BeaconList</t>
  </si>
  <si>
    <t>CCPS</t>
  </si>
  <si>
    <t>LPS</t>
  </si>
  <si>
    <t>PPSS</t>
  </si>
  <si>
    <t>PSP</t>
  </si>
  <si>
    <t>Instructions for Finding a Technical Paper in the AIChE Process Safety Archives</t>
  </si>
  <si>
    <t>Title</t>
  </si>
  <si>
    <t>Year</t>
  </si>
  <si>
    <t>Facility Siting</t>
  </si>
  <si>
    <t>Electrical Equipment in Hazardous Areas</t>
  </si>
  <si>
    <t>Mechanical Integrity</t>
  </si>
  <si>
    <t>Management of Change</t>
  </si>
  <si>
    <t>Corrosion under insulation</t>
  </si>
  <si>
    <t>Master Order</t>
  </si>
  <si>
    <t>Conference Short Title
or Journal</t>
  </si>
  <si>
    <t>Session Title</t>
  </si>
  <si>
    <t>Paper Title</t>
  </si>
  <si>
    <t>Authors</t>
  </si>
  <si>
    <t>POP
Volume</t>
  </si>
  <si>
    <t>POP
Issue</t>
  </si>
  <si>
    <t>Page Numbers</t>
  </si>
  <si>
    <t>Session</t>
  </si>
  <si>
    <t>Paper Location</t>
  </si>
  <si>
    <t>Conference Long Title</t>
  </si>
  <si>
    <t>Link to AIChE 
online Volume</t>
  </si>
  <si>
    <t>Citation</t>
  </si>
  <si>
    <t>Directory name</t>
  </si>
  <si>
    <t>file_name</t>
  </si>
  <si>
    <t>01</t>
  </si>
  <si>
    <t>02</t>
  </si>
  <si>
    <t>03</t>
  </si>
  <si>
    <t>04</t>
  </si>
  <si>
    <t>05</t>
  </si>
  <si>
    <t>06</t>
  </si>
  <si>
    <t>07</t>
  </si>
  <si>
    <t>08</t>
  </si>
  <si>
    <t>09</t>
  </si>
  <si>
    <t>10</t>
  </si>
  <si>
    <t>Loss Prevention Symposium - Vol 1</t>
  </si>
  <si>
    <t>LPS-1967</t>
  </si>
  <si>
    <t>Table of Contents</t>
  </si>
  <si>
    <t>Editors</t>
  </si>
  <si>
    <t>Case Study Of Incident Involving Acetylenic Alcohol</t>
  </si>
  <si>
    <t xml:space="preserve">Fred Lorentz </t>
  </si>
  <si>
    <t>1-5</t>
  </si>
  <si>
    <t>Explosibility And Stabilization Of Propargyl Bromide</t>
  </si>
  <si>
    <t>Robert D. Coffee and John J. Wheeler</t>
  </si>
  <si>
    <t>6-9</t>
  </si>
  <si>
    <t>The Thermal Decomposition Of Ethylene</t>
  </si>
  <si>
    <t>10-12</t>
  </si>
  <si>
    <t>Lessons Learned From A Coupling Failure And Lube Oil Fire</t>
  </si>
  <si>
    <t xml:space="preserve">G. Ostroot </t>
  </si>
  <si>
    <t>13-17</t>
  </si>
  <si>
    <t>Loss Risks In Large Integrated Chemical Plants</t>
  </si>
  <si>
    <t>H. S. Robinson</t>
  </si>
  <si>
    <t>18-20</t>
  </si>
  <si>
    <t>Design, Operation, And Corrosion Trends in Pressure Vessels</t>
  </si>
  <si>
    <t>21-22</t>
  </si>
  <si>
    <t>Technical lnvestigation Of Major Process-lndustry Accidents</t>
  </si>
  <si>
    <t>W. L. Bulkley</t>
  </si>
  <si>
    <t>23-27</t>
  </si>
  <si>
    <t>Design Of Control Houses To Withstand Explosive Forces</t>
  </si>
  <si>
    <t>W. J. Bradford and T. L. Culbertson</t>
  </si>
  <si>
    <t>28-30</t>
  </si>
  <si>
    <t>The Chambers Work Emergency Control Plan</t>
  </si>
  <si>
    <t>D. T. Smith</t>
  </si>
  <si>
    <t>Process Control And Design Case Histories</t>
  </si>
  <si>
    <t>32-34</t>
  </si>
  <si>
    <t>PAPER 10</t>
  </si>
  <si>
    <t>Explosive Venting vs Explosion Venting.</t>
  </si>
  <si>
    <t>M. Charney</t>
  </si>
  <si>
    <t>35-38</t>
  </si>
  <si>
    <t>PAPER 11</t>
  </si>
  <si>
    <t>Dust And The Process Engineer</t>
  </si>
  <si>
    <t>L. A. Eggleston</t>
  </si>
  <si>
    <t>39-43</t>
  </si>
  <si>
    <t>PAPER 12</t>
  </si>
  <si>
    <t>Where To Use Plastic Materials</t>
  </si>
  <si>
    <t>44-49</t>
  </si>
  <si>
    <t>PAPER 13</t>
  </si>
  <si>
    <t>Purpose And Function Of Tennessee Eastman's Reactive Chemical Program</t>
  </si>
  <si>
    <t>50-52</t>
  </si>
  <si>
    <t>PAPER 14</t>
  </si>
  <si>
    <t>lmplementing Process Safety Policies</t>
  </si>
  <si>
    <t>53-55</t>
  </si>
  <si>
    <t>PAPER 15</t>
  </si>
  <si>
    <t>J. R. Penland</t>
  </si>
  <si>
    <t>56-57</t>
  </si>
  <si>
    <t>PAPER 16</t>
  </si>
  <si>
    <t>Screening For Chemical Process Hazards</t>
  </si>
  <si>
    <t>58-64</t>
  </si>
  <si>
    <t>PAPER 17</t>
  </si>
  <si>
    <t>Case Study Of a Reactor Fire</t>
  </si>
  <si>
    <t>R. M. Zielinski</t>
  </si>
  <si>
    <t>65-69</t>
  </si>
  <si>
    <t>PAPER 18</t>
  </si>
  <si>
    <t>Vapor Release And Explosion in a Light Hydrocarbon Plant</t>
  </si>
  <si>
    <t>C. T. Adcock and J. D. Weldon</t>
  </si>
  <si>
    <t>70-74</t>
  </si>
  <si>
    <t>PAPER 19</t>
  </si>
  <si>
    <t>Battery Failure Causes Major Failure Of Gas Turbine</t>
  </si>
  <si>
    <t>B. H. Shield</t>
  </si>
  <si>
    <t>75-77</t>
  </si>
  <si>
    <t>PAPER 20</t>
  </si>
  <si>
    <t>Sizing Relief Area For Polymerizat¡on Reactors</t>
  </si>
  <si>
    <t>W. J. Boyle Jr.</t>
  </si>
  <si>
    <t>78-84</t>
  </si>
  <si>
    <t>PAPER 21</t>
  </si>
  <si>
    <t>Explosions In Flare Stacks.</t>
  </si>
  <si>
    <t>P. Peterson</t>
  </si>
  <si>
    <t>85-89</t>
  </si>
  <si>
    <t>PAPER 22</t>
  </si>
  <si>
    <t>Fireproofing In Chemical Plants.</t>
  </si>
  <si>
    <t>S. Waldman</t>
  </si>
  <si>
    <t>90-98</t>
  </si>
  <si>
    <t>PAPER 23</t>
  </si>
  <si>
    <t>LPS-1968</t>
  </si>
  <si>
    <t>Front Matter</t>
  </si>
  <si>
    <t>Loss Prevention Symposium - Vol 2</t>
  </si>
  <si>
    <t>Ben E. Kulterd</t>
  </si>
  <si>
    <t>1-3</t>
  </si>
  <si>
    <t>Electrical Hazard Equipment Classification</t>
  </si>
  <si>
    <t>Richard Y. LeVine</t>
  </si>
  <si>
    <t>4-9</t>
  </si>
  <si>
    <t>Explosion-Proof Electrical Equipment</t>
  </si>
  <si>
    <t>Felix F. House</t>
  </si>
  <si>
    <t>10-16</t>
  </si>
  <si>
    <t>17-24</t>
  </si>
  <si>
    <t>Limiting Electrical Losses</t>
  </si>
  <si>
    <t>Discussion Group</t>
  </si>
  <si>
    <t>25-28</t>
  </si>
  <si>
    <t>Bisphenol-A Dust Explosions</t>
  </si>
  <si>
    <t>Richard L. Yowell</t>
  </si>
  <si>
    <t>29-33</t>
  </si>
  <si>
    <t>Joseph Gillis</t>
  </si>
  <si>
    <t>34-36</t>
  </si>
  <si>
    <t>R.F. Schwab</t>
  </si>
  <si>
    <t>37-43</t>
  </si>
  <si>
    <t>R.H. Essenhigh</t>
  </si>
  <si>
    <t>The Dust Problem</t>
  </si>
  <si>
    <t>49-53</t>
  </si>
  <si>
    <t>Turbine Accidents Which Should Not Have Happened</t>
  </si>
  <si>
    <t>D. A. Naughton</t>
  </si>
  <si>
    <t>54-58</t>
  </si>
  <si>
    <t>Axial Flow Compressor Accidents</t>
  </si>
  <si>
    <t>M.J. Telesmanic</t>
  </si>
  <si>
    <t>59-61</t>
  </si>
  <si>
    <t>11</t>
  </si>
  <si>
    <t>Beno Sternlicht, Paul Lewis, and Neville Rieger</t>
  </si>
  <si>
    <t>62-71</t>
  </si>
  <si>
    <t>12</t>
  </si>
  <si>
    <t>71-73</t>
  </si>
  <si>
    <t>13</t>
  </si>
  <si>
    <t>Tips On Starting Up And lnstalling Centrifugal Compressors</t>
  </si>
  <si>
    <t>G.P. Moschini and E.H. Schroeder</t>
  </si>
  <si>
    <t>74-76</t>
  </si>
  <si>
    <t>14</t>
  </si>
  <si>
    <t>Operating Main Turbine Drives</t>
  </si>
  <si>
    <t>V.P. Purcell</t>
  </si>
  <si>
    <t>77-79</t>
  </si>
  <si>
    <t>15</t>
  </si>
  <si>
    <t>W.A. Zech</t>
  </si>
  <si>
    <t>80-87</t>
  </si>
  <si>
    <t>16</t>
  </si>
  <si>
    <t>88-90</t>
  </si>
  <si>
    <t>17</t>
  </si>
  <si>
    <t>W.C. Brasie and D.W. Simpson</t>
  </si>
  <si>
    <t>91-102</t>
  </si>
  <si>
    <t>18</t>
  </si>
  <si>
    <t>103-109</t>
  </si>
  <si>
    <t>19</t>
  </si>
  <si>
    <t>Flare Systems Explosions</t>
  </si>
  <si>
    <t>J.L. Kilby</t>
  </si>
  <si>
    <t>110-113</t>
  </si>
  <si>
    <t>20</t>
  </si>
  <si>
    <t>R. D. Reed</t>
  </si>
  <si>
    <t>114-118</t>
  </si>
  <si>
    <t>21</t>
  </si>
  <si>
    <t>Explosion Effects And Flare Stacks-Discussion</t>
  </si>
  <si>
    <t>119-122</t>
  </si>
  <si>
    <t>22</t>
  </si>
  <si>
    <t>D.A. Aubrecht, F.O. Lindemann, and S. Schreiber</t>
  </si>
  <si>
    <t>123-124</t>
  </si>
  <si>
    <t>23</t>
  </si>
  <si>
    <t>J.E. Troyan and R.Y. LeVine</t>
  </si>
  <si>
    <t>125-130</t>
  </si>
  <si>
    <t>24</t>
  </si>
  <si>
    <t>PAPER 24</t>
  </si>
  <si>
    <t>R.J. Feldman and S.S. Grossel</t>
  </si>
  <si>
    <t>131-134</t>
  </si>
  <si>
    <t>25</t>
  </si>
  <si>
    <t>PAPER 25</t>
  </si>
  <si>
    <t>Hazardous Experience And Design ln The CPI-Discussion</t>
  </si>
  <si>
    <t>134-138</t>
  </si>
  <si>
    <t>26</t>
  </si>
  <si>
    <t>PAPER 26</t>
  </si>
  <si>
    <t>LPS-1969</t>
  </si>
  <si>
    <t>Risk Evaluation Of Chemical Plants</t>
  </si>
  <si>
    <t>A.Spiegelman</t>
  </si>
  <si>
    <t>1-10</t>
  </si>
  <si>
    <t>Loss Prevention Symposium - Vol 3</t>
  </si>
  <si>
    <t>Industrial Explosions And Insurance</t>
  </si>
  <si>
    <t>W. H. Doyle</t>
  </si>
  <si>
    <t>11-17</t>
  </si>
  <si>
    <t>Hazard Evaluation Testing</t>
  </si>
  <si>
    <t>R. D. Coffee</t>
  </si>
  <si>
    <t>18-22</t>
  </si>
  <si>
    <t>Fire Protection Engineering</t>
  </si>
  <si>
    <t>D. Way</t>
  </si>
  <si>
    <t>23-25</t>
  </si>
  <si>
    <t>Kinetics And Mechanism Of Aromatic Nitrations</t>
  </si>
  <si>
    <t>L. F. Albright and C. Hanson</t>
  </si>
  <si>
    <t>26-31</t>
  </si>
  <si>
    <t>Detonation Potential Of Nitric Acid Systems</t>
  </si>
  <si>
    <t>R. W. Van Dolah</t>
  </si>
  <si>
    <t>32-37</t>
  </si>
  <si>
    <t>Batch Nitration Experiences</t>
  </si>
  <si>
    <t>T. A. Ventrone</t>
  </si>
  <si>
    <t>38-40</t>
  </si>
  <si>
    <t>Anatomy Of A Nitration Explosion</t>
  </si>
  <si>
    <t>E. J. Fritz</t>
  </si>
  <si>
    <t>41-44</t>
  </si>
  <si>
    <t>Explosion Problems In Chlorine Manufacture</t>
  </si>
  <si>
    <t>J. L. Wood</t>
  </si>
  <si>
    <t>45-47</t>
  </si>
  <si>
    <t>Estimating The Area Affected by A Chlorine Release</t>
  </si>
  <si>
    <t>A. E. Howerton</t>
  </si>
  <si>
    <t>48-53</t>
  </si>
  <si>
    <t>Electrical Problems In The Chemical Industry</t>
  </si>
  <si>
    <t>J. H. Hoorman</t>
  </si>
  <si>
    <t>54-56</t>
  </si>
  <si>
    <t>Electrical Problem In Chlorine Manufacture</t>
  </si>
  <si>
    <t>H. K. Elliott</t>
  </si>
  <si>
    <t>57-58</t>
  </si>
  <si>
    <t>Electric Motors In The CPI</t>
  </si>
  <si>
    <t>J. C. Moore</t>
  </si>
  <si>
    <t>59-65</t>
  </si>
  <si>
    <t>Aligning Rotating Equipment</t>
  </si>
  <si>
    <t>R. L Blubaugh and H. J. Watts</t>
  </si>
  <si>
    <t>66-69</t>
  </si>
  <si>
    <t>Power And Control System Reliability</t>
  </si>
  <si>
    <t>D. J. Vaccaro</t>
  </si>
  <si>
    <t>70-73</t>
  </si>
  <si>
    <t>Flame Inhibition Of Vapor-Air Mixtures</t>
  </si>
  <si>
    <t>74-78</t>
  </si>
  <si>
    <t>Determination Of Explosion Yields</t>
  </si>
  <si>
    <t>S. R. Brinley</t>
  </si>
  <si>
    <t>79-82</t>
  </si>
  <si>
    <t>P. G. Shelly And E. J. Sills</t>
  </si>
  <si>
    <t>83-91</t>
  </si>
  <si>
    <t>A. F. Dyer</t>
  </si>
  <si>
    <t>92-97</t>
  </si>
  <si>
    <t>The Billion Gallon Tank Farm</t>
  </si>
  <si>
    <t>D. M. Johnson</t>
  </si>
  <si>
    <t>98-103</t>
  </si>
  <si>
    <t>Index</t>
  </si>
  <si>
    <t>LPS-1970</t>
  </si>
  <si>
    <t>Functions of a Loss Control Program</t>
  </si>
  <si>
    <t>‘1-5</t>
  </si>
  <si>
    <t>Loss Prevention Symposium - Vol 4</t>
  </si>
  <si>
    <t>Flamnability  Limits of Fluidized Bed Mixture</t>
  </si>
  <si>
    <t>‘6-11</t>
  </si>
  <si>
    <t>Hazards with Flammable Mixtures</t>
  </si>
  <si>
    <t>‘12-15</t>
  </si>
  <si>
    <t>Identifying Chemical Reaction Hazards</t>
  </si>
  <si>
    <t>16-24</t>
  </si>
  <si>
    <t>Hazards in Phthalic Anhydride Plants</t>
  </si>
  <si>
    <t>25-30</t>
  </si>
  <si>
    <t>The Fluidized Bed Phthalic Anhydride Process</t>
  </si>
  <si>
    <t>31-37</t>
  </si>
  <si>
    <t>Failure Analysis, Detection, Prevention, and Control of Turbo Machinery</t>
  </si>
  <si>
    <t>38-45</t>
  </si>
  <si>
    <t>Materials  Engineering of Hydrotreating Equipment</t>
  </si>
  <si>
    <t>C.A. Robertson</t>
  </si>
  <si>
    <t>46-52</t>
  </si>
  <si>
    <t>Polar Solutions and Fire-Fighting Foam</t>
  </si>
  <si>
    <t>53-57</t>
  </si>
  <si>
    <t>Pneumatic Transport and Its Hazards</t>
  </si>
  <si>
    <t>58-66</t>
  </si>
  <si>
    <t>Accident Prevention in High Temperature Heat Transfer Fluid Systems</t>
  </si>
  <si>
    <t>67-88</t>
  </si>
  <si>
    <t>Responsibility of the Press and the Company</t>
  </si>
  <si>
    <t>Planning For Emergencies</t>
  </si>
  <si>
    <t>90-92</t>
  </si>
  <si>
    <t>Getting the Facts—The Reporter's Job</t>
  </si>
  <si>
    <t>93-94</t>
  </si>
  <si>
    <t>Sizing Rupture for Vessels Containing Monomers</t>
  </si>
  <si>
    <t>95-103</t>
  </si>
  <si>
    <t>Sizing Relief Areas for Distillation Columns</t>
  </si>
  <si>
    <t>104-108</t>
  </si>
  <si>
    <t>Pressure Vessels Fabricated in Foreign Countries</t>
  </si>
  <si>
    <t>109-113</t>
  </si>
  <si>
    <t>The New ASME Pressure Vessel Code</t>
  </si>
  <si>
    <t>114-115</t>
  </si>
  <si>
    <t>LPS-1971</t>
  </si>
  <si>
    <t>How Industry Handles a Transportation Emergency. .</t>
  </si>
  <si>
    <t>'1-2</t>
  </si>
  <si>
    <t>Loss Prevention Symposium - Vol 5</t>
  </si>
  <si>
    <t xml:space="preserve">The Fire Service and Hazardous Materials Transportation </t>
  </si>
  <si>
    <t>'3-6</t>
  </si>
  <si>
    <t xml:space="preserve">Railroads and Transportation Safety </t>
  </si>
  <si>
    <t>'7-12</t>
  </si>
  <si>
    <t xml:space="preserve">Hazardous Materials and the Trucking Industry </t>
  </si>
  <si>
    <t>13-14</t>
  </si>
  <si>
    <t xml:space="preserve">Transportation Accidents and the Law </t>
  </si>
  <si>
    <t>15-20</t>
  </si>
  <si>
    <t>Chemical Industry Transportation Emergency Information Systems</t>
  </si>
  <si>
    <t>21-25</t>
  </si>
  <si>
    <t xml:space="preserve">Vinyl Chloride Tank Car Incident </t>
  </si>
  <si>
    <t>26-28</t>
  </si>
  <si>
    <t xml:space="preserve">Handling Vinyl Chloride Emergencies </t>
  </si>
  <si>
    <t>29-31</t>
  </si>
  <si>
    <t xml:space="preserve">Chlorine Emergency Procedures </t>
  </si>
  <si>
    <t>R. L. Mitchell, Jr</t>
  </si>
  <si>
    <t>32-36</t>
  </si>
  <si>
    <t xml:space="preserve">Transportation Emergency Plans in Canada </t>
  </si>
  <si>
    <t>37-40</t>
  </si>
  <si>
    <t xml:space="preserve">Modern Railway Track Inspection </t>
  </si>
  <si>
    <t>41-45</t>
  </si>
  <si>
    <t xml:space="preserve">Rupture of a Nitroaniline Reactor </t>
  </si>
  <si>
    <t xml:space="preserve">Explosion Of a Para-Mitro-Meta-Cresol Unit </t>
  </si>
  <si>
    <t>53-56</t>
  </si>
  <si>
    <t xml:space="preserve">Butadiene Explosion at Texas City - 1 </t>
  </si>
  <si>
    <t>57-60</t>
  </si>
  <si>
    <t xml:space="preserve">Butadiene Explosion at Texas City - 2 </t>
  </si>
  <si>
    <t>61-66</t>
  </si>
  <si>
    <t xml:space="preserve">Butadiene Explosion at Texas City - 3 </t>
  </si>
  <si>
    <t>67-75</t>
  </si>
  <si>
    <t xml:space="preserve">Responsibilities of the Plant Owner and the Contractor </t>
  </si>
  <si>
    <t>76-79</t>
  </si>
  <si>
    <t>80-82</t>
  </si>
  <si>
    <t xml:space="preserve">Metallurgical Failure and the Microscope </t>
  </si>
  <si>
    <t>83-89</t>
  </si>
  <si>
    <t xml:space="preserve">Measurement and Analysis of Machinery </t>
  </si>
  <si>
    <t>90-99</t>
  </si>
  <si>
    <t>Prevention of Catastrophic Failure in Reciprocating Compressors</t>
  </si>
  <si>
    <t>100-105</t>
  </si>
  <si>
    <t xml:space="preserve">Applications of Acoustic Emission Technology </t>
  </si>
  <si>
    <t>106-108</t>
  </si>
  <si>
    <t>Case Histories - General Discussion: An Insurance Introductory View</t>
  </si>
  <si>
    <t>109-110</t>
  </si>
  <si>
    <t xml:space="preserve">Chlorofluorohydrocarbon Reaction with Aluminum Rotor </t>
  </si>
  <si>
    <t>111-115</t>
  </si>
  <si>
    <t xml:space="preserve">Transportation Emergency Procedures </t>
  </si>
  <si>
    <t>LPS-1972</t>
  </si>
  <si>
    <t xml:space="preserve">Safety and Reliability Decision Making by Loss Rates </t>
  </si>
  <si>
    <t xml:space="preserve"> ‘1-6</t>
  </si>
  <si>
    <t>Loss Prevention Symposium - Vol 6</t>
  </si>
  <si>
    <t xml:space="preserve">More Evidence in Support of Murphy's Law </t>
  </si>
  <si>
    <t xml:space="preserve"> ‘7-11</t>
  </si>
  <si>
    <t xml:space="preserve">Applications of Reliability Theory to Process Design </t>
  </si>
  <si>
    <t>‘12-19</t>
  </si>
  <si>
    <t xml:space="preserve">Appraising Energy Hazard Potentials </t>
  </si>
  <si>
    <t>21-27</t>
  </si>
  <si>
    <t xml:space="preserve">Equilibrium Thermochemistry Computer Programs as Predictors of Energy Hazard Potential </t>
  </si>
  <si>
    <t>28-37</t>
  </si>
  <si>
    <t xml:space="preserve">Modeling the Ignitition of Fuel-Oxidizer Systems </t>
  </si>
  <si>
    <t>38-44</t>
  </si>
  <si>
    <t xml:space="preserve">Computer Simulation of Polymerizer Pressure Relief </t>
  </si>
  <si>
    <t>45-57</t>
  </si>
  <si>
    <t xml:space="preserve">Hazard Evaluation: The Basis for Chemical Plant Design </t>
  </si>
  <si>
    <t>58-60</t>
  </si>
  <si>
    <t xml:space="preserve">Discharge of Heavy Gases From Relief Valves </t>
  </si>
  <si>
    <t xml:space="preserve">Linking Thermodynamics and Kinetics to Predict Real Chemical Hazards </t>
  </si>
  <si>
    <t>67-73</t>
  </si>
  <si>
    <t xml:space="preserve">Chlorination Hazards </t>
  </si>
  <si>
    <t xml:space="preserve">Fire and Explosion Hazards in Compressed Air Systems </t>
  </si>
  <si>
    <t>79-87</t>
  </si>
  <si>
    <t xml:space="preserve">Explosion Protection for Centrifuges </t>
  </si>
  <si>
    <t>88-91</t>
  </si>
  <si>
    <t xml:space="preserve">Establishment of Design Criteria for Safe Processing of Hazardous Materials </t>
  </si>
  <si>
    <t>92-98</t>
  </si>
  <si>
    <t xml:space="preserve">An Acetylene Decomposition Incident </t>
  </si>
  <si>
    <t>99-103</t>
  </si>
  <si>
    <t xml:space="preserve">Explosion of a Chlorine Distillate Receiver </t>
  </si>
  <si>
    <t xml:space="preserve"> 104-107</t>
  </si>
  <si>
    <t xml:space="preserve">Solvent Recovery From Waste Chemical Sludge an Explosion Case History </t>
  </si>
  <si>
    <t xml:space="preserve"> 108-113</t>
  </si>
  <si>
    <t xml:space="preserve">Explosive Reactivity of Organics and Chlorine </t>
  </si>
  <si>
    <t xml:space="preserve"> 114-120</t>
  </si>
  <si>
    <t>LPS-1973</t>
  </si>
  <si>
    <t xml:space="preserve">Explosion Venting of Low-Strength Equipment and Structures </t>
  </si>
  <si>
    <t>1-9</t>
  </si>
  <si>
    <t>Loss Prevention Symposium - Vol 7</t>
  </si>
  <si>
    <t xml:space="preserve">Relief Venting of Dust Explosions </t>
  </si>
  <si>
    <t>10-14</t>
  </si>
  <si>
    <t>The Explosion of Methanol-Air Mixtures at Above Atmospheric Conditions</t>
  </si>
  <si>
    <t>15-19</t>
  </si>
  <si>
    <t xml:space="preserve">Industrial Hygiene Factors in Design and Operating Practice </t>
  </si>
  <si>
    <t>20-23</t>
  </si>
  <si>
    <t xml:space="preserve">Controlling In-Plant Toxic Spills </t>
  </si>
  <si>
    <t>24-28</t>
  </si>
  <si>
    <t>Industrial Hygiene Considerations in Process Design</t>
  </si>
  <si>
    <t>29-34</t>
  </si>
  <si>
    <t>Establishing In-Plant Standards of Exposure to Toxic Materials In Chemical Plant Design</t>
  </si>
  <si>
    <t>35-37</t>
  </si>
  <si>
    <t xml:space="preserve">Pre Start-up Safety Review </t>
  </si>
  <si>
    <t>38-39</t>
  </si>
  <si>
    <t xml:space="preserve">Pre Start-up Safety Checkout-Prelude to a Successful Startup </t>
  </si>
  <si>
    <t>40-41</t>
  </si>
  <si>
    <t xml:space="preserve">Laboratory Evaluation Tests of Fireproofing Materials </t>
  </si>
  <si>
    <t>42-44</t>
  </si>
  <si>
    <t>Testing Fireproofing for Structural Steel</t>
  </si>
  <si>
    <t xml:space="preserve">Testing Pipe Insulation </t>
  </si>
  <si>
    <t>48-51</t>
  </si>
  <si>
    <t>Role of Magnesium Oxychloride Cements In Fire Loss Prevention</t>
  </si>
  <si>
    <t>52-56</t>
  </si>
  <si>
    <t xml:space="preserve">Fire Protection of Structural Steel </t>
  </si>
  <si>
    <t>57-64</t>
  </si>
  <si>
    <t xml:space="preserve">Subliming Coatings For Fireproofing of Steel </t>
  </si>
  <si>
    <t>65-68</t>
  </si>
  <si>
    <t xml:space="preserve">The Use of Intumescent Coatings for Fire Protection of Structural Steel </t>
  </si>
  <si>
    <t>69-72</t>
  </si>
  <si>
    <t>73-76</t>
  </si>
  <si>
    <t>The Feasibility of Quantitatively Analyzing Investments in Loss Prevention Activities</t>
  </si>
  <si>
    <t xml:space="preserve">Hazard Evaluation and Risk Control </t>
  </si>
  <si>
    <t>80-84</t>
  </si>
  <si>
    <t xml:space="preserve">Reliability of Fire Protection Systems </t>
  </si>
  <si>
    <t>85-90</t>
  </si>
  <si>
    <t>A Synthesis Strategy for Fault Trees in Chemical Processing Systems</t>
  </si>
  <si>
    <t xml:space="preserve">  91-99</t>
  </si>
  <si>
    <t xml:space="preserve">Safety in Flange Joints </t>
  </si>
  <si>
    <t>100-104</t>
  </si>
  <si>
    <t xml:space="preserve">Operability Studies and Hazard Analysis </t>
  </si>
  <si>
    <t>105-116</t>
  </si>
  <si>
    <t xml:space="preserve">Dinitrotoluene Pipeline Explosion </t>
  </si>
  <si>
    <t>T.L. Bateman, F.H. Small and G.E. Snyder</t>
  </si>
  <si>
    <t>117-122</t>
  </si>
  <si>
    <t xml:space="preserve">Safety Aspects of Continuous Nitration </t>
  </si>
  <si>
    <t>123-125</t>
  </si>
  <si>
    <t xml:space="preserve">Case Histories on Loss Prevention </t>
  </si>
  <si>
    <t>126-130</t>
  </si>
  <si>
    <t>LPS-1975</t>
  </si>
  <si>
    <t xml:space="preserve">Test on Fire Protection Systems for Steel </t>
  </si>
  <si>
    <t>‘2-3</t>
  </si>
  <si>
    <t>Loss Prevention Symposium - Vol 9</t>
  </si>
  <si>
    <t xml:space="preserve">Hot Tapping in Cryogenic Service </t>
  </si>
  <si>
    <t>‘4-8</t>
  </si>
  <si>
    <t xml:space="preserve">Ethylene Behavior Related to Hot Tapping </t>
  </si>
  <si>
    <t>‘9-14</t>
  </si>
  <si>
    <t xml:space="preserve">Welding on Pressurized Pipe </t>
  </si>
  <si>
    <t xml:space="preserve">Assessing the Safety in Hot Tapping Operations </t>
  </si>
  <si>
    <t>20-28</t>
  </si>
  <si>
    <t xml:space="preserve">Hot Tapping under Pressure </t>
  </si>
  <si>
    <t xml:space="preserve">Code for Hot Tapping </t>
  </si>
  <si>
    <t>34-41</t>
  </si>
  <si>
    <t xml:space="preserve">Guidelines for Safe Hot Taps on Gas Pipe </t>
  </si>
  <si>
    <t>42-45</t>
  </si>
  <si>
    <t xml:space="preserve">Flame Arresters for High-Hydrogen Fuel-Air Mixtures </t>
  </si>
  <si>
    <t>46-55</t>
  </si>
  <si>
    <t xml:space="preserve">Wall Failures from Explosive Forces </t>
  </si>
  <si>
    <t>56-59</t>
  </si>
  <si>
    <t xml:space="preserve">Atmosphere Control in Process Equipment </t>
  </si>
  <si>
    <t>60-65</t>
  </si>
  <si>
    <t xml:space="preserve">CHEMTREC Up to Date </t>
  </si>
  <si>
    <t>66-70</t>
  </si>
  <si>
    <t xml:space="preserve">Southern's Hazardous Materials Program </t>
  </si>
  <si>
    <t>71-72</t>
  </si>
  <si>
    <t xml:space="preserve">How the NTSB Functions </t>
  </si>
  <si>
    <t>73-75</t>
  </si>
  <si>
    <t xml:space="preserve">Inerting Could Prevent Some Tanker Explosions </t>
  </si>
  <si>
    <t>76-81</t>
  </si>
  <si>
    <t xml:space="preserve">Useful Approach to Dust Explosion Hazards </t>
  </si>
  <si>
    <t>82-90</t>
  </si>
  <si>
    <t xml:space="preserve">Explosions in Liquids and Solids </t>
  </si>
  <si>
    <t>91-96</t>
  </si>
  <si>
    <t>Explosion Protection for Process Systems</t>
  </si>
  <si>
    <t>97-100</t>
  </si>
  <si>
    <t xml:space="preserve">What Causes Unconfined Vapor Cloud Explosions </t>
  </si>
  <si>
    <t>101-105</t>
  </si>
  <si>
    <t xml:space="preserve">The Flixborough Cyclohexane Disaster </t>
  </si>
  <si>
    <t>106-113</t>
  </si>
  <si>
    <t xml:space="preserve">Static Problems in Handling Charged Liquids </t>
  </si>
  <si>
    <t xml:space="preserve">Modelling of Electrostatic Phenomena </t>
  </si>
  <si>
    <t>119-126</t>
  </si>
  <si>
    <t xml:space="preserve">A Model for the Electric Charging Process in Fuel Filtration </t>
  </si>
  <si>
    <t>127-129</t>
  </si>
  <si>
    <t xml:space="preserve">Reformer Gas Line Flange Failure </t>
  </si>
  <si>
    <t>130-133</t>
  </si>
  <si>
    <t xml:space="preserve">Emergency Isolation Valves for Chemical Plants </t>
  </si>
  <si>
    <t>134-143</t>
  </si>
  <si>
    <t>LPS-1976</t>
  </si>
  <si>
    <t xml:space="preserve">Safe Furnace Design and Operation </t>
  </si>
  <si>
    <t>Loss Prevention Symposium - Vol 10</t>
  </si>
  <si>
    <t xml:space="preserve">Area Monitoring for Flammable and Toxic Hazards </t>
  </si>
  <si>
    <t xml:space="preserve">Design of a Gas Monitoring System </t>
  </si>
  <si>
    <t xml:space="preserve">Another Way to Detect Agitation </t>
  </si>
  <si>
    <t xml:space="preserve">Vapor Clouds and Fires in a Light </t>
  </si>
  <si>
    <t xml:space="preserve">Water Spray to Reduce Vapor Cloud Spray </t>
  </si>
  <si>
    <t xml:space="preserve">L.A. Eggleston, W.R. Herrera and M.D. Pish </t>
  </si>
  <si>
    <t xml:space="preserve">Hydrocarbon Mist Explosions-Part 1. Prevention by Explosion Suppression </t>
  </si>
  <si>
    <t>G.C. Vincent and W.B. Howard</t>
  </si>
  <si>
    <t xml:space="preserve">Effects of Water Spray on Unconfined Flammable Gas </t>
  </si>
  <si>
    <t xml:space="preserve">J.W. Watts, Jr. </t>
  </si>
  <si>
    <t xml:space="preserve">Hydrocarbon Mist Explosions-Part II Prevention by Water Fog </t>
  </si>
  <si>
    <t xml:space="preserve">G.C. Vincent, R.C. Nelson, W.B. Howard, and W.W. Russell </t>
  </si>
  <si>
    <t xml:space="preserve">Accidents Caused by Plant Modifications </t>
  </si>
  <si>
    <t xml:space="preserve">Process Changes Can Cause Accidents </t>
  </si>
  <si>
    <t xml:space="preserve">Hazard Control of Plant Process Changes </t>
  </si>
  <si>
    <t xml:space="preserve">Explosion Hazards in Pollution Control </t>
  </si>
  <si>
    <t xml:space="preserve">A Three-Pronged Approach to Plant Modification </t>
  </si>
  <si>
    <t xml:space="preserve">Instrumentation for Predictive Maintenance Monitoring </t>
  </si>
  <si>
    <t xml:space="preserve">Prediction of Equipment Failures </t>
  </si>
  <si>
    <t xml:space="preserve">Must Failure be the Motivator </t>
  </si>
  <si>
    <t xml:space="preserve">The Blast Wave from a Bursting Sphere </t>
  </si>
  <si>
    <t xml:space="preserve">Tests of Smoke and Explosion Device </t>
  </si>
  <si>
    <t>E.S. Naidus</t>
  </si>
  <si>
    <t xml:space="preserve">Hazard and Risk Evaluation </t>
  </si>
  <si>
    <t xml:space="preserve">The Hazard Potential of Chemicals </t>
  </si>
  <si>
    <t xml:space="preserve">The Calculation of Dust Explosion Vents </t>
  </si>
  <si>
    <t xml:space="preserve">Gas Vent Sizing Methods </t>
  </si>
  <si>
    <t xml:space="preserve">Accidents That Will Occur During the Coming Year </t>
  </si>
  <si>
    <t>LPS-1977</t>
  </si>
  <si>
    <t xml:space="preserve">Experience in Operation of High-Pressure Furnaces </t>
  </si>
  <si>
    <t>‘1-3</t>
  </si>
  <si>
    <t>Loss Prevention Symposium - Vol 11</t>
  </si>
  <si>
    <t xml:space="preserve">Olefin Plant Safety During the Last 15 Years </t>
  </si>
  <si>
    <t>G.F. Barker, T.A. Kletz,and H.A. Knight</t>
  </si>
  <si>
    <t xml:space="preserve">Learning Safety from Near Misses </t>
  </si>
  <si>
    <t xml:space="preserve"> ‘9-10</t>
  </si>
  <si>
    <t xml:space="preserve">Explosion in a Naphtha Cracking Unit </t>
  </si>
  <si>
    <t xml:space="preserve"> ‘11-14</t>
  </si>
  <si>
    <t xml:space="preserve">Flaring: The State of the Art </t>
  </si>
  <si>
    <t xml:space="preserve"> 15-22</t>
  </si>
  <si>
    <t xml:space="preserve">Hare Testing and Safety </t>
  </si>
  <si>
    <t>J.F. Straitz, Ill, J.A. O'Leary, J.E.Brennan, and C.J. Kardan</t>
  </si>
  <si>
    <t xml:space="preserve"> 23-30</t>
  </si>
  <si>
    <t xml:space="preserve">Environmental Factors Vs. Flare Application </t>
  </si>
  <si>
    <t xml:space="preserve"> 31-38</t>
  </si>
  <si>
    <t xml:space="preserve">A Survey of Vapor Cloud Incidents </t>
  </si>
  <si>
    <t xml:space="preserve">J.A. Davenport </t>
  </si>
  <si>
    <t xml:space="preserve"> 39-49</t>
  </si>
  <si>
    <t xml:space="preserve">Unconfined Vapor Cloud Explosions </t>
  </si>
  <si>
    <t xml:space="preserve"> 50-58</t>
  </si>
  <si>
    <t xml:space="preserve">Blast Effects from Vapor Cloud Explosions </t>
  </si>
  <si>
    <t xml:space="preserve"> 59-70</t>
  </si>
  <si>
    <t xml:space="preserve">3-4-Dichloroaniline Autoclave Incident </t>
  </si>
  <si>
    <t xml:space="preserve">W.R. Tong, R.L. Seagrave, and R. Wiederhorn </t>
  </si>
  <si>
    <t xml:space="preserve"> 71-75</t>
  </si>
  <si>
    <t xml:space="preserve">Pressure/Time Diagram for Explosion Vented Space </t>
  </si>
  <si>
    <t xml:space="preserve"> 76-86</t>
  </si>
  <si>
    <t xml:space="preserve">Pressure Relief as Used in Explosion Protection </t>
  </si>
  <si>
    <t xml:space="preserve"> 87-92</t>
  </si>
  <si>
    <t xml:space="preserve">Explosion Pressure Relief </t>
  </si>
  <si>
    <t>W. Bartknecht</t>
  </si>
  <si>
    <t>93-105</t>
  </si>
  <si>
    <t xml:space="preserve">Anticipating Toxic Materials and Exposures </t>
  </si>
  <si>
    <t xml:space="preserve"> 106-113</t>
  </si>
  <si>
    <t xml:space="preserve">Industrial Hygiene Control Methods </t>
  </si>
  <si>
    <t xml:space="preserve"> 114-119</t>
  </si>
  <si>
    <t xml:space="preserve">Vinyl Chloride—A Mirror of the Future? </t>
  </si>
  <si>
    <t>W.G. Meade and L. Press</t>
  </si>
  <si>
    <t>120-124</t>
  </si>
  <si>
    <t xml:space="preserve">Carcinogens—How to Deal with Them </t>
  </si>
  <si>
    <t xml:space="preserve"> 125-130</t>
  </si>
  <si>
    <t>LPS-1978</t>
  </si>
  <si>
    <t xml:space="preserve">Let's Profit from Experience </t>
  </si>
  <si>
    <t>R.W. Henry</t>
  </si>
  <si>
    <t>‘1-4</t>
  </si>
  <si>
    <t>Loss Prevention Symposium - Vol 12</t>
  </si>
  <si>
    <t xml:space="preserve">Finding and Defusing Ethylene Plant Booby Traps </t>
  </si>
  <si>
    <t>J.L. Boyett</t>
  </si>
  <si>
    <t>‘5-8</t>
  </si>
  <si>
    <t xml:space="preserve">Major Effects from Minor Features in Ethylene Plants </t>
  </si>
  <si>
    <t>V.G. Geihsler</t>
  </si>
  <si>
    <t>‘9-12</t>
  </si>
  <si>
    <t xml:space="preserve">Designing Safety into an Ethylene Plant </t>
  </si>
  <si>
    <t>J. Bamwell</t>
  </si>
  <si>
    <t>13-19</t>
  </si>
  <si>
    <t xml:space="preserve">Use a Fault Tree to Check Safeguards </t>
  </si>
  <si>
    <t>R.L. Browning</t>
  </si>
  <si>
    <t>20-26</t>
  </si>
  <si>
    <t xml:space="preserve">Risk Reduction in Adipic Acid Manufacture </t>
  </si>
  <si>
    <t>B.J. Wilson and T.J. Myers</t>
  </si>
  <si>
    <t>27-29</t>
  </si>
  <si>
    <t xml:space="preserve">How Hazard Analysis Can Help </t>
  </si>
  <si>
    <t>L.R. Albaugh, G.M. Williams, M.J. Katz and T.H. Pratt</t>
  </si>
  <si>
    <t>30-33</t>
  </si>
  <si>
    <t xml:space="preserve">Practical Applications of Hazard Analysis </t>
  </si>
  <si>
    <t>T.A. Kletz</t>
  </si>
  <si>
    <t>34-40</t>
  </si>
  <si>
    <t xml:space="preserve">Using Kinetics to Evaluate Reactivity Hazards </t>
  </si>
  <si>
    <t>E.S. DeHaven</t>
  </si>
  <si>
    <t xml:space="preserve">Fuel Conversion Problems in Industry </t>
  </si>
  <si>
    <t>F.G. Feeley, Jr</t>
  </si>
  <si>
    <t>45-48</t>
  </si>
  <si>
    <t xml:space="preserve">Safety Control for a Waste Heat Boiler </t>
  </si>
  <si>
    <t>R.L. Ozmore</t>
  </si>
  <si>
    <t>49-52</t>
  </si>
  <si>
    <t xml:space="preserve">Determining Availability of Steam Supply Systems </t>
  </si>
  <si>
    <t>W.M. Coltharp, R.D. Delleney, C.E. Riese, and T.I. Strange</t>
  </si>
  <si>
    <t>53-59</t>
  </si>
  <si>
    <t xml:space="preserve">Improving Boiler Reliability </t>
  </si>
  <si>
    <t>L.E. Triggs</t>
  </si>
  <si>
    <t>60-67</t>
  </si>
  <si>
    <t xml:space="preserve">Selecting the Proper Flame Detector </t>
  </si>
  <si>
    <t>J.A. Wagner</t>
  </si>
  <si>
    <t>68-72</t>
  </si>
  <si>
    <t xml:space="preserve">An Intelligent Approach to Burner Safety </t>
  </si>
  <si>
    <t>J. Elias</t>
  </si>
  <si>
    <t xml:space="preserve">Combustion Safeguards for Gas- and Oil-Fired Furnaces </t>
  </si>
  <si>
    <t>J.H. Jensen, Jr</t>
  </si>
  <si>
    <t>77-85</t>
  </si>
  <si>
    <t xml:space="preserve">Design Criteria for Flame Arresters </t>
  </si>
  <si>
    <t>R.P. Wilson, Jr., and M.F. Flessner</t>
  </si>
  <si>
    <t>86-95</t>
  </si>
  <si>
    <t xml:space="preserve">Causes of Hydrocarbon Oxidation Unit Fires </t>
  </si>
  <si>
    <t>96-102</t>
  </si>
  <si>
    <t xml:space="preserve">Air Oxidation Process Hazards - An Overview </t>
  </si>
  <si>
    <t>R. Davies</t>
  </si>
  <si>
    <t>103-110</t>
  </si>
  <si>
    <t xml:space="preserve">Hazards of Oxyhydrochlorination </t>
  </si>
  <si>
    <t>J.T. Illidge and J.Wolstenholme</t>
  </si>
  <si>
    <t>111-117</t>
  </si>
  <si>
    <t xml:space="preserve">Importance of Software/Hardware for Safe Processing </t>
  </si>
  <si>
    <t>P.K. Klaasen</t>
  </si>
  <si>
    <t>118-123</t>
  </si>
  <si>
    <t xml:space="preserve">Control of Malodorus Compounds by Carbon Adsorption </t>
  </si>
  <si>
    <t>R.W. Harrell, J.O. Sewell, and T.J. Walsh</t>
  </si>
  <si>
    <t>124-127</t>
  </si>
  <si>
    <t xml:space="preserve">Preventing Carbon Bed Combustion Problems </t>
  </si>
  <si>
    <t>A.A. Naujokas</t>
  </si>
  <si>
    <t>128-135</t>
  </si>
  <si>
    <t xml:space="preserve">Lessons from Carbon Bed Adsorption Losses </t>
  </si>
  <si>
    <t>M.J. Chapman and D.L. Field</t>
  </si>
  <si>
    <t>136-141</t>
  </si>
  <si>
    <t>1979</t>
  </si>
  <si>
    <t>LPS-1979</t>
  </si>
  <si>
    <t>Organizations Have No Memory</t>
  </si>
  <si>
    <t>1-6</t>
  </si>
  <si>
    <t>Loss Prevention Symposium - Vol 13</t>
  </si>
  <si>
    <t>Hazard Analysis in Planning Industrial Developments</t>
  </si>
  <si>
    <t>R.J. Batstone and D.T. Tomi, consultant</t>
  </si>
  <si>
    <t>7-14</t>
  </si>
  <si>
    <t>Safety Considerations for Layout and Design of Processes Housed Indoors</t>
  </si>
  <si>
    <t>R.E. Munson</t>
  </si>
  <si>
    <t>The Mond Fire, Explosion and Toxicity Index Applied to Plant Layout and Spacing</t>
  </si>
  <si>
    <t>D.J. Lewis</t>
  </si>
  <si>
    <t>Using Aqueous Foams to Lessen Vaporization from Hazardous Chemical Spills</t>
  </si>
  <si>
    <t>E.C. Norman and H.A. Dowell</t>
  </si>
  <si>
    <t>27-34</t>
  </si>
  <si>
    <t>Accidental Releases of Ammonia: An Analysis of Reported Incidents</t>
  </si>
  <si>
    <t>P.J. Baldock</t>
  </si>
  <si>
    <t>35-42</t>
  </si>
  <si>
    <t>Improving Emergency Control and Response Systems</t>
  </si>
  <si>
    <t>C. L. Melancon</t>
  </si>
  <si>
    <t>43-49</t>
  </si>
  <si>
    <t>The Kinetics of Runaway Reactions</t>
  </si>
  <si>
    <t>50-56</t>
  </si>
  <si>
    <t>Applications of Teflon and Tefzel Fluoroplastics to Increase Loss Prevention and Personal Safety</t>
  </si>
  <si>
    <t>M.I. Bro and R.D. Pillsbury</t>
  </si>
  <si>
    <t>57-61</t>
  </si>
  <si>
    <t>Improving Fiber-Reinforced Plastic Equipment Reliability</t>
  </si>
  <si>
    <t>R.B. Puyear and P.J. Conlisk</t>
  </si>
  <si>
    <t>62-69</t>
  </si>
  <si>
    <t>Countering the Fire Hazards of Plastic Components</t>
  </si>
  <si>
    <t>M.J.P. LeCornu</t>
  </si>
  <si>
    <t>Cool Flames and Autoignitions: Two Oxidation Processes</t>
  </si>
  <si>
    <t>R.D. Coffee</t>
  </si>
  <si>
    <t>74-82</t>
  </si>
  <si>
    <t>missing</t>
  </si>
  <si>
    <t>Autoignition: The Importance of the Cool Flame in the Two-Stage Process</t>
  </si>
  <si>
    <t>83-88</t>
  </si>
  <si>
    <t>Cool Flame and Autoignition in Glycols</t>
  </si>
  <si>
    <t>E.J. D'Onofrio</t>
  </si>
  <si>
    <t>89-97</t>
  </si>
  <si>
    <t>Gas Explosion Tests in Room-Size Vented Enclosures</t>
  </si>
  <si>
    <t>R.G. Zalosh</t>
  </si>
  <si>
    <t>98-110</t>
  </si>
  <si>
    <t>Safe Sampling of Liquid Process Streams</t>
  </si>
  <si>
    <t>B.G. Lovelace</t>
  </si>
  <si>
    <t>111-118</t>
  </si>
  <si>
    <t>Flammability of Ethylene Oxide in Sterilizer Operations</t>
  </si>
  <si>
    <t>S.N. Bajpai</t>
  </si>
  <si>
    <t xml:space="preserve">Liquid Phase Decomposition of Ethylene Oxide </t>
  </si>
  <si>
    <t>B. Pesetsky, J.N. Cawse, and W.T. Vyn</t>
  </si>
  <si>
    <t>123-131</t>
  </si>
  <si>
    <t xml:space="preserve">Methane Diluent Requirements for Ethylene Oxide Storage and Handling </t>
  </si>
  <si>
    <t>B. Pesetsky and R.D. Best</t>
  </si>
  <si>
    <t>132-141</t>
  </si>
  <si>
    <t>Establishing and Managing a Reliable Plant-wide Inerting System</t>
  </si>
  <si>
    <t>R.J. Schwarz</t>
  </si>
  <si>
    <t>142-146</t>
  </si>
  <si>
    <t>Plant Layout and Location: Methods for taking Hazardous Occurrences into Account</t>
  </si>
  <si>
    <t>147-153</t>
  </si>
  <si>
    <t>Reliability of Backup Agitation for Vessesl Containing RDX Slurry</t>
  </si>
  <si>
    <t>P.H. Ketron</t>
  </si>
  <si>
    <t>154-169</t>
  </si>
  <si>
    <t>Use of Absorbent (Imbibing) Polymers in Spill Control</t>
  </si>
  <si>
    <t>R.H. Hall, D.H. Haigh, R.G. Martin, and D.J. Wampfler</t>
  </si>
  <si>
    <t>170-174</t>
  </si>
  <si>
    <t>The Pollution Control Review: A Tool in Risk Identification</t>
  </si>
  <si>
    <t>175-179</t>
  </si>
  <si>
    <t>LPS-1980</t>
  </si>
  <si>
    <t>Application of Fault Tree Analysis</t>
  </si>
  <si>
    <t xml:space="preserve"> 1-10</t>
  </si>
  <si>
    <t>Loss Prevention Symposium - Vol 14</t>
  </si>
  <si>
    <t>PAPER 01</t>
  </si>
  <si>
    <t>Hazard Analysis and Risk Criteria</t>
  </si>
  <si>
    <t>S. B. Gibson</t>
  </si>
  <si>
    <t xml:space="preserve"> 11-17</t>
  </si>
  <si>
    <t>PAPER 02</t>
  </si>
  <si>
    <t>System Reliability Engineering Methodology for Industrial Application</t>
  </si>
  <si>
    <t xml:space="preserve"> 18-28</t>
  </si>
  <si>
    <t>PAPER 03</t>
  </si>
  <si>
    <t>Ignition of Flammable Vapors By Human Electrostatic Discharges</t>
  </si>
  <si>
    <t>R. W. Johnson</t>
  </si>
  <si>
    <t xml:space="preserve"> 29-34</t>
  </si>
  <si>
    <t>PAPER 04</t>
  </si>
  <si>
    <t>Full-Scale Explosion Study of Relief Vents Suitable for Protecting Large Structures</t>
  </si>
  <si>
    <t>E. S. Naidus</t>
  </si>
  <si>
    <t xml:space="preserve"> 35-43</t>
  </si>
  <si>
    <t>PAPER 05</t>
  </si>
  <si>
    <t>Chemical Transport over the Highway: Equipment Design and Regulations</t>
  </si>
  <si>
    <t>L. A. Botkin</t>
  </si>
  <si>
    <t xml:space="preserve"> 44-53</t>
  </si>
  <si>
    <t>PAPER 06</t>
  </si>
  <si>
    <t>NTSB Hazardous Materials Spill Maps: a New Safety Information Resource</t>
  </si>
  <si>
    <t xml:space="preserve"> 54-59</t>
  </si>
  <si>
    <t>PAPER 07</t>
  </si>
  <si>
    <t>Safety and Loss Prevention in the Tank Truck Transportation of Chemicals</t>
  </si>
  <si>
    <t>C. J. Harvinson</t>
  </si>
  <si>
    <t>PAPER 08</t>
  </si>
  <si>
    <t>Incinerator Problems &amp; How To Prevent Them</t>
  </si>
  <si>
    <t xml:space="preserve"> 66-72</t>
  </si>
  <si>
    <t>PAPER 09</t>
  </si>
  <si>
    <t>Procter &amp; Gamble's Environmental Incident Program Loss Prevention Aspects</t>
  </si>
  <si>
    <t>H. Schwartzman</t>
  </si>
  <si>
    <t xml:space="preserve"> 73-77</t>
  </si>
  <si>
    <t>Case Study in Reactor Design for Hazards Prevention</t>
  </si>
  <si>
    <t xml:space="preserve"> 78-89</t>
  </si>
  <si>
    <t>Preventing Flammable Atmosphere in Electrical Equipment Rooms</t>
  </si>
  <si>
    <t>J. T. Woods</t>
  </si>
  <si>
    <t xml:space="preserve"> 90-95</t>
  </si>
  <si>
    <t>Three Mile Island: The Chemical Engineering Aspects</t>
  </si>
  <si>
    <t>Alfred Schneider</t>
  </si>
  <si>
    <t xml:space="preserve"> 96-103</t>
  </si>
  <si>
    <t>FRP Duct Fire Incident</t>
  </si>
  <si>
    <t>D. W. Snow</t>
  </si>
  <si>
    <t>Plant Instruments: Which Ones Don't Work and Why</t>
  </si>
  <si>
    <t>T. A. Kletz</t>
  </si>
  <si>
    <t xml:space="preserve"> 108-112</t>
  </si>
  <si>
    <t>Control of Gas Detonations in Pipes</t>
  </si>
  <si>
    <t xml:space="preserve"> 113-126</t>
  </si>
  <si>
    <t>Safety Design of the Ethylene Plant</t>
  </si>
  <si>
    <t xml:space="preserve"> 127-133</t>
  </si>
  <si>
    <t>Safe Blowoff Conditions for Storage Vessels</t>
  </si>
  <si>
    <t>N. H. Gerardu</t>
  </si>
  <si>
    <t xml:space="preserve"> 134-139</t>
  </si>
  <si>
    <t>Risks in the Cyclohexane Oxidation</t>
  </si>
  <si>
    <t xml:space="preserve"> 140-144</t>
  </si>
  <si>
    <t>Blast Wave From Deflagrative Explosions: An Accoustic Approach</t>
  </si>
  <si>
    <t>R. A. Strehlow</t>
  </si>
  <si>
    <t xml:space="preserve"> 145-153</t>
  </si>
  <si>
    <t>Fabrication and Use of a 20-L Spherical Dust Testing Apparatus</t>
  </si>
  <si>
    <t xml:space="preserve"> 154-164</t>
  </si>
  <si>
    <t>How Far Should We Go in Bringing Old Plants Up To Modern Standards?</t>
  </si>
  <si>
    <t xml:space="preserve"> 165-172</t>
  </si>
  <si>
    <t>Sizing Safety Valve Inlet Lines</t>
  </si>
  <si>
    <t xml:space="preserve"> 173-177</t>
  </si>
  <si>
    <t>Explosive Evolution of Gas in the Manufacture of Ethyl Polysilicate</t>
  </si>
  <si>
    <t>S. J. Skinner</t>
  </si>
  <si>
    <t xml:space="preserve"> 178-180</t>
  </si>
  <si>
    <t>Case Histories on Duct Fire Incident</t>
  </si>
  <si>
    <t>Incident Involving a Loaded Anhydrous Ammonia Road Tanker</t>
  </si>
  <si>
    <t>E. A. George</t>
  </si>
  <si>
    <t xml:space="preserve"> 182-183</t>
  </si>
  <si>
    <t>Case Histories on Transportation</t>
  </si>
  <si>
    <t xml:space="preserve"> 183-185</t>
  </si>
  <si>
    <t>Case History on Transportation</t>
  </si>
  <si>
    <t xml:space="preserve"> 185-186</t>
  </si>
  <si>
    <t>1981</t>
  </si>
  <si>
    <t>LPS-1981</t>
  </si>
  <si>
    <t>Safety Aspects of Coal Gasification and Liquefaction</t>
  </si>
  <si>
    <t>Application of Safety Analysis to Coal Liquefaction Systems</t>
  </si>
  <si>
    <t>D. Hulburt, and R. Cimino</t>
  </si>
  <si>
    <t>60a</t>
  </si>
  <si>
    <t>15th Annual Loss Prevention Symposium</t>
  </si>
  <si>
    <t>The Kilngas System for Producing Clean Energy from Coal</t>
  </si>
  <si>
    <t>B.T. Johnson and C. A. Kleppe</t>
  </si>
  <si>
    <t>60b</t>
  </si>
  <si>
    <t xml:space="preserve">Safety Considerations in Coal Synfuels  Operations </t>
  </si>
  <si>
    <t>60c</t>
  </si>
  <si>
    <t>New Developments in Fire Protection Systems for the Chemical Industry</t>
  </si>
  <si>
    <t>Modern Fire Protection Design and Detection Control Systems</t>
  </si>
  <si>
    <t>C.E. Beckett and J.D. Soden</t>
  </si>
  <si>
    <t>61a</t>
  </si>
  <si>
    <t>Coal Handling Facilities—Rejuvenating Old Problems Requires New Solutions</t>
  </si>
  <si>
    <t>D. S. Mowrer, K. W. Dungan</t>
  </si>
  <si>
    <t>61b</t>
  </si>
  <si>
    <t>Silicone Foam Answers Critical Penetration Seal Problem of Fire, Water and Smoke</t>
  </si>
  <si>
    <t>C. W. Nemeth</t>
  </si>
  <si>
    <t>61c</t>
  </si>
  <si>
    <t xml:space="preserve">Tests of Explosion Venting of Buildings </t>
  </si>
  <si>
    <t>A. H. Karabinis and W. B. Howard</t>
  </si>
  <si>
    <t>61d</t>
  </si>
  <si>
    <t>NFPA—Its Impact on  The Chemical Process Industries and Its Standards Making System</t>
  </si>
  <si>
    <t>R. P. Benedetti</t>
  </si>
  <si>
    <t>61e</t>
  </si>
  <si>
    <t>Explosions in the Chemical Industry</t>
  </si>
  <si>
    <t>Factors that Influence the Pressure Development in Closed and Vented Vessels</t>
  </si>
  <si>
    <t>62a</t>
  </si>
  <si>
    <t>Thermal Stability Hazards Analysis</t>
  </si>
  <si>
    <t>G. J. O'Brien, M. D. Gordon, C. J. Hensler and K. Marcali</t>
  </si>
  <si>
    <t>62b</t>
  </si>
  <si>
    <t>A Thermal Stability Evaluation Using Differential Scanning Calorimetry and Accelerating Rate Calorimetry: Application to Ortho-Nltroanlilne</t>
  </si>
  <si>
    <t>M. W. Duch, K. Marcali, M. D. Gordon, C. J. Hensler and G. J. O'Brien,</t>
  </si>
  <si>
    <t>62c</t>
  </si>
  <si>
    <t>Mathematical Modeling In Thermal Hazards Evaluations: Application to an O-Niltrochlorobenzene Amination Process</t>
  </si>
  <si>
    <t>M. D. Gordon, G. J. O'Brien, C.J. Hensler, and K. Marcali</t>
  </si>
  <si>
    <t>62d</t>
  </si>
  <si>
    <t>Investigations of a Dust Explosion in a Silo Containing Polyvinyl Alcohol</t>
  </si>
  <si>
    <t>D. R. Pesuit</t>
  </si>
  <si>
    <t>62e</t>
  </si>
  <si>
    <t>The Use of Explosive Devices in the Destructive Decontamination of Small Plant Vessels Containing Hazardous Materials</t>
  </si>
  <si>
    <t>P. B. Dransfield and T. R. Greig</t>
  </si>
  <si>
    <t>62f</t>
  </si>
  <si>
    <t>Flammable and Combustible Liquid Drum Storage Problems</t>
  </si>
  <si>
    <t>Exposure of Steel Containers to An External Fire</t>
  </si>
  <si>
    <t>63a</t>
  </si>
  <si>
    <t>Heat Transfer Analysis of Fire on Water Filled Drums</t>
  </si>
  <si>
    <t>F. J. Mikloucich, J. A. Noronha, and E. J. Schiffhauer</t>
  </si>
  <si>
    <t>63b</t>
  </si>
  <si>
    <t>Deluge Protection for Class I Flammable Liquids Stored Three High In 55 Gallon Drums</t>
  </si>
  <si>
    <t>W. D. Wagers</t>
  </si>
  <si>
    <t>63c</t>
  </si>
  <si>
    <t>Fire Tests of NFPA Class III Combustible Liquids Stored in Drums</t>
  </si>
  <si>
    <t>J. E. Rogerson</t>
  </si>
  <si>
    <t>63d</t>
  </si>
  <si>
    <t>Cove Point LNG Facility and The National Electric Code</t>
  </si>
  <si>
    <t>R. C. Van Meerbeke</t>
  </si>
  <si>
    <t>64a</t>
  </si>
  <si>
    <t>Electrical Equipment Used in  Hazardous Locations</t>
  </si>
  <si>
    <t>W. A. Short</t>
  </si>
  <si>
    <t>64b</t>
  </si>
  <si>
    <t>New Concepts In The Classification of Class II Hazardous Locations (Dusty Atmospheres)</t>
  </si>
  <si>
    <t>R.Y.Levine</t>
  </si>
  <si>
    <t>64c</t>
  </si>
  <si>
    <t>Intrinsic Safety Effects on  Loss Prevention</t>
  </si>
  <si>
    <t>W. Calder</t>
  </si>
  <si>
    <t>64d</t>
  </si>
  <si>
    <t>Entrance of Dust Into Pressurized Enclosures</t>
  </si>
  <si>
    <t>64e</t>
  </si>
  <si>
    <t>Selected Loss Prevention Topics</t>
  </si>
  <si>
    <t>Safety Analysis and Review System—An Energy Department Safety Assurance Tool</t>
  </si>
  <si>
    <t>H.B.Rosenthal</t>
  </si>
  <si>
    <t>65a</t>
  </si>
  <si>
    <t>The Changing Nature of Acute Chemical Emergencies</t>
  </si>
  <si>
    <t>H. Fawcett</t>
  </si>
  <si>
    <t>65b</t>
  </si>
  <si>
    <t>Acoustic Emission Inspection of Petroleum and Chemical Pressure Containment Systems</t>
  </si>
  <si>
    <t>D.L.Parry</t>
  </si>
  <si>
    <t>65c</t>
  </si>
  <si>
    <t>One Organization's Memory—The Use of A Computerized System to Store and Retrieve Information on  Loss Prevention</t>
  </si>
  <si>
    <t>T. A. Kletz, and R. W. Fawcet</t>
  </si>
  <si>
    <t>65d</t>
  </si>
  <si>
    <t>PAPER 27</t>
  </si>
  <si>
    <t>Deflagration pressure-containment (DPC) for Vessel Safety Design</t>
  </si>
  <si>
    <t>65e</t>
  </si>
  <si>
    <t>PAPER 28</t>
  </si>
  <si>
    <t>Monitoring Settled Dust on  Overhead Surfaces</t>
  </si>
  <si>
    <t>F. X. Bender</t>
  </si>
  <si>
    <t>65f</t>
  </si>
  <si>
    <t>PAPER 29</t>
  </si>
  <si>
    <t>FENWAL Automatic Fire Detectors Application Engineering Manual</t>
  </si>
  <si>
    <t>16th Annual Loss Prevention Symposium</t>
  </si>
  <si>
    <t>1982</t>
  </si>
  <si>
    <t>LPS-1982</t>
  </si>
  <si>
    <t>Combustible Vapor and Fire Detection Technology</t>
  </si>
  <si>
    <t>Heat, Smoke and Flame Detectors—Advantages and Disadvantages</t>
  </si>
  <si>
    <t>Robert C. Savery</t>
  </si>
  <si>
    <t>7a</t>
  </si>
  <si>
    <t>Reliability Appraisal of Fire Detection Systems</t>
  </si>
  <si>
    <t>S. T. Peacock, A. Z. Keller, andA. A. R. Kamath</t>
  </si>
  <si>
    <t>7b</t>
  </si>
  <si>
    <t>Automatic Fire Detection: Application and Installation in The Chemical Process Industries</t>
  </si>
  <si>
    <t>R. W. Murray, and K. J. O'Neill</t>
  </si>
  <si>
    <t>7c</t>
  </si>
  <si>
    <t>67-70</t>
  </si>
  <si>
    <t>Plant/Operations Progress</t>
  </si>
  <si>
    <t>Special Hazard Fire Detection and Control Systems</t>
  </si>
  <si>
    <t>James D. Miceli,</t>
  </si>
  <si>
    <t>7d</t>
  </si>
  <si>
    <t>On-Line Detection of Gases by An Infrared Laser</t>
  </si>
  <si>
    <t>F. C. Harbert</t>
  </si>
  <si>
    <t>7e</t>
  </si>
  <si>
    <t>58-61</t>
  </si>
  <si>
    <t xml:space="preserve">Safety Aspects of Computer Control </t>
  </si>
  <si>
    <t>PVC Computer Control Experience</t>
  </si>
  <si>
    <t>J. F. Gabbett,</t>
  </si>
  <si>
    <t>8a</t>
  </si>
  <si>
    <t>Some Human Problems with Computer Control</t>
  </si>
  <si>
    <t>8b</t>
  </si>
  <si>
    <t>209-211</t>
  </si>
  <si>
    <t>Secure Computers Control Safety</t>
  </si>
  <si>
    <t>D. W. King</t>
  </si>
  <si>
    <t>8c</t>
  </si>
  <si>
    <t>Furnace Safety Systems: Current Practice For Safe and Reliable Control of Industrial Boilers</t>
  </si>
  <si>
    <t>G. Lovejoy and I. M. Clark</t>
  </si>
  <si>
    <t>8d</t>
  </si>
  <si>
    <t>13-21</t>
  </si>
  <si>
    <t>Advanced Combustion Control</t>
  </si>
  <si>
    <t>K. Swanson</t>
  </si>
  <si>
    <t>8e</t>
  </si>
  <si>
    <t>31-34</t>
  </si>
  <si>
    <t>Developments and Use of Flame and Flashback Arresters</t>
  </si>
  <si>
    <t>Flame Arresters and Flashback Preventers: Survey Paper</t>
  </si>
  <si>
    <t>W. B. Howard</t>
  </si>
  <si>
    <t>9a</t>
  </si>
  <si>
    <t>203-208</t>
  </si>
  <si>
    <t>Experimental Evaluation of Flashback Flame Arresters for Fuel Vapor Vents</t>
  </si>
  <si>
    <t>R. A. Bjorklund, R. O. Kushida, and M. F. Flessner</t>
  </si>
  <si>
    <t>9b</t>
  </si>
  <si>
    <t>254-262</t>
  </si>
  <si>
    <t>A Study of Flame Arresters in Piping Systems</t>
  </si>
  <si>
    <t>G. L. Broschka, I. Ginsburgh, R. A. Mancini, and R. G. Will</t>
  </si>
  <si>
    <t>9c</t>
  </si>
  <si>
    <t>An Oil Industry Viewpoint on Flame Arresters in Pipe Lines</t>
  </si>
  <si>
    <t>O. W. Johnson</t>
  </si>
  <si>
    <t>9d</t>
  </si>
  <si>
    <t>75-78</t>
  </si>
  <si>
    <t>A Flame Trap Assembly for Use with High Melting-Point Materials</t>
  </si>
  <si>
    <t>9e</t>
  </si>
  <si>
    <t>252-253</t>
  </si>
  <si>
    <t>Mechanisms and Control of Explosions</t>
  </si>
  <si>
    <t>Mechanisms of Liquid-Liquid Vapor Explosions</t>
  </si>
  <si>
    <t>H. K. Fauske and R. E. Henry</t>
  </si>
  <si>
    <t>10a</t>
  </si>
  <si>
    <t>D. M. Solberg</t>
  </si>
  <si>
    <t>243-248</t>
  </si>
  <si>
    <t>10d</t>
  </si>
  <si>
    <t>H. R. Chang</t>
  </si>
  <si>
    <t>10b</t>
  </si>
  <si>
    <t>Dust Explosions—Theory, Tests, Hazard Control Experience</t>
  </si>
  <si>
    <t xml:space="preserve">T. D. Filiput </t>
  </si>
  <si>
    <t>10c</t>
  </si>
  <si>
    <t>Prediction of Pressure Loads from Vented Gas Explosions</t>
  </si>
  <si>
    <t>Explosion in Vessels: Recent Results</t>
  </si>
  <si>
    <t>J. H. S. Lee</t>
  </si>
  <si>
    <t>10e</t>
  </si>
  <si>
    <t>84-89</t>
  </si>
  <si>
    <t>Venting of Runaway Chemical Reactions</t>
  </si>
  <si>
    <t>Determination of Emergency Venting Requirements from Runaway Tests In Closed Systems.</t>
  </si>
  <si>
    <t>J. E. Huff</t>
  </si>
  <si>
    <t>11a</t>
  </si>
  <si>
    <t>PAPER 30</t>
  </si>
  <si>
    <t>211-229</t>
  </si>
  <si>
    <t>PAPER 31</t>
  </si>
  <si>
    <t>Sizing of Emergency Relief Systems and Scale-up Considerations in Connection with Runaway Chemical Reactions</t>
  </si>
  <si>
    <t>H. K. Fauske, M. A. Grolmes, and R. E. Henry</t>
  </si>
  <si>
    <t>11b</t>
  </si>
  <si>
    <t>PAPER 32</t>
  </si>
  <si>
    <t>27-31</t>
  </si>
  <si>
    <t>PAPER 33</t>
  </si>
  <si>
    <t>Emergency Relief Venting of Exothermically Reacting Liquid Systems with Gaseous Reaction Products</t>
  </si>
  <si>
    <t>H. S. Forrest</t>
  </si>
  <si>
    <t>11c</t>
  </si>
  <si>
    <t>Approximate Hazard Ratings and Venting Requirements from CSI-ARC® Data</t>
  </si>
  <si>
    <t>E. S. De Haven</t>
  </si>
  <si>
    <t>11d</t>
  </si>
  <si>
    <t>PAPER 34</t>
  </si>
  <si>
    <t>21-26</t>
  </si>
  <si>
    <t>PAPER 35</t>
  </si>
  <si>
    <t>The ARC Formula for the Chemical Processing Industries</t>
  </si>
  <si>
    <t>Columbia Scientific Industries Corporation</t>
  </si>
  <si>
    <t>PAPER 36</t>
  </si>
  <si>
    <t>Depressuring Analysis for Cryogenic Plant Safety</t>
  </si>
  <si>
    <t>C-H Chiu</t>
  </si>
  <si>
    <t>11e</t>
  </si>
  <si>
    <t>PAPER 37</t>
  </si>
  <si>
    <t>Miscellaneous Loss Prevention Topics</t>
  </si>
  <si>
    <t>Safety Program Pay-off</t>
  </si>
  <si>
    <t>R. E. Witter</t>
  </si>
  <si>
    <t>12a</t>
  </si>
  <si>
    <t>PAPER 38</t>
  </si>
  <si>
    <t>139-42</t>
  </si>
  <si>
    <t>PAPER 39</t>
  </si>
  <si>
    <t>Risk Assessment in The Chemical Industry</t>
  </si>
  <si>
    <t>H-I J. Ick</t>
  </si>
  <si>
    <t>12b</t>
  </si>
  <si>
    <t>PAPER 40</t>
  </si>
  <si>
    <t>139-142</t>
  </si>
  <si>
    <t>PAPER 41</t>
  </si>
  <si>
    <t>The Selection and Application of Special Extinguishing Agents for Polar Solvent Hazards in The Chemical Industry.</t>
  </si>
  <si>
    <t>J. F. Riley</t>
  </si>
  <si>
    <t>12c</t>
  </si>
  <si>
    <t>PAPER 42</t>
  </si>
  <si>
    <t>101-106</t>
  </si>
  <si>
    <t>PAPER 43</t>
  </si>
  <si>
    <r>
      <t xml:space="preserve">Plant Modifications—Troubles </t>
    </r>
    <r>
      <rPr>
        <i/>
        <sz val="12"/>
        <color rgb="FF000000"/>
        <rFont val="Times New Roman"/>
        <family val="1"/>
      </rPr>
      <t xml:space="preserve">and </t>
    </r>
    <r>
      <rPr>
        <sz val="12"/>
        <color rgb="FF000000"/>
        <rFont val="Times New Roman"/>
        <family val="1"/>
      </rPr>
      <t>Treatment</t>
    </r>
  </si>
  <si>
    <t>R. E. Sanders</t>
  </si>
  <si>
    <t>12d</t>
  </si>
  <si>
    <t>PAPER 44</t>
  </si>
  <si>
    <t>Thermal Response of Process Equipment to Fires</t>
  </si>
  <si>
    <t>D. M. Solberg and O. Borgnes</t>
  </si>
  <si>
    <t>12e</t>
  </si>
  <si>
    <t>PAPER 45</t>
  </si>
  <si>
    <t>50-57</t>
  </si>
  <si>
    <t>PAPER 46</t>
  </si>
  <si>
    <t>LPS-1983</t>
  </si>
  <si>
    <t>Pressure Relieving System</t>
  </si>
  <si>
    <t>Venting Deflagrations: Theory And Practice</t>
  </si>
  <si>
    <t>I. Swift</t>
  </si>
  <si>
    <t>17th Annual Loss Prevention Symposium</t>
  </si>
  <si>
    <t>For Safety Refief Of Runaway Chemical Reactions</t>
  </si>
  <si>
    <t>H. K. Fauske</t>
  </si>
  <si>
    <t>Sizing Emergency Relief Systems On Vessels Containing Monomers</t>
  </si>
  <si>
    <t>G. W. Harmon and W. W. Stuper</t>
  </si>
  <si>
    <t>Emergency Venting Requirements For Gassy Reactions From Closed-System Tests</t>
  </si>
  <si>
    <t>Process Safety Relief Valve Testing</t>
  </si>
  <si>
    <t>W. Woolfolk and R. Sanders</t>
  </si>
  <si>
    <t>Flashing Flow Through Orifices And Pipes</t>
  </si>
  <si>
    <t>B. Fletcher</t>
  </si>
  <si>
    <t>7f</t>
  </si>
  <si>
    <t>Fire Prevention Topics</t>
  </si>
  <si>
    <t>Water Quality And Its Effects On Fire Fighting Foam</t>
  </si>
  <si>
    <t>L. R. DiMaio and R. F. Lange</t>
  </si>
  <si>
    <t>Foam-Water And Automatic Sprinkler Protection For Flammable Liquid Process Structures</t>
  </si>
  <si>
    <t>R. C. Merritt</t>
  </si>
  <si>
    <t>Fighting Fire With Fire</t>
  </si>
  <si>
    <t>Aspirating Vs Non-Aspirating Nozzles For Making Fire Fighting Foams--Evaluation Of A Non-Aspirating Nozzle</t>
  </si>
  <si>
    <t>L. R. DiMaio, R. F. Langem, and F. J. Cone</t>
  </si>
  <si>
    <t>The Prevention Of Major Leaks - Better Inspection After Construction</t>
  </si>
  <si>
    <t>Fire Prevention Topics - Part II</t>
  </si>
  <si>
    <t>Safety In The Design Of High-Pressure Laboratories</t>
  </si>
  <si>
    <t>B. R. Franko-Filipasic and R. C. Michaelson</t>
  </si>
  <si>
    <t>Designing And Maintaining Safe High-Pressure Facilities</t>
  </si>
  <si>
    <t>E. H. Livingston</t>
  </si>
  <si>
    <t>A Laboratory Safety Program</t>
  </si>
  <si>
    <t>L. M. Jercinovic</t>
  </si>
  <si>
    <t>Reducing The Risks In Exploratory Chemical Research Under High Pressure And Temperatures</t>
  </si>
  <si>
    <t xml:space="preserve">P. H. Mehne </t>
  </si>
  <si>
    <t>Review Of The ASME High Pressure Systems Committee's Efforts In The Development Of Codes And/Or Standards For High Pressure</t>
  </si>
  <si>
    <t>C. B. Boyer</t>
  </si>
  <si>
    <t>Combustion Systems Safety Considerations</t>
  </si>
  <si>
    <t>Flame Monitoring And Waste Fuels</t>
  </si>
  <si>
    <t>T. F. Van Ligten</t>
  </si>
  <si>
    <t>Opportunities And Precautions For Burning Waste In Steam Boilers</t>
  </si>
  <si>
    <t>F. G. Feeley, Jr.</t>
  </si>
  <si>
    <t>Safety And Reliability Of Microprocessor Based Combustion Safeguard Systems</t>
  </si>
  <si>
    <t>J. T. Martel</t>
  </si>
  <si>
    <t>Safety Considerations In Combustion Of Unconventional Fuels</t>
  </si>
  <si>
    <t>T. B. Hamilton</t>
  </si>
  <si>
    <t>Case Histories</t>
  </si>
  <si>
    <t>A Chemical Plant Accident Investigation Using Fault Tree Analysis</t>
  </si>
  <si>
    <t>J. S. Arendt</t>
  </si>
  <si>
    <t>Learning Value From A Recent Loss</t>
  </si>
  <si>
    <t>T. O. Gibson</t>
  </si>
  <si>
    <t>Efficient Time Use To Achieve Safety Of Processes</t>
  </si>
  <si>
    <t>Accident Investigation How Far Should We Go?</t>
  </si>
  <si>
    <t>Sewers Can Pass On Problems</t>
  </si>
  <si>
    <t>J. Easterbrook and D. V. Gagliardi</t>
  </si>
  <si>
    <t>Fire Protection Of Industrial Control Systems</t>
  </si>
  <si>
    <t>G. K. Castle</t>
  </si>
  <si>
    <t>Sneak Circuits -- A Class Of Random, Unrepeatable Glitch</t>
  </si>
  <si>
    <t>J. P. Rankin</t>
  </si>
  <si>
    <t>A Comparison Of ARC And Other Thermal Stability Test Methods</t>
  </si>
  <si>
    <t>W. J. Fenlon</t>
  </si>
  <si>
    <t>197-202</t>
  </si>
  <si>
    <t>Releases Of Short Duration. Evaluation Of The Amount Of Gas In The Range Of Inflammability</t>
  </si>
  <si>
    <t>E. Palazzi, G. Fumarola, D. M. De Faveri, and G. Ferraiolo</t>
  </si>
  <si>
    <t>LPS-1984</t>
  </si>
  <si>
    <t>Administrative Loss Prevention Technique</t>
  </si>
  <si>
    <t>Auditing for Improved Safety Performance</t>
  </si>
  <si>
    <t>D. Law</t>
  </si>
  <si>
    <t>1a</t>
  </si>
  <si>
    <t>18th Annual Loss Prevention Symposium</t>
  </si>
  <si>
    <t>Grey Hairs Cost Nothing</t>
  </si>
  <si>
    <t>1b</t>
  </si>
  <si>
    <t>210-213</t>
  </si>
  <si>
    <t>Managing and Communicating Safety</t>
  </si>
  <si>
    <t>T. W. Lawrence, Jr., A. G. Smith</t>
  </si>
  <si>
    <t>R. E. Capizzani</t>
  </si>
  <si>
    <t>1c</t>
  </si>
  <si>
    <t>Process Hazards Management in Dupont</t>
  </si>
  <si>
    <t>R. E. Munson</t>
  </si>
  <si>
    <t>1d</t>
  </si>
  <si>
    <t>13-16</t>
  </si>
  <si>
    <t>Fire And Explosion Hazards—Prevention &amp; Protection</t>
  </si>
  <si>
    <t>Formulas for Sizing Explosion Vents</t>
  </si>
  <si>
    <t>R. L. Hart</t>
  </si>
  <si>
    <t>2a</t>
  </si>
  <si>
    <t>1-4</t>
  </si>
  <si>
    <t>4-13</t>
  </si>
  <si>
    <t>Gas Explosion Processes in Enclosures</t>
  </si>
  <si>
    <t>T. Hirano</t>
  </si>
  <si>
    <t>2c</t>
  </si>
  <si>
    <t>247-254</t>
  </si>
  <si>
    <t>Analysis of Liquefied Natural Gas (LNG) Release Prevention Systems</t>
  </si>
  <si>
    <t>P. J. Pelto and E. G. Baker</t>
  </si>
  <si>
    <t>2d</t>
  </si>
  <si>
    <t>Analysis of Combustion in Closed Or Vented Rooms and Vessels</t>
  </si>
  <si>
    <t>J. C. Cummings, J. H. S. Lee, A. L. Camp, and K. D. Marx</t>
  </si>
  <si>
    <t>2e</t>
  </si>
  <si>
    <t>20th Annual Loss Prevention Symposium</t>
  </si>
  <si>
    <t>Hardware Control of Process Hazards</t>
  </si>
  <si>
    <t>Use of Programmable Devices for Safety</t>
  </si>
  <si>
    <t>S. Weiner</t>
  </si>
  <si>
    <t>3a</t>
  </si>
  <si>
    <t>47-50</t>
  </si>
  <si>
    <t>High Temperature Polymeric Fire Barriers</t>
  </si>
  <si>
    <t>C. T. Jacobsen</t>
  </si>
  <si>
    <t>3b</t>
  </si>
  <si>
    <t>148-154</t>
  </si>
  <si>
    <t>A Thermographic Survey of the Integrity of a Process Plant Pressure Relief System</t>
  </si>
  <si>
    <t>B. G. Jones and R. C. Duckett</t>
  </si>
  <si>
    <t>3c</t>
  </si>
  <si>
    <t>161-164</t>
  </si>
  <si>
    <t>Investigating the Forces Developed in Vessel Supports During Internal Combustion</t>
  </si>
  <si>
    <t>J. V. Birtwistle</t>
  </si>
  <si>
    <t>3d</t>
  </si>
  <si>
    <t>Detonation Tests and Response Analyses of Vessels and Piping Containing Gas and Aerated Liquid</t>
  </si>
  <si>
    <t>M. W. Ringer</t>
  </si>
  <si>
    <t>3e</t>
  </si>
  <si>
    <t>26-47</t>
  </si>
  <si>
    <t>Techniques in Loss Prevention Analysis, an Update</t>
  </si>
  <si>
    <t>Quantitative Fault Tree Analysis - Gate-by-Gate Method</t>
  </si>
  <si>
    <t>L. C. Doelp, G. K. Lee, R. E. Linney, and R. W. Ormsby</t>
  </si>
  <si>
    <t>4a</t>
  </si>
  <si>
    <t>227-238</t>
  </si>
  <si>
    <t>Mitigation of Vapor Cloud Hazards</t>
  </si>
  <si>
    <t>R. W. Prugh</t>
  </si>
  <si>
    <t>4b</t>
  </si>
  <si>
    <t>The Use of Risk Assessment in the Chemical Industries</t>
  </si>
  <si>
    <t>R. A. Freeman</t>
  </si>
  <si>
    <t>4c</t>
  </si>
  <si>
    <t>Risk Analysis in the Process Industries</t>
  </si>
  <si>
    <t>A. P. Cox, P. L. Holden, D. R. T. Lowe, and G. Opschoor</t>
  </si>
  <si>
    <t>4d</t>
  </si>
  <si>
    <t>Hazards of New Technology in the Process Industries</t>
  </si>
  <si>
    <t>The Organisation of a Multi-Sponsored International Research Project on Dispersion of Heavy Gas Clouds</t>
  </si>
  <si>
    <t>A. G. Johnston</t>
  </si>
  <si>
    <t>5b</t>
  </si>
  <si>
    <t>Trials on Dispersion of Heavy Gas Clouds</t>
  </si>
  <si>
    <t>J. McQuaid</t>
  </si>
  <si>
    <t>5c</t>
  </si>
  <si>
    <t>Shipboard Inert Gas Generation</t>
  </si>
  <si>
    <t>T. R. Metzger, A. C. Handermann, D. J. Stookey, and A. Rygg</t>
  </si>
  <si>
    <t>5d</t>
  </si>
  <si>
    <t>168-172</t>
  </si>
  <si>
    <t>Biotechnology - a New Industry with New Hazards?</t>
  </si>
  <si>
    <t>R. H. Cumming</t>
  </si>
  <si>
    <t>5e</t>
  </si>
  <si>
    <t>Nitrogen Blanketing</t>
  </si>
  <si>
    <t>T. J. DePaola and C.A. Messina</t>
  </si>
  <si>
    <t>6b</t>
  </si>
  <si>
    <t>Water Spray Protection for a Chemical Processing Unit -- One Company's View</t>
  </si>
  <si>
    <t>D. C. Kirby, J. L. DeRoo</t>
  </si>
  <si>
    <t>6c</t>
  </si>
  <si>
    <t>Seveso: Cause; Prevention</t>
  </si>
  <si>
    <t>6f</t>
  </si>
  <si>
    <t>103-104</t>
  </si>
  <si>
    <t>An Overview of Flammable Liquid Drum Storage and Protection</t>
  </si>
  <si>
    <t>6e</t>
  </si>
  <si>
    <t>139-143</t>
  </si>
  <si>
    <t>LPS-1985</t>
  </si>
  <si>
    <t>DIERS-1</t>
  </si>
  <si>
    <t>Diers - An Overview of The Program</t>
  </si>
  <si>
    <t>H. G. Fisher</t>
  </si>
  <si>
    <t>55a</t>
  </si>
  <si>
    <t>19th Annual Loss Prevention Symposium</t>
  </si>
  <si>
    <t>DIERS Research Program On Emergency Relief Systems</t>
  </si>
  <si>
    <t>Diers - Large Scale Experiments</t>
  </si>
  <si>
    <t>M. A. Grolmes, J. C. Leung, and H. K. Fauske</t>
  </si>
  <si>
    <t>55b</t>
  </si>
  <si>
    <t>Large-Scale Experiments of Emergency Relief Systems</t>
  </si>
  <si>
    <t>M. A. Grolmes, J. C. Leung and H. K. Fauske</t>
  </si>
  <si>
    <t>Analysis of Diers Venting Tests: Validation of A Tool for Sizing Emergency Relief Systems for Runaway Chemical Reactions</t>
  </si>
  <si>
    <t>H. H. Klein</t>
  </si>
  <si>
    <t>55c</t>
  </si>
  <si>
    <t>'1-10</t>
  </si>
  <si>
    <t>Multiphase Flashing Flow In Pressure Relief Systems</t>
  </si>
  <si>
    <t>55d</t>
  </si>
  <si>
    <t>191-199</t>
  </si>
  <si>
    <t>Flow Capacity and Response of Safety Relief Valves to Saturated Water Flow</t>
  </si>
  <si>
    <t>D. W. Sallet and G. W. Somers</t>
  </si>
  <si>
    <t>55e</t>
  </si>
  <si>
    <t>1985</t>
  </si>
  <si>
    <t>207-216</t>
  </si>
  <si>
    <t xml:space="preserve">A Practical Approach to Emergency Relief Systems (ERS) Design for Runaway Chemical Reactions </t>
  </si>
  <si>
    <t>55f</t>
  </si>
  <si>
    <t>Chemical Engineering Progress</t>
  </si>
  <si>
    <t>Emergency Relief System (ERS) Design.pdf</t>
  </si>
  <si>
    <t>DIERS-II</t>
  </si>
  <si>
    <t>Safire - A Code Methodology for Evaluation of Multiphase Multicomponent Relief Phenomena</t>
  </si>
  <si>
    <t>M. A. Grolmes and J. C. Leung</t>
  </si>
  <si>
    <t>56a</t>
  </si>
  <si>
    <t>A New Bench Scale Apparatus Runaway Chemical Reactions</t>
  </si>
  <si>
    <t>H. K. Fauske and J. C. Leung</t>
  </si>
  <si>
    <t>56b</t>
  </si>
  <si>
    <t>New Experimental Techniques for Characterizing Runaway Chemical Reactions</t>
  </si>
  <si>
    <t>Bench-Scale Apparatus - Critique of Some Industrial Applications</t>
  </si>
  <si>
    <t>J. A. Noronha</t>
  </si>
  <si>
    <t>56c</t>
  </si>
  <si>
    <t>Vapor-Liquid Disengagement In Atmospheric Liquid Storage Vessels Subjected to External Heat Source</t>
  </si>
  <si>
    <t>M. A. Grolmes and M. Epstein</t>
  </si>
  <si>
    <t>56d</t>
  </si>
  <si>
    <t>200-206</t>
  </si>
  <si>
    <t>Emergency Relief Vent Sizing for Fire Exposure When Two Phase Flow Must Be Considered</t>
  </si>
  <si>
    <t>56e</t>
  </si>
  <si>
    <t>Diers Project Manual - A Status Report</t>
  </si>
  <si>
    <t>D. A. Novak and L. J. Manda</t>
  </si>
  <si>
    <t>The Role of Standards in Loss Prevention</t>
  </si>
  <si>
    <t>What Codes Can Be of Help to Practising Engineers -- and How Much</t>
  </si>
  <si>
    <t>W. J. Bradford</t>
  </si>
  <si>
    <t>57a</t>
  </si>
  <si>
    <t>16-18</t>
  </si>
  <si>
    <t>Dow's Loss Prevention Principles</t>
  </si>
  <si>
    <t>D. V. Gagliardi</t>
  </si>
  <si>
    <t>57b</t>
  </si>
  <si>
    <t>NFPA's Consensus Standards At Work</t>
  </si>
  <si>
    <t>M. F. Henry</t>
  </si>
  <si>
    <t>57c</t>
  </si>
  <si>
    <t>20-24</t>
  </si>
  <si>
    <t>International Standards - Fact Or Fiction</t>
  </si>
  <si>
    <t>57d</t>
  </si>
  <si>
    <t>14-17</t>
  </si>
  <si>
    <t>Legal Implications of Compliance and Non-Compliance With Safety and Health Governmental Standards, National Consensus Standards, and Internal Corporate Guidelines</t>
  </si>
  <si>
    <t>R. K. Johnson</t>
  </si>
  <si>
    <t>57e</t>
  </si>
  <si>
    <t>9-14</t>
  </si>
  <si>
    <t xml:space="preserve">Safe Handling of Hazardous Particulates </t>
  </si>
  <si>
    <t>Dust Explosions: Their General Relationship to Gas, Vapour and Mist Explosions With Particular Reference to Venting</t>
  </si>
  <si>
    <t>D. J. Lewis</t>
  </si>
  <si>
    <t>58a</t>
  </si>
  <si>
    <t>Contribution of Low-Level Flammable Vapor Concentrations to Dust Explosion Output</t>
  </si>
  <si>
    <t>C. J. Dahn, M.Ashum, and K. Williams</t>
  </si>
  <si>
    <t>58b</t>
  </si>
  <si>
    <t>1986</t>
  </si>
  <si>
    <t>Evaluation of The Fire and Explosion Risk In Drying Powders</t>
  </si>
  <si>
    <t>N. Gibson, D. J. Harper, and R. L. Rogers</t>
  </si>
  <si>
    <t>58c</t>
  </si>
  <si>
    <t>181-190</t>
  </si>
  <si>
    <t>Practical Aspects of Dust Deflagration Testing</t>
  </si>
  <si>
    <t>L. G. Britton and S. Chippett</t>
  </si>
  <si>
    <t>58d</t>
  </si>
  <si>
    <t>Flame Barrier Valves</t>
  </si>
  <si>
    <t>H. Stalder</t>
  </si>
  <si>
    <t>58e</t>
  </si>
  <si>
    <t>1987</t>
  </si>
  <si>
    <t>175-181</t>
  </si>
  <si>
    <t>Equations for The VDI and Bartknecht Nomograms</t>
  </si>
  <si>
    <t>L. L. Simpson</t>
  </si>
  <si>
    <t>58f</t>
  </si>
  <si>
    <t>49-51</t>
  </si>
  <si>
    <t>Advances in Fireproofing</t>
  </si>
  <si>
    <t>Development Status of ASTM Test for Effects of Large Hydrocarbon Pool Fires On Structural Members</t>
  </si>
  <si>
    <t>M. E. Buck and E. B. Belason</t>
  </si>
  <si>
    <t>59a</t>
  </si>
  <si>
    <t>225-229</t>
  </si>
  <si>
    <t>Fire Resistance Test for Petrochemical Facility Structural Elements</t>
  </si>
  <si>
    <t>R. M. Berhinig</t>
  </si>
  <si>
    <t>59b</t>
  </si>
  <si>
    <t>230-233</t>
  </si>
  <si>
    <t>Accelerated Aging Tests for Evaluating Fireproofing Materials</t>
  </si>
  <si>
    <t>W. A. Rains</t>
  </si>
  <si>
    <t>59d</t>
  </si>
  <si>
    <t>246-248</t>
  </si>
  <si>
    <t>Fire Protection for Cable Trays In Petrochemical Facilities</t>
  </si>
  <si>
    <t>N. Schultz</t>
  </si>
  <si>
    <t>59e</t>
  </si>
  <si>
    <t>PAPER 47</t>
  </si>
  <si>
    <t>35-39</t>
  </si>
  <si>
    <t>PAPER 48</t>
  </si>
  <si>
    <t>The Use of Water Spray Barriers to Disperse Spills of Heavy Gases</t>
  </si>
  <si>
    <t>K. Moodie</t>
  </si>
  <si>
    <t>PAPER 49</t>
  </si>
  <si>
    <t>234-241</t>
  </si>
  <si>
    <t>PAPER 50</t>
  </si>
  <si>
    <t>Case Histories and Miscellaneous Topics</t>
  </si>
  <si>
    <t>Method for Fire Hazard Assessments of Fluid-Soaked Thermal Insulation</t>
  </si>
  <si>
    <t>R. R. Buch and D. H. Filsinger</t>
  </si>
  <si>
    <t>PAPER 51</t>
  </si>
  <si>
    <t>PAPER 52</t>
  </si>
  <si>
    <t>Results of A study On Causes of Accidents</t>
  </si>
  <si>
    <t>H. I. Joschek</t>
  </si>
  <si>
    <t>PAPER 53</t>
  </si>
  <si>
    <t>Emergency Flare System - Some Practical Design Features</t>
  </si>
  <si>
    <t>J. A. Boix</t>
  </si>
  <si>
    <t>60d</t>
  </si>
  <si>
    <t>PAPER 54</t>
  </si>
  <si>
    <t>222-224</t>
  </si>
  <si>
    <t>PAPER 55</t>
  </si>
  <si>
    <t>Explosion Pressure Shock Resistance and Reaction Forces - Design Considerations for Explosion Hazards Engineering</t>
  </si>
  <si>
    <t>G. N. Kirby</t>
  </si>
  <si>
    <t>60e</t>
  </si>
  <si>
    <t>PAPER 56</t>
  </si>
  <si>
    <t>48-50</t>
  </si>
  <si>
    <t>PAPER 57</t>
  </si>
  <si>
    <t>Inherently Safer Plants</t>
  </si>
  <si>
    <t>T. A Kletz</t>
  </si>
  <si>
    <t>72a</t>
  </si>
  <si>
    <t>PAPER 58</t>
  </si>
  <si>
    <t>164-167</t>
  </si>
  <si>
    <t>PAPER 59</t>
  </si>
  <si>
    <t>Plan Safety Into Processes at The Development Stage</t>
  </si>
  <si>
    <t>72b</t>
  </si>
  <si>
    <t>PAPER 60</t>
  </si>
  <si>
    <t>A. N. Leigh, D. McKee, and P. E. Preece</t>
  </si>
  <si>
    <t>40-44</t>
  </si>
  <si>
    <t>72c</t>
  </si>
  <si>
    <t>PAPER 61</t>
  </si>
  <si>
    <t>Using the Mond Index to Measure Inherent Hazards</t>
  </si>
  <si>
    <t>B. J. Tyler</t>
  </si>
  <si>
    <t>72d</t>
  </si>
  <si>
    <t>PAPER 62</t>
  </si>
  <si>
    <t>172-175</t>
  </si>
  <si>
    <t>PAPER 63</t>
  </si>
  <si>
    <t>LPS-1986</t>
  </si>
  <si>
    <r>
      <t xml:space="preserve">Boiler </t>
    </r>
    <r>
      <rPr>
        <sz val="10"/>
        <color theme="1"/>
        <rFont val="Arial"/>
        <family val="2"/>
      </rPr>
      <t xml:space="preserve">and </t>
    </r>
    <r>
      <rPr>
        <sz val="9.5"/>
        <color theme="1"/>
        <rFont val="Arial"/>
        <family val="2"/>
      </rPr>
      <t xml:space="preserve">Machinery </t>
    </r>
    <r>
      <rPr>
        <sz val="9"/>
        <color theme="1"/>
        <rFont val="Arial"/>
        <family val="2"/>
      </rPr>
      <t>Protection</t>
    </r>
  </si>
  <si>
    <t>Vibration Monitoring - A Programmed Approach</t>
  </si>
  <si>
    <t>D. G. Goggin</t>
  </si>
  <si>
    <t>79a</t>
  </si>
  <si>
    <t>Loss Prevention Through Machinery Surveillance Analysis</t>
  </si>
  <si>
    <t>R. W. LeBlanc</t>
  </si>
  <si>
    <t>79b</t>
  </si>
  <si>
    <t>Loss prevention through machinery vibration surveillance and analysis</t>
  </si>
  <si>
    <t>179-182</t>
  </si>
  <si>
    <t>Boiler And Machinery Protection Through Control Of Piping Reactions</t>
  </si>
  <si>
    <t>D. E. Hansen</t>
  </si>
  <si>
    <t>79c</t>
  </si>
  <si>
    <t>Boiler and machinery protection through control of piping reactions</t>
  </si>
  <si>
    <t>183-185</t>
  </si>
  <si>
    <t>Determining Heater Retrofits Through Risk Assessment</t>
  </si>
  <si>
    <t>79d</t>
  </si>
  <si>
    <t>Determining heater retrofits through risk assessment</t>
  </si>
  <si>
    <t>228-231</t>
  </si>
  <si>
    <t>Reducing Risks Through A Pressure Vessel Management Program</t>
  </si>
  <si>
    <t>C. G. Arnold, W. H. Mueller, and  B. W. Ross</t>
  </si>
  <si>
    <t>79e</t>
  </si>
  <si>
    <r>
      <t xml:space="preserve">Transportation </t>
    </r>
    <r>
      <rPr>
        <sz val="10"/>
        <color theme="1"/>
        <rFont val="Arial"/>
        <family val="2"/>
      </rPr>
      <t xml:space="preserve">of </t>
    </r>
    <r>
      <rPr>
        <sz val="9.5"/>
        <color theme="1"/>
        <rFont val="Arial"/>
        <family val="2"/>
      </rPr>
      <t xml:space="preserve">Hazardous </t>
    </r>
    <r>
      <rPr>
        <sz val="9"/>
        <color theme="1"/>
        <rFont val="Arial"/>
        <family val="2"/>
      </rPr>
      <t>Materials</t>
    </r>
  </si>
  <si>
    <t>A Review Of Some Transportation Accidents, Identification Of Causes And Minimization Of Consequences</t>
  </si>
  <si>
    <t>80a</t>
  </si>
  <si>
    <t>G. A. Gallagher and S. W. McCone</t>
  </si>
  <si>
    <t>'186-191</t>
  </si>
  <si>
    <t>80b</t>
  </si>
  <si>
    <t>Emergency Preparedness And The Dow Chemical Company Emergency Response Systems</t>
  </si>
  <si>
    <t>R. Kalnins</t>
  </si>
  <si>
    <t>80c</t>
  </si>
  <si>
    <t>Development Of Hazardous Materials Truck Routes In The Dallas-Fort Worth Metropolitan Area</t>
  </si>
  <si>
    <t>D. Kessler</t>
  </si>
  <si>
    <t>80d</t>
  </si>
  <si>
    <t>Transportation Risk Management - A Case Study</t>
  </si>
  <si>
    <t>M. Kazarians, R. F. Boykin, and  S. Kaplan</t>
  </si>
  <si>
    <t>80e</t>
  </si>
  <si>
    <t>Transportation Of Hazardous Substances The UK Scene</t>
  </si>
  <si>
    <t>80f</t>
  </si>
  <si>
    <t>Transportation of Hazardous substances: The UK scene</t>
  </si>
  <si>
    <t>160-164</t>
  </si>
  <si>
    <r>
      <t xml:space="preserve">Cost-Effective Loss </t>
    </r>
    <r>
      <rPr>
        <sz val="9"/>
        <color theme="1"/>
        <rFont val="Arial"/>
        <family val="2"/>
      </rPr>
      <t>Prevention</t>
    </r>
  </si>
  <si>
    <t>Property Insurance Considerations In Loss Prevention Expenditures</t>
  </si>
  <si>
    <t>G. P. Norstrom</t>
  </si>
  <si>
    <t>81b</t>
  </si>
  <si>
    <t>Property insurance considerations in loss prevention expenditures</t>
  </si>
  <si>
    <t>209-220</t>
  </si>
  <si>
    <t>Experience With Cost Effective Loss Prevention</t>
  </si>
  <si>
    <t>81c</t>
  </si>
  <si>
    <t>Effectiveness Of Loss Prevention Training</t>
  </si>
  <si>
    <t>A. Santos</t>
  </si>
  <si>
    <t>81d</t>
  </si>
  <si>
    <t>Use Of Test Information To Improve Emergency Relief Designs</t>
  </si>
  <si>
    <t>81e</t>
  </si>
  <si>
    <t>The National Quick Response Sprinkler Research Project</t>
  </si>
  <si>
    <t>R. Mulhaupt</t>
  </si>
  <si>
    <t>81f</t>
  </si>
  <si>
    <r>
      <t xml:space="preserve">Fire </t>
    </r>
    <r>
      <rPr>
        <sz val="10"/>
        <color theme="1"/>
        <rFont val="Arial"/>
        <family val="2"/>
      </rPr>
      <t xml:space="preserve">and </t>
    </r>
    <r>
      <rPr>
        <sz val="9.5"/>
        <color theme="1"/>
        <rFont val="Arial"/>
        <family val="2"/>
      </rPr>
      <t xml:space="preserve">Explosion </t>
    </r>
    <r>
      <rPr>
        <sz val="9"/>
        <color theme="1"/>
        <rFont val="Arial"/>
        <family val="2"/>
      </rPr>
      <t>Protection</t>
    </r>
  </si>
  <si>
    <t>A Review Of Gas And Vapour Explosion Venting For Process Plant</t>
  </si>
  <si>
    <t>82a</t>
  </si>
  <si>
    <t>The Interaction Of Shock Waves And Cylindrical Structures</t>
  </si>
  <si>
    <t>P. F. Nolan and D. M. Brown</t>
  </si>
  <si>
    <t>82b</t>
  </si>
  <si>
    <t>Inerting For Safety</t>
  </si>
  <si>
    <t>G. S. Halpern, D. Nyce, and  C. Wrenn</t>
  </si>
  <si>
    <t>82c</t>
  </si>
  <si>
    <t>Inerting for safety</t>
  </si>
  <si>
    <t>C. Wrenn</t>
  </si>
  <si>
    <t>225-227</t>
  </si>
  <si>
    <t>Fabric Dust Collector Explosion Venting</t>
  </si>
  <si>
    <t>N. Bennett, F. Cairns, and  S. O. Cooper</t>
  </si>
  <si>
    <t>82d</t>
  </si>
  <si>
    <t>A Simple Technique for the Optimisation of Layout and Location for Chemical Plant Safety</t>
  </si>
  <si>
    <t>P. F. Nolan, and C. W. J. Bradley</t>
  </si>
  <si>
    <t>82e</t>
  </si>
  <si>
    <t>A simple technique for the optimization of lay-out and location for chemical plant safety</t>
  </si>
  <si>
    <t>P. F. Nolan and C. W. J. Bradley</t>
  </si>
  <si>
    <t>Pressure Venting Of Dust Explosions In Large Vessels</t>
  </si>
  <si>
    <t>82f</t>
  </si>
  <si>
    <t>Pressure venting of dust explosions in large vessels</t>
  </si>
  <si>
    <t>196-204</t>
  </si>
  <si>
    <r>
      <t xml:space="preserve">Preventing </t>
    </r>
    <r>
      <rPr>
        <sz val="10"/>
        <color theme="1"/>
        <rFont val="Arial"/>
        <family val="2"/>
      </rPr>
      <t xml:space="preserve">and </t>
    </r>
    <r>
      <rPr>
        <sz val="9.5"/>
        <color theme="1"/>
        <rFont val="Arial"/>
        <family val="2"/>
      </rPr>
      <t xml:space="preserve">Controlling Emergency </t>
    </r>
    <r>
      <rPr>
        <sz val="9"/>
        <color theme="1"/>
        <rFont val="Arial"/>
        <family val="2"/>
      </rPr>
      <t>Releases</t>
    </r>
  </si>
  <si>
    <t>Early On-Line Detection Of Exothermic Reactions</t>
  </si>
  <si>
    <t>L. Hub and J. D. Jones</t>
  </si>
  <si>
    <t>83a</t>
  </si>
  <si>
    <t>Reliable Detection Of Runaway Reaction Precursors</t>
  </si>
  <si>
    <t>J. P. Spence,  W. J. Huff,  J. A. Noronha,  G. R. Prok, and A. J. Torres</t>
  </si>
  <si>
    <t>83b</t>
  </si>
  <si>
    <t>J. P. Spence, and J. A. Noronha</t>
  </si>
  <si>
    <t>231-235</t>
  </si>
  <si>
    <t>Thermal Runaways - Problems With Agitation Heat Flow Calorimetery - An Analytical Technique to Identify Agitation Hazards</t>
  </si>
  <si>
    <t>E. D. Weir,  G. W. Gravenstine, and T. F. Hoppe</t>
  </si>
  <si>
    <t>83c</t>
  </si>
  <si>
    <t>Design And Sizing Of Knock-Out Drums/Catchtanks For Reactor Emergency Relief Systems</t>
  </si>
  <si>
    <t>S. S. Grossel</t>
  </si>
  <si>
    <t>83d</t>
  </si>
  <si>
    <t>Design and sizing of knock-out drums/catchtanks for reactor emergency relief systems</t>
  </si>
  <si>
    <t>129-135</t>
  </si>
  <si>
    <t>Mitigation of Vapor Cloud Hazards: Part Two: Limiting The Quantity Released And Countermeasures For Releases</t>
  </si>
  <si>
    <t>83e</t>
  </si>
  <si>
    <t>Mitigation of vapor cloud hazards</t>
  </si>
  <si>
    <t>'95-103</t>
  </si>
  <si>
    <r>
      <t xml:space="preserve">Case </t>
    </r>
    <r>
      <rPr>
        <sz val="9"/>
        <color theme="1"/>
        <rFont val="Arial"/>
        <family val="2"/>
      </rPr>
      <t xml:space="preserve">Histories </t>
    </r>
    <r>
      <rPr>
        <sz val="10"/>
        <color theme="1"/>
        <rFont val="Arial"/>
        <family val="2"/>
      </rPr>
      <t xml:space="preserve">and </t>
    </r>
    <r>
      <rPr>
        <sz val="9.5"/>
        <color theme="1"/>
        <rFont val="Arial"/>
        <family val="2"/>
      </rPr>
      <t xml:space="preserve">Selected </t>
    </r>
    <r>
      <rPr>
        <sz val="9"/>
        <color theme="1"/>
        <rFont val="Arial"/>
        <family val="2"/>
      </rPr>
      <t>Topics</t>
    </r>
  </si>
  <si>
    <t>W. H. Henstock</t>
  </si>
  <si>
    <t>'232-237</t>
  </si>
  <si>
    <t>84a</t>
  </si>
  <si>
    <t>Modification Chains</t>
  </si>
  <si>
    <t>84b</t>
  </si>
  <si>
    <t>Modification chains</t>
  </si>
  <si>
    <t>Effect Of Fireproofing Design On Thermal Performance Of Horizontal Members With Top Flange Exposed</t>
  </si>
  <si>
    <t>G. K. Castle and G. G. Castle</t>
  </si>
  <si>
    <t>84c</t>
  </si>
  <si>
    <t>Effect of fireproofing design on thermal performance of horizontal members with top flange exposed</t>
  </si>
  <si>
    <t>193-198</t>
  </si>
  <si>
    <t>The Performance Of Low Pressure Explosion Vents</t>
  </si>
  <si>
    <t>I. Swift and M. Epstein</t>
  </si>
  <si>
    <t>84d</t>
  </si>
  <si>
    <t>Performance of low pressure explosion vents</t>
  </si>
  <si>
    <t>98-105</t>
  </si>
  <si>
    <t>Thermal Stability Of Ethylene At Elevated Pressures</t>
  </si>
  <si>
    <t>L. G. Britton,  D. A. Taylor, and D. C. Wobser</t>
  </si>
  <si>
    <t>84f</t>
  </si>
  <si>
    <t>Thermal stability of ethylene at elevated pressures</t>
  </si>
  <si>
    <t>L. G. Britton, D. A. Taylor and D. C. Wobser</t>
  </si>
  <si>
    <t>238-251</t>
  </si>
  <si>
    <t>LPS-1987</t>
  </si>
  <si>
    <r>
      <t xml:space="preserve">Electrostatic </t>
    </r>
    <r>
      <rPr>
        <sz val="9"/>
        <color theme="1"/>
        <rFont val="Arial"/>
        <family val="2"/>
      </rPr>
      <t>Hazards</t>
    </r>
  </si>
  <si>
    <t>Systems for Electrostatic Evaluation In Industrial Silos</t>
  </si>
  <si>
    <t>L. G. Britton</t>
  </si>
  <si>
    <t>49a</t>
  </si>
  <si>
    <t>21st Annual Loss Prevention Symposium</t>
  </si>
  <si>
    <t>Systems for electrostatic evaluation in industrial silos</t>
  </si>
  <si>
    <t>'40-50</t>
  </si>
  <si>
    <t>The Use (And Misuse) Of Bonding For Control Of Static Ignition Hazards</t>
  </si>
  <si>
    <t>R. A. Mancini</t>
  </si>
  <si>
    <t>49b</t>
  </si>
  <si>
    <t>The use (and misuse) of bonding for control of static ignition hazards</t>
  </si>
  <si>
    <t>'23-31</t>
  </si>
  <si>
    <t>Static Electricity And Plastic Drums</t>
  </si>
  <si>
    <t>L.A. Rosenthal</t>
  </si>
  <si>
    <t>49c</t>
  </si>
  <si>
    <t>Spark Ignition Hazards Caused By Charge Induction</t>
  </si>
  <si>
    <t>J. E. Owens</t>
  </si>
  <si>
    <t>49d</t>
  </si>
  <si>
    <t>Spark ignition hazards caused by charge induction</t>
  </si>
  <si>
    <t>'37-39</t>
  </si>
  <si>
    <t>Review Of Literature Related To Human Spark Scenarios</t>
  </si>
  <si>
    <t>B. D. Berkey, T. H. Pratt, and G. M. Williams</t>
  </si>
  <si>
    <t>49e</t>
  </si>
  <si>
    <t>Review of literature related to human spark scenarios</t>
  </si>
  <si>
    <t>B. D. Berkey, T. H. Pratt and G. M. Williams</t>
  </si>
  <si>
    <t>'32-36</t>
  </si>
  <si>
    <r>
      <t xml:space="preserve">Chemical </t>
    </r>
    <r>
      <rPr>
        <sz val="10"/>
        <color theme="1"/>
        <rFont val="Arial"/>
        <family val="2"/>
      </rPr>
      <t xml:space="preserve">Safety </t>
    </r>
    <r>
      <rPr>
        <sz val="9.5"/>
        <color theme="1"/>
        <rFont val="Arial"/>
        <family val="2"/>
      </rPr>
      <t xml:space="preserve">in </t>
    </r>
    <r>
      <rPr>
        <sz val="10"/>
        <color theme="1"/>
        <rFont val="Arial"/>
        <family val="2"/>
      </rPr>
      <t xml:space="preserve">The </t>
    </r>
    <r>
      <rPr>
        <sz val="9.5"/>
        <color theme="1"/>
        <rFont val="Arial"/>
        <family val="2"/>
      </rPr>
      <t xml:space="preserve">Electronics Industry </t>
    </r>
    <r>
      <rPr>
        <sz val="9"/>
        <color theme="1"/>
        <rFont val="Arial"/>
        <family val="2"/>
      </rPr>
      <t xml:space="preserve">and </t>
    </r>
    <r>
      <rPr>
        <sz val="9.5"/>
        <color theme="1"/>
        <rFont val="Arial"/>
        <family val="2"/>
      </rPr>
      <t>Miscellaneous Topics</t>
    </r>
  </si>
  <si>
    <t>Chemical Processing Hazards And Loss Experience Associated With The Manufacture Of Semiconductor Devices</t>
  </si>
  <si>
    <t>Vi.A. Degiorgio</t>
  </si>
  <si>
    <t>50a</t>
  </si>
  <si>
    <t>Fire Protection Problems Electronics And Semiconductor Industries</t>
  </si>
  <si>
    <t>M. Anderson</t>
  </si>
  <si>
    <t>50b</t>
  </si>
  <si>
    <t>Sizing Excess Flow Valves</t>
  </si>
  <si>
    <t>R. A. Freeman, and D. A. Shaw</t>
  </si>
  <si>
    <t>50c</t>
  </si>
  <si>
    <t>Sizing excess flow valves</t>
  </si>
  <si>
    <t>R. A. Freeman and D. A. Shaw</t>
  </si>
  <si>
    <t>'176-182</t>
  </si>
  <si>
    <t>University/Industrial Safety Course</t>
  </si>
  <si>
    <t>J. F. Louvar, and D. A. Crowl</t>
  </si>
  <si>
    <t>50e</t>
  </si>
  <si>
    <t>Over Pressure Protection</t>
  </si>
  <si>
    <t>Developments In Explosion Protection</t>
  </si>
  <si>
    <t>51a</t>
  </si>
  <si>
    <t>Developments in explosion protection</t>
  </si>
  <si>
    <t>'159-168</t>
  </si>
  <si>
    <t>Experiments On The Thermo-Hydraulic Response Of Pressure Liquefied Gases In Externally Heated Tanks With Pressure Relief</t>
  </si>
  <si>
    <t>J. E. S. Venart, U. Sumathipala, R. A. Doyle, W. Qi, N. U. Aydemir, F. R. Steward, and A. C. Sousa</t>
  </si>
  <si>
    <t>51b</t>
  </si>
  <si>
    <t>Experiments on the thermo-hydraulic response of pressure liquefied gases in externally heated tanks with pressure relief</t>
  </si>
  <si>
    <t>J. E. S. Venart, U. K. Sumathipala, F. R. Steward and A. C. M. Sousa</t>
  </si>
  <si>
    <t>'139-144</t>
  </si>
  <si>
    <t>Emergency Relief System Design For Reactive And Non-Reactive Systems: Extention Of The Diers Methodology</t>
  </si>
  <si>
    <t>51c</t>
  </si>
  <si>
    <t>Emergency relief system design for reactive and non-reactive systems: Extension of the DIERS methodology</t>
  </si>
  <si>
    <t>'153-158</t>
  </si>
  <si>
    <t>Ignition Capabilities Of Hot Surfaces And Mechanically Generated Sparks In Flammable Gas And Dust\Air Mixtures</t>
  </si>
  <si>
    <t>51d</t>
  </si>
  <si>
    <t>An Experimental Study Of The Consequences Of Improperly Specified Or Installed Rupture Discs</t>
  </si>
  <si>
    <t>I. Swift, and R. DeGood</t>
  </si>
  <si>
    <t>51e</t>
  </si>
  <si>
    <r>
      <t xml:space="preserve">Safe </t>
    </r>
    <r>
      <rPr>
        <sz val="9.5"/>
        <color theme="1"/>
        <rFont val="Arial"/>
        <family val="2"/>
      </rPr>
      <t xml:space="preserve">Disposal </t>
    </r>
    <r>
      <rPr>
        <sz val="10"/>
        <color theme="1"/>
        <rFont val="Arial"/>
        <family val="2"/>
      </rPr>
      <t xml:space="preserve">and </t>
    </r>
    <r>
      <rPr>
        <sz val="9.5"/>
        <color theme="1"/>
        <rFont val="Arial"/>
        <family val="2"/>
      </rPr>
      <t xml:space="preserve">Mitigation </t>
    </r>
    <r>
      <rPr>
        <sz val="10"/>
        <color theme="1"/>
        <rFont val="Arial"/>
        <family val="2"/>
      </rPr>
      <t xml:space="preserve">of </t>
    </r>
    <r>
      <rPr>
        <sz val="9"/>
        <color theme="1"/>
        <rFont val="Arial"/>
        <family val="2"/>
      </rPr>
      <t>Emergency Releases</t>
    </r>
  </si>
  <si>
    <t>Chemical Transportation Emergency Case Histories</t>
  </si>
  <si>
    <t>P. A. Toucharo</t>
  </si>
  <si>
    <t>52a</t>
  </si>
  <si>
    <t>Vent Heights For Emergency Releases Of Heavy Gas</t>
  </si>
  <si>
    <t>F. T. Bodurtha, Jr.</t>
  </si>
  <si>
    <t>52b</t>
  </si>
  <si>
    <t>Vent heights for emergency releases of heavy gases</t>
  </si>
  <si>
    <t>F. T. Bodurtha Jr.</t>
  </si>
  <si>
    <t>'122-126</t>
  </si>
  <si>
    <t>Unexpected Secondary Effects Of Pressure Relief Devices</t>
  </si>
  <si>
    <t>B. A. Van Boskirk</t>
  </si>
  <si>
    <t>52c</t>
  </si>
  <si>
    <t>Vaporization And Dispersion Modeling Of Contained Refrigerated Liquid Spills</t>
  </si>
  <si>
    <t>D. W. Studer, B. A. Cooper, and L. C. Doelp</t>
  </si>
  <si>
    <t>Vaporization and dispersion modeling of contained refrigerated liquid spills</t>
  </si>
  <si>
    <t>D. W. Studer, B. A. Cooper and L. C. Doelp</t>
  </si>
  <si>
    <t>'127-135</t>
  </si>
  <si>
    <t>Performance Of Aqueous Hazmat Foams On Selected Hazardous Materials</t>
  </si>
  <si>
    <t>L. R. DiMaio, and E. C. Norman</t>
  </si>
  <si>
    <t>52e</t>
  </si>
  <si>
    <t>Performance of aqueous hazmat foams on selected hazardous materials</t>
  </si>
  <si>
    <t>L. R. DiMaio and E. C. Norman</t>
  </si>
  <si>
    <t>'195-198</t>
  </si>
  <si>
    <r>
      <t xml:space="preserve">Safety Training </t>
    </r>
    <r>
      <rPr>
        <sz val="10"/>
        <color theme="1"/>
        <rFont val="Arial"/>
        <family val="2"/>
      </rPr>
      <t xml:space="preserve">and </t>
    </r>
    <r>
      <rPr>
        <sz val="9.5"/>
        <color theme="1"/>
        <rFont val="Arial"/>
        <family val="2"/>
      </rPr>
      <t xml:space="preserve">Emergency Response </t>
    </r>
    <r>
      <rPr>
        <sz val="9"/>
        <color theme="1"/>
        <rFont val="Arial"/>
        <family val="2"/>
      </rPr>
      <t>Training</t>
    </r>
  </si>
  <si>
    <t>Should We Teach Loss Prevention To Undergraduates?</t>
  </si>
  <si>
    <t>53a</t>
  </si>
  <si>
    <t>Should undergraduates be instructed in loss prevention?</t>
  </si>
  <si>
    <t>'95-98</t>
  </si>
  <si>
    <t>CAER Community Awareness Emergency Response</t>
  </si>
  <si>
    <t>R. L. Barnes</t>
  </si>
  <si>
    <t>53b</t>
  </si>
  <si>
    <t>Emergency Preparedness Training Tips</t>
  </si>
  <si>
    <t>J. O. Philley</t>
  </si>
  <si>
    <t>53c</t>
  </si>
  <si>
    <t>"Fricker's Chemicals Warehouse Fire - Lessons Learned"</t>
  </si>
  <si>
    <t>R. G. Berg</t>
  </si>
  <si>
    <t>53d</t>
  </si>
  <si>
    <t>Desktop Simulators Of Plant Emergencies</t>
  </si>
  <si>
    <t>A. Ben Clymer, and Thomas B. Judge</t>
  </si>
  <si>
    <t>53e</t>
  </si>
  <si>
    <r>
      <t xml:space="preserve">Case Histories </t>
    </r>
    <r>
      <rPr>
        <sz val="10"/>
        <color theme="1"/>
        <rFont val="Arial"/>
        <family val="2"/>
      </rPr>
      <t xml:space="preserve">and </t>
    </r>
    <r>
      <rPr>
        <sz val="9.5"/>
        <color theme="1"/>
        <rFont val="Arial"/>
        <family val="2"/>
      </rPr>
      <t xml:space="preserve">Selected </t>
    </r>
    <r>
      <rPr>
        <sz val="10"/>
        <color theme="1"/>
        <rFont val="Arial"/>
        <family val="2"/>
      </rPr>
      <t xml:space="preserve">Loss </t>
    </r>
    <r>
      <rPr>
        <sz val="9.5"/>
        <color theme="1"/>
        <rFont val="Arial"/>
        <family val="2"/>
      </rPr>
      <t xml:space="preserve">Prevention </t>
    </r>
    <r>
      <rPr>
        <sz val="9"/>
        <color theme="1"/>
        <rFont val="Arial"/>
        <family val="2"/>
      </rPr>
      <t>Topics</t>
    </r>
  </si>
  <si>
    <t>Using Risk Analysis During Design</t>
  </si>
  <si>
    <t>B. P. Kolodji</t>
  </si>
  <si>
    <t>54a</t>
  </si>
  <si>
    <t>Why Are Fewer Case Histories Being Published?</t>
  </si>
  <si>
    <t>54b</t>
  </si>
  <si>
    <t>On the need to publish more case histories</t>
  </si>
  <si>
    <t>'145-147</t>
  </si>
  <si>
    <t>A Burner Management Emphasis Program</t>
  </si>
  <si>
    <t>J. F. Murphy</t>
  </si>
  <si>
    <t>54c</t>
  </si>
  <si>
    <t>A burner management emphasis program</t>
  </si>
  <si>
    <t>'173-175</t>
  </si>
  <si>
    <t>Brittle Fracture Of A High Pressure Heat Exchanger</t>
  </si>
  <si>
    <t>P. G. Snyder</t>
  </si>
  <si>
    <t>54d</t>
  </si>
  <si>
    <t>Brittle fracture of a high pressure heat exchanger</t>
  </si>
  <si>
    <t>'148-152</t>
  </si>
  <si>
    <t>Static Hazards Of Drum Filling I. Actual Incidents And Guidelines</t>
  </si>
  <si>
    <t>L. G. Britton, and J. A. Smith</t>
  </si>
  <si>
    <t>54e</t>
  </si>
  <si>
    <t>Static hazards of drum filling. I. Actual incidents and guidelines</t>
  </si>
  <si>
    <t>L. G. Britton and J. A. Smith</t>
  </si>
  <si>
    <t>'53-63</t>
  </si>
  <si>
    <t>LPS-1988</t>
  </si>
  <si>
    <t>DIERS Update</t>
  </si>
  <si>
    <t>The DIERS users group: A forum for development/dissemination of emergency relief system design technology</t>
  </si>
  <si>
    <t>73a</t>
  </si>
  <si>
    <t>22nd Annual Loss Prevention Symposium</t>
  </si>
  <si>
    <t>'70-72</t>
  </si>
  <si>
    <t>Vent Sizing Calorimetry: A Critique of Existing Equipment</t>
  </si>
  <si>
    <t>W. T. Vyn and I. Swift</t>
  </si>
  <si>
    <t>73b</t>
  </si>
  <si>
    <t>Emergency Relief Considerations Under Severe Segregation Scenarios</t>
  </si>
  <si>
    <t>J. C. Leung, N. J. Stepaniuk, and G. L. Cantrell</t>
  </si>
  <si>
    <t>73c</t>
  </si>
  <si>
    <t>Emergency relief considerations under segregation scenarios</t>
  </si>
  <si>
    <t>J. C. Leung, N. J. Stepaniuk and G. L. Cantrell</t>
  </si>
  <si>
    <t>'3-7</t>
  </si>
  <si>
    <t>Design Charts for Two-Phase Flashing Flow In Emergency Pressure Relief Systems</t>
  </si>
  <si>
    <t>K. E. First and J. E. Huff</t>
  </si>
  <si>
    <t>73d</t>
  </si>
  <si>
    <t>Design charts for two-phase flashing flow in emergency pressure relief systems</t>
  </si>
  <si>
    <t>'40-54</t>
  </si>
  <si>
    <t>Application of the DIERS Methodology to the Study of Runaway Polymerizations</t>
  </si>
  <si>
    <t>L. S. Kirch, and J. W. Magee, and W. W. Stuper</t>
  </si>
  <si>
    <t>73e</t>
  </si>
  <si>
    <t>Application of the DIERS methodology to the study of runaway polymerization: Validation of the DIERS methodology using blow-down tests</t>
  </si>
  <si>
    <t>L. S. Kirch, J. W. Magee and W. W. Stuper</t>
  </si>
  <si>
    <t>'11-15</t>
  </si>
  <si>
    <t>Applying DIERS Methodology to Existing Plant Operations</t>
  </si>
  <si>
    <t>H. K. Fauske, M. A. Grolmes, and G. H. Clare</t>
  </si>
  <si>
    <t>73f</t>
  </si>
  <si>
    <t>Process safety evaluation applying DIERS methodology to existing plant operations</t>
  </si>
  <si>
    <t>H. K. Fauske, M. A. Grolmes and G. H. Clare</t>
  </si>
  <si>
    <t>'19-24</t>
  </si>
  <si>
    <t>Fire and Explosion Topics</t>
  </si>
  <si>
    <t>Loss Prevention Fundamentals for the Process Industry</t>
  </si>
  <si>
    <t>O. M. Slye, Jr.</t>
  </si>
  <si>
    <t>74a</t>
  </si>
  <si>
    <t>Designing for Fire and Explosion Safety</t>
  </si>
  <si>
    <t>L. E. Almgren</t>
  </si>
  <si>
    <t>74b</t>
  </si>
  <si>
    <t>NFPA 68 Guide for Venting Deflagrations: What's New and How It Affects You</t>
  </si>
  <si>
    <t>74c</t>
  </si>
  <si>
    <t>The Development and Application of the ESFR Sprinkler System</t>
  </si>
  <si>
    <t>C. Yao</t>
  </si>
  <si>
    <t>74d</t>
  </si>
  <si>
    <t>38-43</t>
  </si>
  <si>
    <t>Quantitative Evaluation of "BLEVE" Hazards</t>
  </si>
  <si>
    <t>74e</t>
  </si>
  <si>
    <t>Detection and Control Systems in Process Safety</t>
  </si>
  <si>
    <t>Failure Mode Management: A Loss Prevention Philosophy for Programmable Logic Controllers</t>
  </si>
  <si>
    <t>D. K. Wilson</t>
  </si>
  <si>
    <t>75a</t>
  </si>
  <si>
    <t>A Quantitative Approach to the Use of Programmable Controllers In Safety Circuits</t>
  </si>
  <si>
    <t>H. W. Thomas</t>
  </si>
  <si>
    <t>75b</t>
  </si>
  <si>
    <t>Can You Say "Process Interlocks?"</t>
  </si>
  <si>
    <t>G. K. McMillan and D. H. Munger</t>
  </si>
  <si>
    <t>75c</t>
  </si>
  <si>
    <t>The Current State of the Art In Optical Fire Detection</t>
  </si>
  <si>
    <t>J. Cholin</t>
  </si>
  <si>
    <t>75d</t>
  </si>
  <si>
    <t>The current state of the art in optical fire detection</t>
  </si>
  <si>
    <t>'12-18</t>
  </si>
  <si>
    <t>Rapid Fire Detection In Dust Process Equipment Utilizing High Air Flows</t>
  </si>
  <si>
    <t>J. P. Gillis</t>
  </si>
  <si>
    <t>75e</t>
  </si>
  <si>
    <t>Hazardous Materials</t>
  </si>
  <si>
    <t>Guidelines for Safe Storage and Handling of High Toxic Hazard Materials - A New CCPS Publication</t>
  </si>
  <si>
    <t>E. M. Drake, and P. A. Croce</t>
  </si>
  <si>
    <t>76a</t>
  </si>
  <si>
    <t>Role of Epidemiological Studies In Evaluating Health Risks From Hazardous Materials</t>
  </si>
  <si>
    <t>G. M. Hutter</t>
  </si>
  <si>
    <t>76b</t>
  </si>
  <si>
    <t>"What If....?" A Model Emergency Response</t>
  </si>
  <si>
    <t>C. L. Thrasher</t>
  </si>
  <si>
    <t>76c</t>
  </si>
  <si>
    <t>Decommissioning of An Industrial Research Laboratory</t>
  </si>
  <si>
    <t>P. W. Becker and M. T. Vidnansky</t>
  </si>
  <si>
    <t>76d</t>
  </si>
  <si>
    <t>Applications of Amine Gelling Agents In Fire Technology</t>
  </si>
  <si>
    <t>J. L. Walker, W. W. Bannister, T. E. Morehouse, and R. E. Tapscott</t>
  </si>
  <si>
    <t>76e</t>
  </si>
  <si>
    <t>Applications of amine gelling agents in fire technology</t>
  </si>
  <si>
    <t>W. W. Bannister, J. L. Walker and E. T. Morehouse</t>
  </si>
  <si>
    <t>'80-81</t>
  </si>
  <si>
    <t>Process Safety Management</t>
  </si>
  <si>
    <t>Managing Process Safety to Prevent Catastrophes</t>
  </si>
  <si>
    <t>A. F. Burk</t>
  </si>
  <si>
    <t>77a</t>
  </si>
  <si>
    <t>Managing Safety In R&amp;D</t>
  </si>
  <si>
    <t>J. F. Louvar</t>
  </si>
  <si>
    <t>77b</t>
  </si>
  <si>
    <t>Process Safety Management - A UK Approach</t>
  </si>
  <si>
    <t>J. L. Hawksley</t>
  </si>
  <si>
    <t>77c</t>
  </si>
  <si>
    <t>Explosion &amp; Venting Protection In Process Safety Review</t>
  </si>
  <si>
    <t>77d</t>
  </si>
  <si>
    <t>Case Histories-Successful and Unsuccessful Incidents</t>
  </si>
  <si>
    <t>Lessons Learned From A Hydrogen Explosion In A Process Unit</t>
  </si>
  <si>
    <t>G. J. T. North and J. A. MacDiarmid</t>
  </si>
  <si>
    <t>78a</t>
  </si>
  <si>
    <t>Explosion &amp; Fire At A Phenol Plant</t>
  </si>
  <si>
    <t>R. F. Schwab</t>
  </si>
  <si>
    <t>78b</t>
  </si>
  <si>
    <t>Fires and Explosions On Hydrocarbon Oxidation Plants</t>
  </si>
  <si>
    <t>78c</t>
  </si>
  <si>
    <t>Business As Usual</t>
  </si>
  <si>
    <t>78d</t>
  </si>
  <si>
    <t>Consequences of Solvent Ignition During A Drum Filling Operation</t>
  </si>
  <si>
    <t>78e</t>
  </si>
  <si>
    <t>Accidents Prevented By Good Procedures</t>
  </si>
  <si>
    <t>T.  A. Kletz</t>
  </si>
  <si>
    <t>78f</t>
  </si>
  <si>
    <t>Good safety procedures can prevent accidents: Some examples</t>
  </si>
  <si>
    <t>Loss Prevention Features Perform In Fired Heater Loss Incident</t>
  </si>
  <si>
    <t>78g</t>
  </si>
  <si>
    <t>LPS-1989</t>
  </si>
  <si>
    <t>Hazardous Chemicals and Materials/Storage and Handling</t>
  </si>
  <si>
    <t>Safety Considerations For Handling Industrial Scale Grignard Reagents</t>
  </si>
  <si>
    <t>J. F.  Aultman, P. E.  Rakita, and L. A.  Stapleton</t>
  </si>
  <si>
    <t>23nd Annual Loss Prevention Symposium</t>
  </si>
  <si>
    <t>Total Concepts In Safety Systems Management For Hazardous Materials Handlings And Design Of Hazardous Processes</t>
  </si>
  <si>
    <t xml:space="preserve">H. R.  Kavianian, C. A.  Wentz, R. W.  Peters, and I.E. Martino </t>
  </si>
  <si>
    <t>Safe Handling Of Organic Peroxides: An Overview</t>
  </si>
  <si>
    <t>C. M.  McCloskey</t>
  </si>
  <si>
    <t>Safe handling of organic peroxides: An overview</t>
  </si>
  <si>
    <t>C. M. McCloskey</t>
  </si>
  <si>
    <t>'185-188</t>
  </si>
  <si>
    <t>A Positive Approach To Compressed Gas Safety</t>
  </si>
  <si>
    <t>T. Bielli</t>
  </si>
  <si>
    <t>National Flammable Liquid Container Storage Fire Safety Research Project</t>
  </si>
  <si>
    <t>R. Mulhaupt and L. Przybyla</t>
  </si>
  <si>
    <t>Preventing Explosions During Chemical And Materials Storage</t>
  </si>
  <si>
    <t>H. K.  Fauske</t>
  </si>
  <si>
    <t>Preventing explosions during chemicals and materials storage</t>
  </si>
  <si>
    <t>'181-184</t>
  </si>
  <si>
    <t>Plant Layout</t>
  </si>
  <si>
    <t>Siting Considerations For Liquefied Gas Facilities</t>
  </si>
  <si>
    <t>L. Edward  Brown, W. E.  Martinsen, and D. W.  Johnson</t>
  </si>
  <si>
    <t>Role Of Loss Prevention Professional In Project Reviews</t>
  </si>
  <si>
    <t>R. E.  Munson</t>
  </si>
  <si>
    <t>Cost Effective Safety Considerations Made Possible By Quantifiable Hazard Analysis</t>
  </si>
  <si>
    <t>T. V.  Rodante</t>
  </si>
  <si>
    <t>Preventing Fires and Explosions</t>
  </si>
  <si>
    <t>Procedures For Preventing Runaways</t>
  </si>
  <si>
    <t>R. N.  Brummel</t>
  </si>
  <si>
    <t>Procedures for preventing pilot plant runaways</t>
  </si>
  <si>
    <t>R. N. Brummel</t>
  </si>
  <si>
    <t>'228-233</t>
  </si>
  <si>
    <t>Preventing Fires With High Temperature Vaporizers</t>
  </si>
  <si>
    <t>J. W.  Bowman and R.P.Perkins</t>
  </si>
  <si>
    <t>Preventing fires with high temperature vaporizers</t>
  </si>
  <si>
    <t>J. W. Bowman and R. P. Perkins</t>
  </si>
  <si>
    <t>'39-43</t>
  </si>
  <si>
    <t>Vapor Cloud Explosion Blast Prediction</t>
  </si>
  <si>
    <t>C. J.  M. van Wingerden, A. C.  van den Berg, and G. Opschoor</t>
  </si>
  <si>
    <t>Vapor cloud explosion blast prediction</t>
  </si>
  <si>
    <t>C. J. M. van Wingerden, A. C. van den Berg and G. Opschoor</t>
  </si>
  <si>
    <t>'234-238</t>
  </si>
  <si>
    <t>Heat Transfer Fluid Fires And Their Prevention In Vapor Thermal Liquid Systems</t>
  </si>
  <si>
    <t xml:space="preserve">R. L.  Green and D. E. Dressel </t>
  </si>
  <si>
    <t>Hazards Evaluation In A Multipurpose Pilot Plant</t>
  </si>
  <si>
    <t>Preventing Fires And Explosions In Pilot Plants</t>
  </si>
  <si>
    <t>M. A. Capraro and J. H. Strickland</t>
  </si>
  <si>
    <t>9f</t>
  </si>
  <si>
    <t>Preventing fires and explosions in pilot plants</t>
  </si>
  <si>
    <t>189-194</t>
  </si>
  <si>
    <t>Emergency Relief Systems/DIERS Continuum</t>
  </si>
  <si>
    <t>An Easy And Inexpensive Approach To DIERS Methodology</t>
  </si>
  <si>
    <t>H. K.  Fauske, G. H.  Clare, M. J.  Creed, and J.A. Noronha</t>
  </si>
  <si>
    <t>M.J. Creed and H. K. Fauske</t>
  </si>
  <si>
    <t>45-49</t>
  </si>
  <si>
    <t>DIERS Implementation</t>
  </si>
  <si>
    <t>W. J.  Janecek and P. L. Simiskey</t>
  </si>
  <si>
    <t>Worst Credible Case For Emergency Relief Of Chemically Reacting System Questionnaire</t>
  </si>
  <si>
    <t>H. S.  Forrest, L. S.  Kirch, and G. R.  Van Sciver</t>
  </si>
  <si>
    <t>Two-Phase Flashing Flow Evaluations Based On DIERS, API, And ASME Methodologies</t>
  </si>
  <si>
    <t>J. C.  Leung, and F. N.  Nazario</t>
  </si>
  <si>
    <t>Emergency Relief Requirements For Certain Organic Peroxides Based On DIERS Methodology</t>
  </si>
  <si>
    <t>M. A.  Grolmes, and M. J.  King</t>
  </si>
  <si>
    <t>Source Term For Vapor Cloud Dispersion And Evacuation Implications</t>
  </si>
  <si>
    <t>10f</t>
  </si>
  <si>
    <t>Loss Prevention Potpourri</t>
  </si>
  <si>
    <t>Maintaining Plant Safety Through Effective Process Change Control</t>
  </si>
  <si>
    <t>M. L.  Griffin</t>
  </si>
  <si>
    <t>Safe Project Implementation</t>
  </si>
  <si>
    <t>J. H.  Reitberger</t>
  </si>
  <si>
    <t>Plant Modifications: Maintain Your Mechanical Integrity</t>
  </si>
  <si>
    <t>C. W.  Ramsay</t>
  </si>
  <si>
    <t>Plant modifications: Maintain your mechanical integrity</t>
  </si>
  <si>
    <t>C. W. Ramsay</t>
  </si>
  <si>
    <t>117-119</t>
  </si>
  <si>
    <t>Instructional Videotapes On Chemical Process Safety</t>
  </si>
  <si>
    <t>D. A.  Crowl, and J. F.  Louvar</t>
  </si>
  <si>
    <t>Instructional videotapes on chemical process safety</t>
  </si>
  <si>
    <t>D. A. Crowl and J. F. Louvar</t>
  </si>
  <si>
    <t>Case Histories of Dust Explosions</t>
  </si>
  <si>
    <t>Case histories of dust explosions</t>
  </si>
  <si>
    <t>211-217</t>
  </si>
  <si>
    <t>Awareness Training For The Process Industries</t>
  </si>
  <si>
    <t>B. Hancock</t>
  </si>
  <si>
    <t>11f</t>
  </si>
  <si>
    <t>Safer piping: Awareness training for the process industries</t>
  </si>
  <si>
    <t>114-116</t>
  </si>
  <si>
    <t>Turbulance Effects On Dust Explosion Venting</t>
  </si>
  <si>
    <t>F. Tamanini</t>
  </si>
  <si>
    <t>Turbulence effects on dust explosion venting</t>
  </si>
  <si>
    <t>52-60</t>
  </si>
  <si>
    <t>Combustion Hazards Of Silane And Its Chlorides</t>
  </si>
  <si>
    <t>L. G.  Britton</t>
  </si>
  <si>
    <t>Combustion hazards of silane and its chlorides</t>
  </si>
  <si>
    <t>16-38</t>
  </si>
  <si>
    <t>Stop Tank Abuse</t>
  </si>
  <si>
    <t>D. L.  Haines, R. E.  Sanders, and J. H.  Wood</t>
  </si>
  <si>
    <t>Stop tank abuse</t>
  </si>
  <si>
    <t>R. E. Sanders, D. L. Haines and J. H. Wood</t>
  </si>
  <si>
    <t>61-65</t>
  </si>
  <si>
    <t>Learning Value from Blown Fuse</t>
  </si>
  <si>
    <t>Learning value from a blown fuse</t>
  </si>
  <si>
    <t>209-210</t>
  </si>
  <si>
    <t>Catalyst Explosion A Case History</t>
  </si>
  <si>
    <t>E. S.  De Haven, and T. J.  Dietsche</t>
  </si>
  <si>
    <t>Wellhead Explosion During Well Descaling Treatment</t>
  </si>
  <si>
    <t>K.J. Walewski</t>
  </si>
  <si>
    <t>12f</t>
  </si>
  <si>
    <t>Foam-Water Sprinkler Protection For Flammable Liquids</t>
  </si>
  <si>
    <t>D. C.  Tabar</t>
  </si>
  <si>
    <t>12g</t>
  </si>
  <si>
    <t>Foam-water sprinkler protection for flammable liquids</t>
  </si>
  <si>
    <t>D. C. Tabar</t>
  </si>
  <si>
    <t>218-224</t>
  </si>
  <si>
    <t>LPS-1991</t>
  </si>
  <si>
    <t>Process Safety Managenent</t>
  </si>
  <si>
    <t>Measuring Process Safety Management</t>
  </si>
  <si>
    <t>J. C. Sweeney</t>
  </si>
  <si>
    <t>68a</t>
  </si>
  <si>
    <t>25th Annual Loss Prevention Symposium</t>
  </si>
  <si>
    <t>The Guidelines For Hazard Evaluation Procedures Second Edition</t>
  </si>
  <si>
    <t>68b</t>
  </si>
  <si>
    <t xml:space="preserve"> 02</t>
  </si>
  <si>
    <t>Chemical Accident Prevention Under The Clean Air Act Amendment</t>
  </si>
  <si>
    <t>R. C. Matthiessen</t>
  </si>
  <si>
    <t>68c</t>
  </si>
  <si>
    <t xml:space="preserve"> 03</t>
  </si>
  <si>
    <t>The Time For Process Hazards Analysis (PHA) Has Arrived</t>
  </si>
  <si>
    <t>L. V. Csengery</t>
  </si>
  <si>
    <t>68d</t>
  </si>
  <si>
    <t xml:space="preserve"> 04</t>
  </si>
  <si>
    <t>Using Hazard Evaluation Techniques For Process Safety Management Throughout The Life Of A Process</t>
  </si>
  <si>
    <t>D. C. Hendershot</t>
  </si>
  <si>
    <t>68e</t>
  </si>
  <si>
    <t xml:space="preserve"> 05</t>
  </si>
  <si>
    <t>Implementing Process Safety Management Programs At Industrial Facilities</t>
  </si>
  <si>
    <t>68f</t>
  </si>
  <si>
    <t xml:space="preserve"> 06</t>
  </si>
  <si>
    <t>Quantitative Methods for Process Safety</t>
  </si>
  <si>
    <t>69a</t>
  </si>
  <si>
    <t xml:space="preserve"> 07</t>
  </si>
  <si>
    <t>Using thermodynamic availability to determine the energy of explosion</t>
  </si>
  <si>
    <t>D. A. Crowl</t>
  </si>
  <si>
    <t>136-142</t>
  </si>
  <si>
    <t>69b</t>
  </si>
  <si>
    <t xml:space="preserve"> 08</t>
  </si>
  <si>
    <t>Using thermodynamic availability to determine the energy of explosion for compressed gases</t>
  </si>
  <si>
    <t>47-49</t>
  </si>
  <si>
    <t xml:space="preserve"> 09</t>
  </si>
  <si>
    <t>Predicting And Controlling Flammability Of Multiple Fuel And Multiple Inert Mixtures</t>
  </si>
  <si>
    <t>J. G. Hansel, J. W. Mitchell, and H.C. Klotz</t>
  </si>
  <si>
    <t>69c</t>
  </si>
  <si>
    <t xml:space="preserve"> 10</t>
  </si>
  <si>
    <t>How To Compare Emergency Shutdown Systems (ESD)</t>
  </si>
  <si>
    <t>69d</t>
  </si>
  <si>
    <t xml:space="preserve"> 11</t>
  </si>
  <si>
    <t>Tornado Risk Analysis</t>
  </si>
  <si>
    <t>69e</t>
  </si>
  <si>
    <t xml:space="preserve"> 12</t>
  </si>
  <si>
    <t>The Prediction Of Spontaneous Ignition Hazards Resulting From The "Hot Stacking" Of Processed Materials</t>
  </si>
  <si>
    <t>70a</t>
  </si>
  <si>
    <t xml:space="preserve"> 13</t>
  </si>
  <si>
    <t>Precautions In Selection, Installation, And Use Of Flame Arresters</t>
  </si>
  <si>
    <t>70b</t>
  </si>
  <si>
    <t xml:space="preserve"> 14</t>
  </si>
  <si>
    <t>On-Line Modeling Of Thermally Hazardous Batch Processes</t>
  </si>
  <si>
    <t>70c</t>
  </si>
  <si>
    <t xml:space="preserve"> 15</t>
  </si>
  <si>
    <t>Improved F/N Graph Presentation And Criteria</t>
  </si>
  <si>
    <t>70d</t>
  </si>
  <si>
    <t xml:space="preserve"> 16</t>
  </si>
  <si>
    <t>Deflagration Protection Of Pipes</t>
  </si>
  <si>
    <t>K. Chatrathi</t>
  </si>
  <si>
    <t>70e</t>
  </si>
  <si>
    <t xml:space="preserve"> 17</t>
  </si>
  <si>
    <t>Measurement Of Ignition Energy For Safety Application</t>
  </si>
  <si>
    <t>70f</t>
  </si>
  <si>
    <t xml:space="preserve"> 18</t>
  </si>
  <si>
    <t>Program Of CCPS's Emergency Relief Effluent Subcommittee</t>
  </si>
  <si>
    <t>H. E. Huckins</t>
  </si>
  <si>
    <t>71a</t>
  </si>
  <si>
    <t xml:space="preserve"> 19</t>
  </si>
  <si>
    <t>Relief System Reaction Forces In Gas And Two-Phase Flow</t>
  </si>
  <si>
    <t>71b</t>
  </si>
  <si>
    <t xml:space="preserve"> 20</t>
  </si>
  <si>
    <t>Mitigation Of Hazardous Emergency Release Source Terms Via Quench Tanks</t>
  </si>
  <si>
    <t>71c</t>
  </si>
  <si>
    <t xml:space="preserve"> 21</t>
  </si>
  <si>
    <t>Emergency Pressure Relief Discharge Control By Passive Quenching - Update</t>
  </si>
  <si>
    <t>A. G. Keiter</t>
  </si>
  <si>
    <t>71d</t>
  </si>
  <si>
    <t xml:space="preserve"> 22</t>
  </si>
  <si>
    <t>Emergency Pressure Relief Discharge Control.pdf</t>
  </si>
  <si>
    <t>71e</t>
  </si>
  <si>
    <t xml:space="preserve"> 23</t>
  </si>
  <si>
    <t>Expert Systems for Process Safety and Loss Prevention</t>
  </si>
  <si>
    <t>An Expert System For The Evaluation Of Design Bases Of Pressure Relief Devices</t>
  </si>
  <si>
    <t>Alex Kalos</t>
  </si>
  <si>
    <t xml:space="preserve"> 24</t>
  </si>
  <si>
    <t>K. D. Bever, T. M. Raymond, and D. E. Stouppe</t>
  </si>
  <si>
    <t xml:space="preserve"> 25</t>
  </si>
  <si>
    <t>Extended Abstract For Inclusion In The Meeting Abstract Book</t>
  </si>
  <si>
    <t xml:space="preserve"> 26</t>
  </si>
  <si>
    <t>Recent Computer Modelling Advances For Process Hazard Analysis</t>
  </si>
  <si>
    <t>D. R. E. Worthington</t>
  </si>
  <si>
    <t xml:space="preserve"> 27</t>
  </si>
  <si>
    <t>Expert Systems For Process Safety &amp; Loss Prevention</t>
  </si>
  <si>
    <t>V. J. Maggioli</t>
  </si>
  <si>
    <t>72e</t>
  </si>
  <si>
    <t xml:space="preserve"> 28</t>
  </si>
  <si>
    <t>A. M. Dowell</t>
  </si>
  <si>
    <t>72f</t>
  </si>
  <si>
    <t xml:space="preserve"> 29</t>
  </si>
  <si>
    <t>Case History Of The Replacement Of A Pneumatic And Relay Based Emergency Shutdown System</t>
  </si>
  <si>
    <t>P. Gruhn</t>
  </si>
  <si>
    <t xml:space="preserve"> 30</t>
  </si>
  <si>
    <t>Successful Integration Of Health, Safety, Environmental And Social Aspects Into Undergraduate Chemical Engineering Education</t>
  </si>
  <si>
    <t>S. M. Lemkowitz</t>
  </si>
  <si>
    <t xml:space="preserve"> 31</t>
  </si>
  <si>
    <t>Flashback From Waste Gas Incinerator Into Air Supply Piping</t>
  </si>
  <si>
    <t>S. E. Anderson, A. M. Dowell, and J. B. Mynaugh</t>
  </si>
  <si>
    <t xml:space="preserve"> 32</t>
  </si>
  <si>
    <t>Mini Modification Miseries Small Quick Changes In A Plant Can Create Bad Memories</t>
  </si>
  <si>
    <t xml:space="preserve"> 33</t>
  </si>
  <si>
    <t>Analysis Of Titanium / Carbon Steel Heat Exchanger Fire</t>
  </si>
  <si>
    <t>B. A. Prine</t>
  </si>
  <si>
    <t xml:space="preserve"> 34</t>
  </si>
  <si>
    <t>More Bang For Your Buck: Getting The Most From Accident Investigation</t>
  </si>
  <si>
    <t>S. E. Anderson, and R. W. Skloss</t>
  </si>
  <si>
    <t xml:space="preserve"> 35</t>
  </si>
  <si>
    <t>Hazard Identification</t>
  </si>
  <si>
    <t>Opening Comments and Keynote Address</t>
  </si>
  <si>
    <t>Makris JL.</t>
  </si>
  <si>
    <t>Opening Comments And Keynote Address.pdf</t>
  </si>
  <si>
    <t>Mathematical Models for atmospheric Dispersion of Hazardous Chemical Gas Release: an Overview</t>
  </si>
  <si>
    <t>Havens J.</t>
  </si>
  <si>
    <t xml:space="preserve"> 1.1-1.36</t>
  </si>
  <si>
    <t>Mathematical Models For Atmospheric Dispersion.pdf</t>
  </si>
  <si>
    <t>An Overview of Hazard Analysis</t>
  </si>
  <si>
    <t>Cox RA.</t>
  </si>
  <si>
    <t xml:space="preserve"> 1.37-1.54</t>
  </si>
  <si>
    <t>An Overview Of Hazard Analysis.pdf</t>
  </si>
  <si>
    <t>Strategies for the Prevention of Acute Human toxicity Effects</t>
  </si>
  <si>
    <t>Doull J.</t>
  </si>
  <si>
    <t xml:space="preserve"> 1.55-1.6</t>
  </si>
  <si>
    <t>Strategies For the Prevention Of.pdf</t>
  </si>
  <si>
    <t>The Hazard assessment Program at a Large Chemical Company</t>
  </si>
  <si>
    <t>Page GA.</t>
  </si>
  <si>
    <t xml:space="preserve"> 1.61-1.66</t>
  </si>
  <si>
    <t>The Hazard Assessment Program At.pdf</t>
  </si>
  <si>
    <t>The analysis of Marine accidents Affecting industrial installation Safety</t>
  </si>
  <si>
    <t xml:space="preserve">Sanders AJ, Aldwinckle DS. </t>
  </si>
  <si>
    <t xml:space="preserve"> 1.67-1.86</t>
  </si>
  <si>
    <t>The Analysis Of Marine Accidents.pdf</t>
  </si>
  <si>
    <t>Quantitative Risk assessment for Chemical Operations</t>
  </si>
  <si>
    <t xml:space="preserve">Boykin RF, Kazarians M. </t>
  </si>
  <si>
    <t xml:space="preserve"> 1.87-1.119</t>
  </si>
  <si>
    <t>Quantitative Risk Assessment For Chemical.pdf</t>
  </si>
  <si>
    <t>Applications of Knowledge-Based Systems in Chemical Process Safety</t>
  </si>
  <si>
    <t xml:space="preserve">Andow P, Ferguson G. </t>
  </si>
  <si>
    <t xml:space="preserve"> 1.129-1.136</t>
  </si>
  <si>
    <t>Applications Of Knowledge-Based Systems.pdf</t>
  </si>
  <si>
    <t>Luncheon address</t>
  </si>
  <si>
    <t xml:space="preserve">Makris J, Moore J. </t>
  </si>
  <si>
    <t xml:space="preserve"> 1.146-1.152</t>
  </si>
  <si>
    <t>Luncheon Address.pdf</t>
  </si>
  <si>
    <t>Storage and Transfer of Hazardous Chemicals</t>
  </si>
  <si>
    <t>Reduction of Risks By Reduction of toxic Material inventories</t>
  </si>
  <si>
    <t>Wade DE.</t>
  </si>
  <si>
    <t xml:space="preserve"> 2.1-2.8</t>
  </si>
  <si>
    <t>Reduction Of Risks By Reduction.pdf</t>
  </si>
  <si>
    <t>How Can Regulations Help to Prevent accidents?</t>
  </si>
  <si>
    <t>Jones DA.</t>
  </si>
  <si>
    <t xml:space="preserve"> 2.9-2.3</t>
  </si>
  <si>
    <t>How Can Regulations Help To.pdf</t>
  </si>
  <si>
    <t>Safety Policy for the Rijnmond Region</t>
  </si>
  <si>
    <t>Blokker EF.</t>
  </si>
  <si>
    <t xml:space="preserve"> 2.31-2.46</t>
  </si>
  <si>
    <t>Safety Policy For the Rijnmond.pdf</t>
  </si>
  <si>
    <t>Concrete in Chemical Plants</t>
  </si>
  <si>
    <t>Closner JJ.</t>
  </si>
  <si>
    <t xml:space="preserve"> 2.47-2.7</t>
  </si>
  <si>
    <t>Concrete in Chemical Plants.pdf</t>
  </si>
  <si>
    <t>Safety in Storage and Transfer from an Engineering/Construction Contractor's Viewpoint</t>
  </si>
  <si>
    <t xml:space="preserve">Frey RC, Handman SE. </t>
  </si>
  <si>
    <t xml:space="preserve"> 2.71-2.82</t>
  </si>
  <si>
    <t>Safety in Storage And Transfer.pdf</t>
  </si>
  <si>
    <t>Metal Storage Tanks--Safety in Standards</t>
  </si>
  <si>
    <t>Clark C.</t>
  </si>
  <si>
    <t xml:space="preserve"> 2.83-2.94</t>
  </si>
  <si>
    <t>Metal Storage Tanks--Safety In.pdf</t>
  </si>
  <si>
    <t>Questions and answers</t>
  </si>
  <si>
    <t xml:space="preserve"> .</t>
  </si>
  <si>
    <t xml:space="preserve"> 2.95-2.145</t>
  </si>
  <si>
    <t>Questions And Answers.pdf</t>
  </si>
  <si>
    <t>Synopsis of Research Needs in Improving Plant Safety</t>
  </si>
  <si>
    <t xml:space="preserve"> 2.155-2.156</t>
  </si>
  <si>
    <t>Synopsis Of Research Needs In.pdf</t>
  </si>
  <si>
    <t>Process Considerations</t>
  </si>
  <si>
    <t>Safety Considerations in the Design of Batch Processing Plants</t>
  </si>
  <si>
    <t>Hendershot DC.</t>
  </si>
  <si>
    <t xml:space="preserve"> 3.1-3.16</t>
  </si>
  <si>
    <t>Safety Considerations in the Design.pdf</t>
  </si>
  <si>
    <t>Relief System Design for Runaway Chemical Reactions</t>
  </si>
  <si>
    <t>Fauske HK.</t>
  </si>
  <si>
    <t xml:space="preserve"> 3.17-3.42</t>
  </si>
  <si>
    <t>Relief System Design For Runaway.pdf</t>
  </si>
  <si>
    <t>Engineering for Safer Plants</t>
  </si>
  <si>
    <t>Caputo RJ.</t>
  </si>
  <si>
    <t xml:space="preserve"> 3.43-3.56</t>
  </si>
  <si>
    <t>Engineering For Safer Plants.pdf</t>
  </si>
  <si>
    <t>Notes On Viewgraph Presentations Engineering for Safer Plants</t>
  </si>
  <si>
    <t xml:space="preserve"> 3.57-3.78</t>
  </si>
  <si>
    <t>Notes On Viewgraph Presentations Engineering.pdf</t>
  </si>
  <si>
    <t>Cost Effective Design Considerations for Safer Chemical Plants</t>
  </si>
  <si>
    <t>Dale SE.</t>
  </si>
  <si>
    <t xml:space="preserve"> 3.79-3.091</t>
  </si>
  <si>
    <t>Cost Effective Design Considerations For.pdf</t>
  </si>
  <si>
    <t>Recent Developments in Deflagration Venting Design</t>
  </si>
  <si>
    <t>Schwab RF.</t>
  </si>
  <si>
    <t xml:space="preserve"> 3.101-3.129</t>
  </si>
  <si>
    <t>Recent Developments in Deflagration Venting.pdf</t>
  </si>
  <si>
    <t>Mitigation of Accidental Toxic Gas Release</t>
  </si>
  <si>
    <t>Harris C.</t>
  </si>
  <si>
    <t xml:space="preserve"> 3.139-3.169</t>
  </si>
  <si>
    <t>Mitigation Of Accidental Toxic Gas.pdf</t>
  </si>
  <si>
    <t>Luncheon Panel</t>
  </si>
  <si>
    <t>Makris J.</t>
  </si>
  <si>
    <t xml:space="preserve"> 3.179-3.199</t>
  </si>
  <si>
    <t>Luncheon Panel.pdf</t>
  </si>
  <si>
    <t>Rubin JN.</t>
  </si>
  <si>
    <t xml:space="preserve"> 3.209-3.210</t>
  </si>
  <si>
    <t>Reactive Chemicals</t>
  </si>
  <si>
    <t>Reactive Chemical Hazards: an Overview</t>
  </si>
  <si>
    <t>Bretherick L.</t>
  </si>
  <si>
    <t xml:space="preserve"> 4.1-4.16</t>
  </si>
  <si>
    <t>Reactive Chemical Hazards_ an Overview.pdf</t>
  </si>
  <si>
    <t>Relating Chemical Reactivity to Process Hazards</t>
  </si>
  <si>
    <t xml:space="preserve">Berkley B, Workman W. </t>
  </si>
  <si>
    <t xml:space="preserve"> 4.17-4.26</t>
  </si>
  <si>
    <t>Relating Chemical Reactivity To Process.pdf</t>
  </si>
  <si>
    <t>Calorimetric Methods Used in the assessment of Thermally Unstable Or Reactive Chemicals</t>
  </si>
  <si>
    <t>Fenlon WJ.</t>
  </si>
  <si>
    <t xml:space="preserve"> 4.27-4.42</t>
  </si>
  <si>
    <t>Calorimetric Methods Used in The.pdf</t>
  </si>
  <si>
    <t>The Role of Pressure Relief in Reactive Chemical Safety</t>
  </si>
  <si>
    <t>Huff JE.</t>
  </si>
  <si>
    <t xml:space="preserve"> 4.43-4.68</t>
  </si>
  <si>
    <t>The Role Of Pressure Relief.pdf</t>
  </si>
  <si>
    <t>The Relationship Between Theory and Testing in the Evaluation of Reactive Chemical Hazards</t>
  </si>
  <si>
    <t>Kohlbrand HT.</t>
  </si>
  <si>
    <t xml:space="preserve"> 4.69-4.90</t>
  </si>
  <si>
    <t>The Relationship Between Theory And.pdf</t>
  </si>
  <si>
    <t>Engineering for Safer Plants: Questions/Answers</t>
  </si>
  <si>
    <t xml:space="preserve"> 4.91-4.137</t>
  </si>
  <si>
    <t>Synopsis of Research Needs in Reactive Chemicals</t>
  </si>
  <si>
    <t xml:space="preserve"> 4.139-4.140</t>
  </si>
  <si>
    <t>Post-Release Migtigation</t>
  </si>
  <si>
    <t>Post-Release Mitigation Design for Mitigation of Releases</t>
  </si>
  <si>
    <t>Prugh RW.</t>
  </si>
  <si>
    <t xml:space="preserve"> 5.1-5.4</t>
  </si>
  <si>
    <t>Post-Release Mitigation Design For.pdf</t>
  </si>
  <si>
    <t>Hazard Control Methods for High Volatility Chemicals</t>
  </si>
  <si>
    <t>Brown, LE, Johnson DW, Martinsen WE.</t>
  </si>
  <si>
    <t xml:space="preserve"> 5.41-5.62</t>
  </si>
  <si>
    <t>Hazard Control Methods For High.pdf</t>
  </si>
  <si>
    <t>Remote Optical Sensing of Fire and Hazardous Gases</t>
  </si>
  <si>
    <t xml:space="preserve">Atallah S, Guzman E. </t>
  </si>
  <si>
    <t xml:space="preserve"> 5.63-5.86</t>
  </si>
  <si>
    <t>Remote Optical Sensing Of Fire.pdf</t>
  </si>
  <si>
    <t>The Potential of aqueous Foams to Mitigate the Vapor Hazard from Released Volatile Chemicals</t>
  </si>
  <si>
    <t>Hiltz RH.</t>
  </si>
  <si>
    <t xml:space="preserve"> 5.87-5.101</t>
  </si>
  <si>
    <t>The Potential Of Aqueous Foams.pdf</t>
  </si>
  <si>
    <t>Hazardous Release Mitigation Developments in Europe</t>
  </si>
  <si>
    <t>Ripple DF.</t>
  </si>
  <si>
    <t xml:space="preserve"> 5.111-5.111</t>
  </si>
  <si>
    <t>Hazardous Release Mitigation Developments In.pdf</t>
  </si>
  <si>
    <t xml:space="preserve"> 5.121-5.144</t>
  </si>
  <si>
    <t>Human Factors</t>
  </si>
  <si>
    <t>Approaches to the Control of the Effects of Human Error On Chemical Plant Safety</t>
  </si>
  <si>
    <t>Rasmussen J.</t>
  </si>
  <si>
    <t xml:space="preserve"> 6.1-6.22</t>
  </si>
  <si>
    <t>Approaches To the Control Of.pdf</t>
  </si>
  <si>
    <t>An Engineers View of Human Error</t>
  </si>
  <si>
    <t>Kletz TA.</t>
  </si>
  <si>
    <t xml:space="preserve"> 6.23-6.40</t>
  </si>
  <si>
    <t>An Engineers View Of Human.pdf</t>
  </si>
  <si>
    <t>Investment in Human Factors Pays Dividends</t>
  </si>
  <si>
    <t>Gibson SB.</t>
  </si>
  <si>
    <t xml:space="preserve"> 6.41-6.45</t>
  </si>
  <si>
    <t>Investment in Human Factors Pays.pdf</t>
  </si>
  <si>
    <t>Evaluating the Contribution of Human Errors to accidents</t>
  </si>
  <si>
    <t>Bell BJ.</t>
  </si>
  <si>
    <t xml:space="preserve"> 6.46-6.68</t>
  </si>
  <si>
    <t>Evaluating the Contribution Of Human.pdf</t>
  </si>
  <si>
    <t>Ensuring Operator Reliablility During off-Normal Conditions Using an Expert System</t>
  </si>
  <si>
    <t>Arendt, JS, Lorenzo, DK, Montague, DF, et al.</t>
  </si>
  <si>
    <t xml:space="preserve"> 6.69-6.84</t>
  </si>
  <si>
    <t>Ensuring Operator Reliablility During.pdf</t>
  </si>
  <si>
    <t>A Methodology for Chemical Hazards analysis at Nuclear Fuels Reprocessing Plants</t>
  </si>
  <si>
    <t xml:space="preserve">Durant, WS, Perkins WC. </t>
  </si>
  <si>
    <t xml:space="preserve"> 6.85-6.96</t>
  </si>
  <si>
    <t>A Methodology For Chemical Hazards.pdf</t>
  </si>
  <si>
    <t>Relative advantages of People and Machines in Process industries</t>
  </si>
  <si>
    <t>Swain AD.</t>
  </si>
  <si>
    <t xml:space="preserve"> 6.97-6.119</t>
  </si>
  <si>
    <t>Relative Advantages Of People And.pdf</t>
  </si>
  <si>
    <t xml:space="preserve"> 6.129-6.169</t>
  </si>
  <si>
    <t>Synopsis of Human Factors Research Needs</t>
  </si>
  <si>
    <t xml:space="preserve"> 6.179-6.180</t>
  </si>
  <si>
    <t>Synopsis Of Human Factors Research.pdf</t>
  </si>
  <si>
    <t>Field-Scale Test Modeling</t>
  </si>
  <si>
    <t>Blewitt DN, Yohn JF, Koopman RP, et al.</t>
  </si>
  <si>
    <t xml:space="preserve"> 1-38</t>
  </si>
  <si>
    <t>Clough PN, Grist DR, Weatley CJ.</t>
  </si>
  <si>
    <t xml:space="preserve"> 39-55</t>
  </si>
  <si>
    <t>The Mixing Of Anhydrous Hydrogen.pdf</t>
  </si>
  <si>
    <t>An Evaluation of SLAB and DEGADIS Heavy Gas Dispersion Models Using the HF Spill Test Data</t>
  </si>
  <si>
    <t>Blewitt DN, Yohn JF, Ermak DL.</t>
  </si>
  <si>
    <t xml:space="preserve"> 56-80</t>
  </si>
  <si>
    <t>An Evaluation Of SLAB and.pdf</t>
  </si>
  <si>
    <t>Comparison of Turbulent Jet Model Predictions With Small-Scale Pressurized Releases of Ammonia and Propane</t>
  </si>
  <si>
    <t>Pfenning DB, Millsap SB, Johnson DW.</t>
  </si>
  <si>
    <t xml:space="preserve"> 81-115</t>
  </si>
  <si>
    <t>Comparison Of Turbulent Jet Model.pdf</t>
  </si>
  <si>
    <t>Chan ST, Rodean HC, Blewitt DN.</t>
  </si>
  <si>
    <t xml:space="preserve"> 116-154</t>
  </si>
  <si>
    <t>FEM3 Modeling Of Ammonia And.pdf</t>
  </si>
  <si>
    <t xml:space="preserve"> 155-180</t>
  </si>
  <si>
    <t>Effectiveness Of Water Sprays On.pdf</t>
  </si>
  <si>
    <t>Source Modeling</t>
  </si>
  <si>
    <t>A Model of Pressurised Releases With Aerosol Effects</t>
  </si>
  <si>
    <t>Emerson MC.</t>
  </si>
  <si>
    <t xml:space="preserve"> 181-203</t>
  </si>
  <si>
    <t>A Model Of Pressurised Releases.pdf</t>
  </si>
  <si>
    <t>Source Term - Problems With Modeling the Release</t>
  </si>
  <si>
    <t xml:space="preserve"> 204-225</t>
  </si>
  <si>
    <t>Source Term - Problems With Modeling.pdf</t>
  </si>
  <si>
    <t>A Model of Spreading Vaporising Pools</t>
  </si>
  <si>
    <t xml:space="preserve"> 226-250</t>
  </si>
  <si>
    <t>A Model Of Spreading Vaporising.pdf</t>
  </si>
  <si>
    <t>Source Term Considerations in Connection With Chemical Accidents and Vapor Cloud Modeling</t>
  </si>
  <si>
    <t xml:space="preserve"> 251-273</t>
  </si>
  <si>
    <t>Source Term Considerations in Connection.pdf</t>
  </si>
  <si>
    <t>Dynamic Modeling of Gas Pipeline and Processing Plant Network Under Relief Valve Discharge Conditions</t>
  </si>
  <si>
    <t>Bayliss RS.</t>
  </si>
  <si>
    <t xml:space="preserve"> 274-292</t>
  </si>
  <si>
    <t>Dynamic Modeling Of Gas Pipeline.pdf</t>
  </si>
  <si>
    <t>Use of Meteorological Data in Assessing Potential Impacts of Accidental Releases of Vapor Clouds</t>
  </si>
  <si>
    <t>Paine RJ, Smith DG, Egan BA.</t>
  </si>
  <si>
    <t xml:space="preserve"> 293-316</t>
  </si>
  <si>
    <t>Use Of Meteorological Data In.pdf</t>
  </si>
  <si>
    <t>Vapor Cloud Disperson Models</t>
  </si>
  <si>
    <t>The Development and Use of the HEGABOX/HEGADAS Dispersion Models for Hazard Analysis</t>
  </si>
  <si>
    <t>Puttock JS.</t>
  </si>
  <si>
    <t xml:space="preserve"> 317-341</t>
  </si>
  <si>
    <t>The Development And Use Of.pdf</t>
  </si>
  <si>
    <t>A Quick Running Personal Computer Model for the Evaporation and Dispersion of Dense Gases</t>
  </si>
  <si>
    <t xml:space="preserve"> 342-356</t>
  </si>
  <si>
    <t>A Quick Running Personal Computer.pdf</t>
  </si>
  <si>
    <t>Gas Dispersion Modelling in ICI and the Calibration of the DISP2 Burst Model Against Thorney Island Data</t>
  </si>
  <si>
    <t>Preston ML, Sinclair PA, .</t>
  </si>
  <si>
    <t xml:space="preserve"> 357-378</t>
  </si>
  <si>
    <t>Gas Dispersion Modelling in ICI.pdf</t>
  </si>
  <si>
    <t>Developments in Vapor Cloud Modeling</t>
  </si>
  <si>
    <t>Review of Vapor Cloud Dispersion Models</t>
  </si>
  <si>
    <t>Hanna SR.</t>
  </si>
  <si>
    <t xml:space="preserve"> 379-398</t>
  </si>
  <si>
    <t>Review Of Vapor Cloud Dispersion.pdf</t>
  </si>
  <si>
    <t>The Development of a Workbook On the Dispersion of Dense Gases</t>
  </si>
  <si>
    <t xml:space="preserve"> 399-415</t>
  </si>
  <si>
    <t>The Development Of a Workbook.pdf</t>
  </si>
  <si>
    <t>Extension of DEGADIS for Modeling Aerosol Releases</t>
  </si>
  <si>
    <t>Spicer TO, Havens JA, Key LE.</t>
  </si>
  <si>
    <t xml:space="preserve"> 416-438</t>
  </si>
  <si>
    <t>Extension Of DEGADIS For Modeling.pdf</t>
  </si>
  <si>
    <t>Modeling the Dispersion of Initially Compact Dense Gas Clouds</t>
  </si>
  <si>
    <t xml:space="preserve">Fay JA, Zemba SG. </t>
  </si>
  <si>
    <t xml:space="preserve"> 439-452</t>
  </si>
  <si>
    <t>Modeling the Dispersion Of Initially.pdf</t>
  </si>
  <si>
    <t>A Hybrid Box-Gaussian Dispersion Model Including Considerations of Chemical Reactions &amp; Liquid Aerosol Effects</t>
  </si>
  <si>
    <t>Raj PK, Venkataramana M, Morris J.</t>
  </si>
  <si>
    <t xml:space="preserve"> 453-494</t>
  </si>
  <si>
    <t>A Hybrid Box-Gaussian Dispersion.pdf</t>
  </si>
  <si>
    <t>Evaluation of 3-Dimensional Numerical Models for Atmospheric Dispersion of LNG Vapor</t>
  </si>
  <si>
    <t>Havens JA, Spicer TO, Schreurs PJ.</t>
  </si>
  <si>
    <t xml:space="preserve"> 495-538</t>
  </si>
  <si>
    <t>Evaluation Of 3-Dimensional Numerical Models.pdf</t>
  </si>
  <si>
    <t>A Dispersion Model for Elevated Dense Gas Jet Releases</t>
  </si>
  <si>
    <t>Havens JA, Spicer TO, Layland DE.</t>
  </si>
  <si>
    <t>A Dispersion Model For Elevated.pdf</t>
  </si>
  <si>
    <t>Effect of Sloping Terrain On the Dispersion and Transport of Heavier-Than-Air Gaseous Releases</t>
  </si>
  <si>
    <t>Heinold DW, Walker KC, Paine RJ.</t>
  </si>
  <si>
    <t xml:space="preserve"> 568-583</t>
  </si>
  <si>
    <t>Effect Of Sloping Terrain On.pdf</t>
  </si>
  <si>
    <t>Fire and Explosion Modeling</t>
  </si>
  <si>
    <t>Unconfined Vapor Clouds I: Kinetics of Dispersed Clouds of Liquid</t>
  </si>
  <si>
    <t>Unconfined Vapor Clouds I_ Kinetics Of.pdf</t>
  </si>
  <si>
    <t>Unconfined Vapor Clouds II: Kinematics of Explosively Dispersed Clouds of Liquid</t>
  </si>
  <si>
    <t>Unconfined Vapor Clouds II_ Kinematics Of.pdf</t>
  </si>
  <si>
    <t>Two-Fluid Modeling of Vapor Cloud Explosions</t>
  </si>
  <si>
    <t>Phillips H.</t>
  </si>
  <si>
    <t>Two-Fluid Modeling Of Vapor.pdf</t>
  </si>
  <si>
    <t>Current Research At TNO On Vapor Cloud Explosion Modeling</t>
  </si>
  <si>
    <t>Van den Berg AC, Van Wingerden CJM, Zeeuwen JP, et al.</t>
  </si>
  <si>
    <t>Current Research At TNO On.pdf</t>
  </si>
  <si>
    <t>Evaluation of Unconfined Vapor Cloud Explosion Hazards</t>
  </si>
  <si>
    <t>Evaluation Of Unconfined Vapor Cloud.pdf</t>
  </si>
  <si>
    <t>Buoyancy-Driven Exchange Flow Through Openings in Horizontal Partitions</t>
  </si>
  <si>
    <t>Epstein M.</t>
  </si>
  <si>
    <t>Buoyancy-Driven Exchange Flow Through.pdf</t>
  </si>
  <si>
    <t>Assessing and Modelling Variability in Dispersing Vapour Clouds</t>
  </si>
  <si>
    <t>Assessing And Modelling Variability In.pdf</t>
  </si>
  <si>
    <t>Modeling the Release and Dispersion of Toxic Combustion Products from Chemical Fires</t>
  </si>
  <si>
    <t>Mills MT.</t>
  </si>
  <si>
    <t>Modeling the Release And Dispersion.pdf</t>
  </si>
  <si>
    <t>Ignition Potential Distribution for Heavy Gas Plumes</t>
  </si>
  <si>
    <t>Ignition Potential Distribution For Heavy.pdf</t>
  </si>
  <si>
    <t>Consequence Modeling</t>
  </si>
  <si>
    <t>Incorporation of the Effects of Buildings and Obstructions On Gas Cloud Consequence Analysis</t>
  </si>
  <si>
    <t>Deaves DM.</t>
  </si>
  <si>
    <t>Incorporation Of the Effects Of.pdf</t>
  </si>
  <si>
    <t>Mathematical Modeling of Deflagrations in Closed and Vented Vessels</t>
  </si>
  <si>
    <t>Rota R, Rubino F, Messina S, et al.</t>
  </si>
  <si>
    <t>Mathematical Modeling Of Deflagrations In.pdf</t>
  </si>
  <si>
    <t>The Significance of Vapour Cloud Modelling in the Assessment of Major Toxic Hazards</t>
  </si>
  <si>
    <t>The Significance Of Vapour Cloud.pdf</t>
  </si>
  <si>
    <t>Poster Session</t>
  </si>
  <si>
    <t>Modeling the Impact of an Accidental Hazardous Chemical Release</t>
  </si>
  <si>
    <t xml:space="preserve"> 923-942</t>
  </si>
  <si>
    <t>Modeling the Impact Of An.pdf</t>
  </si>
  <si>
    <t>Considerations On Maximum Hazard Limits Originating from LPG Processing and Handling</t>
  </si>
  <si>
    <t>Skarka J.</t>
  </si>
  <si>
    <t xml:space="preserve"> 943-954</t>
  </si>
  <si>
    <t>Considerations On Maximum Hazard Limits.pdf</t>
  </si>
  <si>
    <t>Specialized Techniques for Modeling the Unique Phenomena Exhibited in HF Releases</t>
  </si>
  <si>
    <t xml:space="preserve"> 955-973</t>
  </si>
  <si>
    <t>Specialized Techniques For Modeling The.pdf</t>
  </si>
  <si>
    <t>Exposure and Consequence Analysis Using Lotus 1-2-3</t>
  </si>
  <si>
    <t>Holton GA, Baker LS, Casada ML.</t>
  </si>
  <si>
    <t xml:space="preserve"> 974-981</t>
  </si>
  <si>
    <t>Exposure And Consequence Analysis.pdf</t>
  </si>
  <si>
    <t>Reactor Stability-Theory</t>
  </si>
  <si>
    <t>Scaling Rules for Prediction of Thermal Runaway</t>
  </si>
  <si>
    <t xml:space="preserve"> 1-20</t>
  </si>
  <si>
    <t>Scaling Rules For Prediction Of.pdf</t>
  </si>
  <si>
    <t>Fundamental Aspects of Thermal Analysis and Heat Flux Calorimetry</t>
  </si>
  <si>
    <t xml:space="preserve"> 21-38</t>
  </si>
  <si>
    <t>Fundamental Aspects Of Thermal Analysis.pdf</t>
  </si>
  <si>
    <t>A New Release of the ASTM CHETAH Program for Hazard Evaluation: Versions for Mainframe and Personal Computer</t>
  </si>
  <si>
    <t xml:space="preserve"> 39-51</t>
  </si>
  <si>
    <t>A New Release Of The.pdf</t>
  </si>
  <si>
    <t>Explicit and Implicit Use of Scale-Up Principles for the Assessment of Thermal Runaway Risks in Chemical Production</t>
  </si>
  <si>
    <t xml:space="preserve"> 52-73</t>
  </si>
  <si>
    <t>Explicit And Implicit Use Of.pdf</t>
  </si>
  <si>
    <t>The Use/Misuse of the 100 Degree Rule in the Interpretation of Thermal Hazard Tests</t>
  </si>
  <si>
    <t xml:space="preserve"> 74-85</t>
  </si>
  <si>
    <t>The Use_Misuse Of the 100.pdf</t>
  </si>
  <si>
    <t>The Use of SimuSolv in the Modeling of ARC (Accelerating Rate Calorimeter) Data</t>
  </si>
  <si>
    <t xml:space="preserve"> 86-111</t>
  </si>
  <si>
    <t>The Use Of SimuSolv In.pdf</t>
  </si>
  <si>
    <t>Reactor Stability-Measurement, Testing, Experimental</t>
  </si>
  <si>
    <t>The Influence of a Constant Power Heat Source On the Critical Conditions for Thermal Explosion</t>
  </si>
  <si>
    <t xml:space="preserve"> 112-131</t>
  </si>
  <si>
    <t>The Influence Of a Constant.pdf</t>
  </si>
  <si>
    <t>Heat Flow Calorimetry as a Testing Method for Preventing Runaway Reactions</t>
  </si>
  <si>
    <t xml:space="preserve"> 132-154</t>
  </si>
  <si>
    <t>Heat Flow Calorimetry As A.pdf</t>
  </si>
  <si>
    <t>Runaway Reaction and Safety Measures in Organic Processes</t>
  </si>
  <si>
    <t xml:space="preserve"> 155-175</t>
  </si>
  <si>
    <t>Runaway Reaction And Safety Measures.pdf</t>
  </si>
  <si>
    <t>The Evaluation of Thermal Instabilities Using ARC and Advanced DTA Methods</t>
  </si>
  <si>
    <t xml:space="preserve"> 176-197</t>
  </si>
  <si>
    <t>The Evaluation Of Thermal Instabilities.pdf</t>
  </si>
  <si>
    <t>The Design and Operation of a Reflux Heat Flow Caloimeter for Studying Reactions At Boiling</t>
  </si>
  <si>
    <t xml:space="preserve"> 198-231</t>
  </si>
  <si>
    <t>The Design And Operation Of.pdf</t>
  </si>
  <si>
    <t>The Use of Calorimetry for Studying the Early Part of Potential Thermal Runaway Reactions</t>
  </si>
  <si>
    <t xml:space="preserve"> 232-246</t>
  </si>
  <si>
    <t>The Use Of Calorimetry For.pdf</t>
  </si>
  <si>
    <t>Reactor Relief-Theory</t>
  </si>
  <si>
    <t xml:space="preserve"> 247-263</t>
  </si>
  <si>
    <t>Towards the Prediction Of Venting.pdf</t>
  </si>
  <si>
    <t>Round-Robin "Vent Sizing Package" Results</t>
  </si>
  <si>
    <t xml:space="preserve"> 264-280</t>
  </si>
  <si>
    <t>Round-Robin _Vent Sizing Package_.pdf</t>
  </si>
  <si>
    <t xml:space="preserve"> 281-292</t>
  </si>
  <si>
    <t>The Advantages And Limitiation Of.pdf</t>
  </si>
  <si>
    <t>The Evaluation of Self-Heating in Bulk Handling of Unstable Solids</t>
  </si>
  <si>
    <t xml:space="preserve"> 293-312</t>
  </si>
  <si>
    <t>The Evaluation Of Self-Heating.pdf</t>
  </si>
  <si>
    <t>PHI-TEC: Enhanced Vent Sizing Calorimeter - Application and Comparison With Existing Devices</t>
  </si>
  <si>
    <t xml:space="preserve"> 313-330</t>
  </si>
  <si>
    <t>PHI_TEC_ Enhanced Vent Sizing.pdf</t>
  </si>
  <si>
    <t>Reaction Kinetics from Self-Heat Data - Correction for the Depetion of Sample</t>
  </si>
  <si>
    <t xml:space="preserve"> 331-349</t>
  </si>
  <si>
    <t>Reaction Kinetics From Self-Heat.pdf</t>
  </si>
  <si>
    <t>Evolution of Flow Patterns in Tubes and in Vessels; Influence of Physical Properties</t>
  </si>
  <si>
    <t xml:space="preserve"> 350-363</t>
  </si>
  <si>
    <t>Evolution Of Flow Patterns In.pdf</t>
  </si>
  <si>
    <t>Laboratory Tool for Characterizing Chemical Systems</t>
  </si>
  <si>
    <t>Laboratory Tool For Characterizing Chemical.pdf</t>
  </si>
  <si>
    <t>Reactor Relief-Application</t>
  </si>
  <si>
    <t>Efficient Design of Reactor Relief Systems</t>
  </si>
  <si>
    <t>Efficient Design Of Reactor Relief.pdf</t>
  </si>
  <si>
    <t>Safety Relief System Design and Performance in a Hydrogen Peroxide System</t>
  </si>
  <si>
    <t>Safety Relief System Design And.pdf</t>
  </si>
  <si>
    <t>Emergency Pressure Relief Discharge Control By Passive Quenching</t>
  </si>
  <si>
    <t xml:space="preserve"> 451-476</t>
  </si>
  <si>
    <t>Reactive System Vent Sizing Evaluations.pdf</t>
  </si>
  <si>
    <t>Assessing Run-Away of a Grignard Reaction</t>
  </si>
  <si>
    <t xml:space="preserve"> 477-490</t>
  </si>
  <si>
    <t>Assessing Run-Away Of A.pdf</t>
  </si>
  <si>
    <t>Reactor Safety-General</t>
  </si>
  <si>
    <t>The Anatomy of an Acrylic Acid Runaway Polymerization</t>
  </si>
  <si>
    <t xml:space="preserve"> 491-503</t>
  </si>
  <si>
    <t>The Anatomy Of an Acrylic.pdf</t>
  </si>
  <si>
    <t xml:space="preserve"> 504-524</t>
  </si>
  <si>
    <t>Safety Of Exothermic Reactions A.pdf</t>
  </si>
  <si>
    <t>Assessment of Chemical Reaction Hazards in Batch Processing</t>
  </si>
  <si>
    <t xml:space="preserve"> 525-546</t>
  </si>
  <si>
    <t>Assessment Of Chemical Reaction Hazards.pdf</t>
  </si>
  <si>
    <t xml:space="preserve"> 547-577</t>
  </si>
  <si>
    <t>QRA Of Runaway Reactions In.pdf</t>
  </si>
  <si>
    <t>The Systematic Assessment of Chemical Reaction Hazards</t>
  </si>
  <si>
    <t xml:space="preserve"> 578-596</t>
  </si>
  <si>
    <t>The Systematic Assessment Of Chemical.pdf</t>
  </si>
  <si>
    <t>Scale-Up Heat Transfer Data for Safe Reactor Operation</t>
  </si>
  <si>
    <t xml:space="preserve"> 597-632</t>
  </si>
  <si>
    <t>Scale-Up Heat Transfer Data.pdf</t>
  </si>
  <si>
    <t xml:space="preserve"> 633-659</t>
  </si>
  <si>
    <t>Strategy For the Thermal Hazard.pdf</t>
  </si>
  <si>
    <t>Simplifying the DIERS Technology</t>
  </si>
  <si>
    <t>Simplified Chemical and Equipment Screening for Emergency Venting Safety Reviews Based On the DIERS Technology</t>
  </si>
  <si>
    <t xml:space="preserve"> 660-680</t>
  </si>
  <si>
    <t>Simplified Chemical And Equipment Screening.pdf</t>
  </si>
  <si>
    <t>Design Charts for Two-Phase Flashing Flow in Emergency Pressure Relief Systems</t>
  </si>
  <si>
    <t xml:space="preserve"> 681-721</t>
  </si>
  <si>
    <t>Design Charts For Two-Phase.pdf</t>
  </si>
  <si>
    <t xml:space="preserve"> 722-750</t>
  </si>
  <si>
    <t>Highlights Of FM Inspection Guidlines.pdf</t>
  </si>
  <si>
    <t>Methodology for Predicting Domino Effects from Pressure Vessel Fragmentation</t>
  </si>
  <si>
    <t xml:space="preserve">Scilly NF, Crowther JH. </t>
  </si>
  <si>
    <t>Methodology For Predicting Domino Effects.pdf</t>
  </si>
  <si>
    <t>Seismic Assessments of Chemical Facilities Under California Risk Management and Prevention Program</t>
  </si>
  <si>
    <t>Ravindra MK.</t>
  </si>
  <si>
    <t xml:space="preserve"> 11-20</t>
  </si>
  <si>
    <t>Seismic Assessments Of Chemical Facilities.pdf</t>
  </si>
  <si>
    <t>Methods for Calculation of Damage Resulting from Physical Effects of the Accidental Release of Dangerous Materials</t>
  </si>
  <si>
    <t>Opschoor G, Van Loo ROM, Pasman HJ.</t>
  </si>
  <si>
    <t xml:space="preserve"> 21-32</t>
  </si>
  <si>
    <t>Methods For Calculation Of Damage.pdf</t>
  </si>
  <si>
    <t>Risk Assessment of Tornado Wind and Pressure Phenomena On Storage Tanks</t>
  </si>
  <si>
    <t xml:space="preserve">Peters GA, Hansel JG. </t>
  </si>
  <si>
    <t xml:space="preserve"> 33-48</t>
  </si>
  <si>
    <t>Risk Assessment Of Tornado Wind.pdf</t>
  </si>
  <si>
    <t>Applying Risk Assessment Information in Specification of Safety Control Systems</t>
  </si>
  <si>
    <t>Gruhn P.</t>
  </si>
  <si>
    <t xml:space="preserve"> 49-58</t>
  </si>
  <si>
    <t>Applying Risk Assessment Information In.pdf</t>
  </si>
  <si>
    <t>Fault Tree Faults</t>
  </si>
  <si>
    <t xml:space="preserve">Minton LA, Johnson RW. </t>
  </si>
  <si>
    <t>Fault Tree Faults.pdf</t>
  </si>
  <si>
    <t>Prioritization of Safety-Related Plant Modifications</t>
  </si>
  <si>
    <t xml:space="preserve">Stevens G, Stickles RP. </t>
  </si>
  <si>
    <t xml:space="preserve"> 71-84</t>
  </si>
  <si>
    <t>Prioritization Of Safety-Related Plant.pdf</t>
  </si>
  <si>
    <t>Quantitative Evaluation of Electrostatic Hazard</t>
  </si>
  <si>
    <t>Dean JC, Hulburt DA, Matthews AL, et al.</t>
  </si>
  <si>
    <t xml:space="preserve"> 85-106</t>
  </si>
  <si>
    <t>Quantitative Evaluation Of Electrostatic Hazard.pdf</t>
  </si>
  <si>
    <t>Hazards Caused By Trace Substances</t>
  </si>
  <si>
    <t>Baron RG.</t>
  </si>
  <si>
    <t xml:space="preserve"> 107-118</t>
  </si>
  <si>
    <t>Hazards Caused By Trace Substances.pdf</t>
  </si>
  <si>
    <t>A Comprehensive Review of Alarm and Interlock Testing</t>
  </si>
  <si>
    <t xml:space="preserve"> 119-126</t>
  </si>
  <si>
    <t>A Comprehensive Review Of Alarm.pdf</t>
  </si>
  <si>
    <t>The Risk of HF and Sulfuric Acid Alkylation</t>
  </si>
  <si>
    <t>Myers P, Mudan K, Hachmuth H.</t>
  </si>
  <si>
    <t xml:space="preserve"> 127-140</t>
  </si>
  <si>
    <t>The Risk Of HF And.pdf</t>
  </si>
  <si>
    <t>The Assessment of Individual Risks from Fires in Warehouses Containing Toxic Materials</t>
  </si>
  <si>
    <t>Atkinson GT, Jagger SF, Kirk PG.</t>
  </si>
  <si>
    <t xml:space="preserve"> 141-150</t>
  </si>
  <si>
    <t>The Assessment Of Individual Risks.pdf</t>
  </si>
  <si>
    <t>Risk Analysis of Human Exposure To Process System Failures</t>
  </si>
  <si>
    <t>Goodner HW.</t>
  </si>
  <si>
    <t xml:space="preserve"> 151-172</t>
  </si>
  <si>
    <t>Risk Analysis Of Human Exposure.pdf</t>
  </si>
  <si>
    <t>The Implementation of an External Safety Policy in the Netherlands</t>
  </si>
  <si>
    <t>Ale BJM.</t>
  </si>
  <si>
    <t xml:space="preserve"> 173-184</t>
  </si>
  <si>
    <t>The Implementation Of an External.pdf</t>
  </si>
  <si>
    <t>SARAH: a system for Performing Risk Analyses of Major Hazards</t>
  </si>
  <si>
    <t xml:space="preserve">Fryer L, Mackenzie J. </t>
  </si>
  <si>
    <t xml:space="preserve"> 185-194</t>
  </si>
  <si>
    <t>SARAH_ a system For Performing.pdf</t>
  </si>
  <si>
    <t>Application of a Guide To Analysis of Occupational Hazards in the Danish Iron and Chemcial Industry</t>
  </si>
  <si>
    <t>Kongso HE.</t>
  </si>
  <si>
    <t xml:space="preserve"> 195-210</t>
  </si>
  <si>
    <t>Application Of a Guide To.pdf</t>
  </si>
  <si>
    <t>The Location of On-Site Buildings Close To Hazardous Chemical Processing Plant</t>
  </si>
  <si>
    <t xml:space="preserve">Crossthwaite PJ, Crowther JH. </t>
  </si>
  <si>
    <t xml:space="preserve"> 211-228</t>
  </si>
  <si>
    <t>The Location Of On-Site.pdf</t>
  </si>
  <si>
    <t>The Development of Risk Criteria for Application To New Industries</t>
  </si>
  <si>
    <t xml:space="preserve">Alder WAT, Ashurst JAS. </t>
  </si>
  <si>
    <t xml:space="preserve"> 229-238</t>
  </si>
  <si>
    <t>The Development Of Risk Criteria.pdf</t>
  </si>
  <si>
    <t>Human Factors in Loss Prevention</t>
  </si>
  <si>
    <t>Moraal J.</t>
  </si>
  <si>
    <t xml:space="preserve"> 239-252</t>
  </si>
  <si>
    <t>Human Factors in Loss Prevention.pdf</t>
  </si>
  <si>
    <t>Development and Testing of the NRC's Human Performance Investigation Process (HPIP)</t>
  </si>
  <si>
    <t>Paradies M, Unger L, Ramey-Smith A.</t>
  </si>
  <si>
    <t xml:space="preserve"> 253-260</t>
  </si>
  <si>
    <t>Development And Testing Of The.pdf</t>
  </si>
  <si>
    <t>Toward an Improved Evaluation Analysis Tool for Users of HEART</t>
  </si>
  <si>
    <t>Williams JC.</t>
  </si>
  <si>
    <t xml:space="preserve"> 261-272</t>
  </si>
  <si>
    <t>Toward an Improved Evaluation Analysis.pdf</t>
  </si>
  <si>
    <t>The HEPs of HEP Experts: Empirical Evaluation of THERP and SLIM</t>
  </si>
  <si>
    <t>Zimolong B.</t>
  </si>
  <si>
    <t xml:space="preserve"> 273-280</t>
  </si>
  <si>
    <t>The HEPs Of HEP Experts.pdf</t>
  </si>
  <si>
    <t>A User's View On Quantification of Human Reliability</t>
  </si>
  <si>
    <t>Samdal UN, Kortner H, Grammeltvedt JA.</t>
  </si>
  <si>
    <t>A User's View On Quantification.pdf</t>
  </si>
  <si>
    <t>Writing Operating Procedures</t>
  </si>
  <si>
    <t>Sutton IS.</t>
  </si>
  <si>
    <t xml:space="preserve"> 293-308</t>
  </si>
  <si>
    <t>Writing Operating Procedures.pdf</t>
  </si>
  <si>
    <t>Emergency Operating Procedure Writing for Oil Refinery Process Units</t>
  </si>
  <si>
    <t>Connelly CS.</t>
  </si>
  <si>
    <t xml:space="preserve"> 309-314</t>
  </si>
  <si>
    <t>Emergency Operating Procedure Writing For.pdf</t>
  </si>
  <si>
    <t>A Probabilistic Risk Assessment Using Human Reliability Analysis Methods</t>
  </si>
  <si>
    <t xml:space="preserve">Banks WW, Wells JE. </t>
  </si>
  <si>
    <t xml:space="preserve"> 315-326</t>
  </si>
  <si>
    <t>A Probabilistic Risk Assessment Using.pdf</t>
  </si>
  <si>
    <t>A Model for Training Cognitive Skills for Severe Accident Management</t>
  </si>
  <si>
    <t>Sanquist TF.</t>
  </si>
  <si>
    <t xml:space="preserve"> 327-338</t>
  </si>
  <si>
    <t>A Model For Training Cognitive.pdf</t>
  </si>
  <si>
    <t>Building Procedures for Repeatability and Consistency in Job Performance</t>
  </si>
  <si>
    <t xml:space="preserve">Swander AJ, Vail RE. </t>
  </si>
  <si>
    <t xml:space="preserve"> 339-352</t>
  </si>
  <si>
    <t>Building Procedures For Repeatability And.pdf</t>
  </si>
  <si>
    <t>Human Factors in Nuclear Power and Process Safety</t>
  </si>
  <si>
    <t>Welch DL.</t>
  </si>
  <si>
    <t xml:space="preserve"> 353-360</t>
  </si>
  <si>
    <t>Human Factors in Nuclear Power.pdf</t>
  </si>
  <si>
    <t>Strategies for Integrating Human Reliability Analysis Into Process Hazard Evaluations</t>
  </si>
  <si>
    <t>Bridges WG, Kirkman JQ, Lorenzo DK.</t>
  </si>
  <si>
    <t xml:space="preserve"> 361-370</t>
  </si>
  <si>
    <t>Strategies For Integrating Human Reliability.pdf</t>
  </si>
  <si>
    <t>Human Factors in Management and Organisation</t>
  </si>
  <si>
    <t>Smith AJ, Penington J, Lydiate CW, et al.</t>
  </si>
  <si>
    <t xml:space="preserve"> 371-388</t>
  </si>
  <si>
    <t>Human Factors in Management And.pdf</t>
  </si>
  <si>
    <t>Top Down Approach To Human Factors</t>
  </si>
  <si>
    <t xml:space="preserve">Sten T, Ulleberg T. </t>
  </si>
  <si>
    <t xml:space="preserve"> 389-398</t>
  </si>
  <si>
    <t>Top Down Approach To Human.pdf</t>
  </si>
  <si>
    <t>Managing Human Error in the Chemical Process Industry</t>
  </si>
  <si>
    <t>Embrey DE.</t>
  </si>
  <si>
    <t xml:space="preserve"> 399-414</t>
  </si>
  <si>
    <t>Managing Human Error in The.pdf</t>
  </si>
  <si>
    <t>Effective Management of the Design and Introduction of Computer Controlled Process System</t>
  </si>
  <si>
    <t>Livingston AD.</t>
  </si>
  <si>
    <t xml:space="preserve"> 415-428</t>
  </si>
  <si>
    <t>Effective Management Of the Design.pdf</t>
  </si>
  <si>
    <t>Reduction of Human Error Through Adequate Feedback of Operating Experience</t>
  </si>
  <si>
    <t>Ishack G.</t>
  </si>
  <si>
    <t xml:space="preserve"> 429-442</t>
  </si>
  <si>
    <t>Reduction Of Human Error Through.pdf</t>
  </si>
  <si>
    <t>HAZOP Methods Applied To Project Design Interfaces</t>
  </si>
  <si>
    <t xml:space="preserve">Deshotel B, Goyal R. </t>
  </si>
  <si>
    <t xml:space="preserve"> 443-458</t>
  </si>
  <si>
    <t>HAZOP Methods Applied To Project.pdf</t>
  </si>
  <si>
    <t>Stead JP.</t>
  </si>
  <si>
    <t xml:space="preserve"> 459-475</t>
  </si>
  <si>
    <t>A Desk-Top Data System.pdf</t>
  </si>
  <si>
    <t>Process Safety Management Program Considerations To Reduce Future Risk Management Plan Efforts</t>
  </si>
  <si>
    <t xml:space="preserve">Morris BC, Statile DJ. </t>
  </si>
  <si>
    <t xml:space="preserve"> 1-14</t>
  </si>
  <si>
    <t>Process Safety Management Program Considerations.pdf</t>
  </si>
  <si>
    <t>Planning Guidlines for Acute Risk Management: the Canadian Chemical Industry Experience</t>
  </si>
  <si>
    <t>Creedy GD.</t>
  </si>
  <si>
    <t xml:space="preserve"> 15-28</t>
  </si>
  <si>
    <t>Planning Guidlines For Acute Risk.pdf</t>
  </si>
  <si>
    <t>Risk Management: a Business Risk Or a Risky Business</t>
  </si>
  <si>
    <t>Cassidy K.</t>
  </si>
  <si>
    <t xml:space="preserve"> 29-58</t>
  </si>
  <si>
    <t>Risk Management_ a Business Risk.pdf</t>
  </si>
  <si>
    <t>Management Creep: Is It a Real Risk in the Process Industries?</t>
  </si>
  <si>
    <t>Ward R.</t>
  </si>
  <si>
    <t xml:space="preserve"> 59-68</t>
  </si>
  <si>
    <t>Management Creep_ Is It A.pdf</t>
  </si>
  <si>
    <t>Mixing Management, Mystery, and Safety: an Innovative Seminar</t>
  </si>
  <si>
    <t xml:space="preserve"> 69-78</t>
  </si>
  <si>
    <t>Mixing Management, Mystery, And Safety.pdf</t>
  </si>
  <si>
    <t>A Review of the Role of Cost-Benefit Analysis as an Input To Management of Safety</t>
  </si>
  <si>
    <t>Council J.</t>
  </si>
  <si>
    <t xml:space="preserve"> 79-90</t>
  </si>
  <si>
    <t>A Review Of the Role.pdf</t>
  </si>
  <si>
    <t>Integration of Quality, Process Safety, and Environmental Management Systems</t>
  </si>
  <si>
    <t>Berkey BD, Dowd WM, Jones PI.</t>
  </si>
  <si>
    <t xml:space="preserve"> 91-100</t>
  </si>
  <si>
    <t>Integration Of Quality, Process Safety.pdf</t>
  </si>
  <si>
    <t>Integration of Risk Management Into Process Safety Standards and Application of Those Standards</t>
  </si>
  <si>
    <t xml:space="preserve">McPhail MR, Windhorst JCA. </t>
  </si>
  <si>
    <t xml:space="preserve"> 101-116</t>
  </si>
  <si>
    <t>Integration Of Risk Management Into.pdf</t>
  </si>
  <si>
    <t>Early Safety, Health, and Environmental Process Guidelines</t>
  </si>
  <si>
    <t>Walk CJ.</t>
  </si>
  <si>
    <t xml:space="preserve"> 117-128</t>
  </si>
  <si>
    <t>Early Safety, Health, And Environmental.pdf</t>
  </si>
  <si>
    <t>Team Make up--An Essential Element of a Successful Process Hazard Analysis</t>
  </si>
  <si>
    <t>Frank WL, Giffin JE, Hendershot DC.</t>
  </si>
  <si>
    <t xml:space="preserve"> 129-146</t>
  </si>
  <si>
    <t>Team Make up--An Essential.pdf</t>
  </si>
  <si>
    <t>A Practical Approach for Integrating Process Safety and Total Quality Management Programs</t>
  </si>
  <si>
    <t>Rooney JJ, Smith MF, Arendt JS.</t>
  </si>
  <si>
    <t xml:space="preserve"> 147-162</t>
  </si>
  <si>
    <t>A Practical Approach For Integrating.pdf</t>
  </si>
  <si>
    <t>Evolution of Process Safety Management in a Mexican Company</t>
  </si>
  <si>
    <t>Lorea-Hernandez A.</t>
  </si>
  <si>
    <t>Evolution Of Process Safety Management.pdf</t>
  </si>
  <si>
    <t>Norwegian Experience of Legislation Concerning Quality Assurance of Safety in Industry</t>
  </si>
  <si>
    <t>Bjordal EN.</t>
  </si>
  <si>
    <t xml:space="preserve"> 175-186</t>
  </si>
  <si>
    <t>Norwegian Experience Of Legislation Concerning.pdf</t>
  </si>
  <si>
    <t>Incorporating Human Performance Variability in Process Safety Assessment</t>
  </si>
  <si>
    <t xml:space="preserve"> 187-212</t>
  </si>
  <si>
    <t>Incorporating Human Performance Variability In.pdf</t>
  </si>
  <si>
    <t>Auditing Performance-Based Process Safety Management Systems</t>
  </si>
  <si>
    <t>Ozog H.</t>
  </si>
  <si>
    <t xml:space="preserve"> 213-226</t>
  </si>
  <si>
    <t>Auditing Performance-Based Process Safety.pdf</t>
  </si>
  <si>
    <t>A Multilevel Approach To Monitoring the Implementation of Safety, Health, Environmental (SHE) Standards in the ICI Group</t>
  </si>
  <si>
    <t>Hawksley JL.</t>
  </si>
  <si>
    <t xml:space="preserve"> 227-240</t>
  </si>
  <si>
    <t>A Multilevel Approach To Monitoring.pdf</t>
  </si>
  <si>
    <t>Managing Safety Through Controlling the Causes of Human Error</t>
  </si>
  <si>
    <t xml:space="preserve">Wreathall J, Reason J. </t>
  </si>
  <si>
    <t xml:space="preserve"> 241-250</t>
  </si>
  <si>
    <t>Managing Safety Through Controlling The.pdf</t>
  </si>
  <si>
    <t>The Smart Project_ a Framework and Tools for Addressing and Improving Management of Safety</t>
  </si>
  <si>
    <t xml:space="preserve">Van Steen JFJ, Koehorst LJB. </t>
  </si>
  <si>
    <t xml:space="preserve"> 251-268</t>
  </si>
  <si>
    <t>The Smart Project_ a Framework.pdf</t>
  </si>
  <si>
    <t>Common Documentation System for ISO 9000 and Process Safety Management</t>
  </si>
  <si>
    <t xml:space="preserve">Bickum AW, Barnette AE. </t>
  </si>
  <si>
    <t xml:space="preserve"> 269-280</t>
  </si>
  <si>
    <t>Common Documentation System For ISO.pdf</t>
  </si>
  <si>
    <t>HAZOP Studies Under ISO 9000</t>
  </si>
  <si>
    <t xml:space="preserve">Charsley P, Brown B. </t>
  </si>
  <si>
    <t>HAZOP Studies Under ISO 9000.pdf</t>
  </si>
  <si>
    <t>Method for Building Performance Measures for Process Safety Management</t>
  </si>
  <si>
    <t>Connelly EM, Haas P, Myers K.</t>
  </si>
  <si>
    <t xml:space="preserve"> 293-306</t>
  </si>
  <si>
    <t>Method For Building Performance Measures.pdf</t>
  </si>
  <si>
    <t>Performance Measures Developed for CCPS's Elements of Process Safety Management</t>
  </si>
  <si>
    <t xml:space="preserve"> 307-322</t>
  </si>
  <si>
    <t>Performance Measures Developed For CCPS's.pdf</t>
  </si>
  <si>
    <t>High Performance Risk Management</t>
  </si>
  <si>
    <t>Bellomo PJ.</t>
  </si>
  <si>
    <t xml:space="preserve"> 323-338</t>
  </si>
  <si>
    <t>High Performance Risk Management.pdf</t>
  </si>
  <si>
    <t>The Life-Cycle Approach for Nurturing Process Safety Management Systems</t>
  </si>
  <si>
    <t>Arendt JS, Mitchell CM, Remson AC.</t>
  </si>
  <si>
    <t xml:space="preserve"> 339-350</t>
  </si>
  <si>
    <t>The Life-Cycle Approach For.pdf</t>
  </si>
  <si>
    <t>Issues and Strategies in Risk Decision Making</t>
  </si>
  <si>
    <t xml:space="preserve">Hamm GL, Schwartz RG. </t>
  </si>
  <si>
    <t xml:space="preserve"> 351-374</t>
  </si>
  <si>
    <t>Issues And Strategies in Risk.pdf</t>
  </si>
  <si>
    <t>Workshops</t>
  </si>
  <si>
    <t>Regulation of Chemical Process Safety in Japan</t>
  </si>
  <si>
    <t>O'Shima E.</t>
  </si>
  <si>
    <t xml:space="preserve"> 375-380</t>
  </si>
  <si>
    <t>Regulation Of Chemical Process Safety.pdf</t>
  </si>
  <si>
    <t>International Activities: International Process Safety Group Session</t>
  </si>
  <si>
    <t xml:space="preserve"> 381-386</t>
  </si>
  <si>
    <t>International Activities_ International Process Safety.pdf</t>
  </si>
  <si>
    <t>Integration of a German Parent Company's Process Safety Policies At a U.S. Subsidiary: an Example of Bayer AG &amp; Miles Inc.</t>
  </si>
  <si>
    <t>Tosic NM.</t>
  </si>
  <si>
    <t xml:space="preserve"> 387-396</t>
  </si>
  <si>
    <t>Integration Of a German Parent.pdf</t>
  </si>
  <si>
    <t>Applications of Risk Contours in Quantative Risk Analysis</t>
  </si>
  <si>
    <t>Rothschild M.</t>
  </si>
  <si>
    <t xml:space="preserve"> 397-408</t>
  </si>
  <si>
    <t>Applications Of Risk Contours In.pdf</t>
  </si>
  <si>
    <t>Process Safety: Life-Cycle Quality Control During Design and Operations</t>
  </si>
  <si>
    <t>Knowlton RE.</t>
  </si>
  <si>
    <t xml:space="preserve"> 409-428</t>
  </si>
  <si>
    <t>Process Safety_ Life-Cycle Quality.pdf</t>
  </si>
  <si>
    <t>Using Feedback To Improve Your PSM</t>
  </si>
  <si>
    <t>Paradies M, Light T, Unger L.</t>
  </si>
  <si>
    <t xml:space="preserve"> 429-434</t>
  </si>
  <si>
    <t>Using Feedback To Improve Your.pdf</t>
  </si>
  <si>
    <t>Process Safety Management and Product Stewardship: Re-engineering Engineers</t>
  </si>
  <si>
    <t xml:space="preserve">Woodell ML, Ex B. </t>
  </si>
  <si>
    <t xml:space="preserve"> 435-444</t>
  </si>
  <si>
    <t>Process Safety Management And Product.pdf</t>
  </si>
  <si>
    <t>Designing, Developing, and Operating Crisis Management Training Systems</t>
  </si>
  <si>
    <t>Schulein P, Kloet D, Stolk DJ.</t>
  </si>
  <si>
    <t xml:space="preserve"> 445-458</t>
  </si>
  <si>
    <t>Designing, Developing, And Operating Crisis.pdf</t>
  </si>
  <si>
    <t>Safety Analysis for Existing Facilities</t>
  </si>
  <si>
    <t>Hoffmeister JA.</t>
  </si>
  <si>
    <t xml:space="preserve"> 459-476</t>
  </si>
  <si>
    <t>Safety Analysis For Existing Facilities.pdf</t>
  </si>
  <si>
    <t>Process Hazard Screening--A Method for Identifying Batch Pharmeceutical Processes With the Greatest Risk for Catastrophic Accident</t>
  </si>
  <si>
    <t>Schwartz SJ.</t>
  </si>
  <si>
    <t xml:space="preserve"> 475-497</t>
  </si>
  <si>
    <t>Process Hazard Screening--A Method.pdf</t>
  </si>
  <si>
    <t>An Approach To Prioritizing Risk-Reducing Projects</t>
  </si>
  <si>
    <t>Brooks DG, Miller AC, Hamm GL, et al.</t>
  </si>
  <si>
    <t xml:space="preserve"> 497-506</t>
  </si>
  <si>
    <t>An Approach To Prioritizing Risk.pdf</t>
  </si>
  <si>
    <t>Catastrophes--The Underlying Causes</t>
  </si>
  <si>
    <t>Arnold RMJ.</t>
  </si>
  <si>
    <t xml:space="preserve">  507-522</t>
  </si>
  <si>
    <t>Catastrophes--The Underlying Causes.pdf</t>
  </si>
  <si>
    <t>History and Development of a Safety Management System Audit for Incorporation Into Quantitative Risk Assessment</t>
  </si>
  <si>
    <t>History And Development Of A.pdf</t>
  </si>
  <si>
    <t>STATAS: Development of an HSE Audit Scheme for Loss of Containment Incident</t>
  </si>
  <si>
    <t xml:space="preserve"> 533-560</t>
  </si>
  <si>
    <t>STATAS_ Development Of an HSE.pdf</t>
  </si>
  <si>
    <t>CCPS-1994</t>
  </si>
  <si>
    <t>New Tricks for Old Dogs</t>
  </si>
  <si>
    <t>R. G. Perry</t>
  </si>
  <si>
    <t xml:space="preserve"> 1-3</t>
  </si>
  <si>
    <t>1</t>
  </si>
  <si>
    <t>New Tricks For Old Dogs.pdf</t>
  </si>
  <si>
    <t>Automation in Chemical Plant Safety: a Design Philosophy</t>
  </si>
  <si>
    <t>C. W. Thurston</t>
  </si>
  <si>
    <t xml:space="preserve"> 4-29</t>
  </si>
  <si>
    <t>2</t>
  </si>
  <si>
    <t>Automation in Chemical Plant Safety.pdf</t>
  </si>
  <si>
    <t>One OSHA Compliance Officer's View of Process Automation in PSM</t>
  </si>
  <si>
    <t>R. Elveston</t>
  </si>
  <si>
    <t xml:space="preserve"> 30-32</t>
  </si>
  <si>
    <t>3</t>
  </si>
  <si>
    <t>One Osha Compliance Officer's View.pdf</t>
  </si>
  <si>
    <t>Safety System Engineering</t>
  </si>
  <si>
    <t>J. Troy Martel</t>
  </si>
  <si>
    <t xml:space="preserve"> 33-52</t>
  </si>
  <si>
    <t>4</t>
  </si>
  <si>
    <t>Safety System Engineering.pdf</t>
  </si>
  <si>
    <t>Safety System Design Practices</t>
  </si>
  <si>
    <t>S. Weiner and R. A. Freeman</t>
  </si>
  <si>
    <t xml:space="preserve"> 53-67</t>
  </si>
  <si>
    <t>5</t>
  </si>
  <si>
    <t>Safety System Design Practices.pdf</t>
  </si>
  <si>
    <t>A Design Process for Safety Interlock Systems</t>
  </si>
  <si>
    <t>J. Gray</t>
  </si>
  <si>
    <t xml:space="preserve"> 68-82</t>
  </si>
  <si>
    <t>6</t>
  </si>
  <si>
    <t>A Design Process For Safety.pdf</t>
  </si>
  <si>
    <t>Activities of the International Electrotechnical Commission (IEC) and Its Advisory Committee on Safety (ACOS)</t>
  </si>
  <si>
    <t>B. I. Folcker</t>
  </si>
  <si>
    <t xml:space="preserve"> 83-88</t>
  </si>
  <si>
    <t>7</t>
  </si>
  <si>
    <t>Activities Of the International Electrotechnical.pdf</t>
  </si>
  <si>
    <t>Selection of Safety Interlock Integrity Levels</t>
  </si>
  <si>
    <t>R. I Gardner and M. R. Reyne</t>
  </si>
  <si>
    <t xml:space="preserve"> 89-95</t>
  </si>
  <si>
    <t>8</t>
  </si>
  <si>
    <t>Selection Of Safety Interlock Integrity.pdf</t>
  </si>
  <si>
    <t>T. Park and P. I. Barton</t>
  </si>
  <si>
    <t xml:space="preserve"> 96-128</t>
  </si>
  <si>
    <t>9</t>
  </si>
  <si>
    <t>Toward Dynamic Simulation Of A.pdf</t>
  </si>
  <si>
    <t>Process Safety and Control Systems Integrity</t>
  </si>
  <si>
    <t>R. L. Powell</t>
  </si>
  <si>
    <t xml:space="preserve"> 129-139</t>
  </si>
  <si>
    <t>Process Safety And Control System.pdf</t>
  </si>
  <si>
    <t>Activities to Harmonize Worldwide Safety Interlock System Standards</t>
  </si>
  <si>
    <t>V. Maggioli and R. Bell</t>
  </si>
  <si>
    <t xml:space="preserve"> 140-152</t>
  </si>
  <si>
    <t>Activities To Harmonize Worldwide Safety.pdf</t>
  </si>
  <si>
    <t>Workshop A—The Safety Life Cycle</t>
  </si>
  <si>
    <t>R. Bell</t>
  </si>
  <si>
    <t xml:space="preserve"> 153-168</t>
  </si>
  <si>
    <t>Workshop a Safety Life Cycle.pdf</t>
  </si>
  <si>
    <t>Workshop B—Control System Safety Interlocks: Design and Implementation</t>
  </si>
  <si>
    <t>V. J. Maggioli, W. H. Johnson, Jr., and R. P. Grehofsky</t>
  </si>
  <si>
    <t xml:space="preserve"> 169-176</t>
  </si>
  <si>
    <t>Workshop B Control System Safety Interlocks.pdf</t>
  </si>
  <si>
    <t>Workshop C—Human Factors in TDC 3000 Alarm and Display Design</t>
  </si>
  <si>
    <t>D. A. Strobhar</t>
  </si>
  <si>
    <t xml:space="preserve"> 177-181</t>
  </si>
  <si>
    <t>Workshop C Human Factors In.pdf</t>
  </si>
  <si>
    <t>Workshop C—Control Operator Overload: Identification and Prevention</t>
  </si>
  <si>
    <t xml:space="preserve"> 182-187</t>
  </si>
  <si>
    <t>Workshop C Control Operator Overload.pdf</t>
  </si>
  <si>
    <t>Workshop C—Human Factors in Alarm System Design</t>
  </si>
  <si>
    <t>D. B. McCafferty</t>
  </si>
  <si>
    <t xml:space="preserve"> 188-203</t>
  </si>
  <si>
    <t>Workshop D—Human Factors in PHA and OSHA Regulations: Opening Remarks</t>
  </si>
  <si>
    <t>H. W. Meyer</t>
  </si>
  <si>
    <t xml:space="preserve"> 204-204</t>
  </si>
  <si>
    <t>Workshop D Human Factors in PHA.pdf</t>
  </si>
  <si>
    <t>Workshop D—Addressing Human Errors during Process Hazard Analyses</t>
  </si>
  <si>
    <t>D. K Lorenzo, W. G. Bridges, and J. Q. Kirkman</t>
  </si>
  <si>
    <t xml:space="preserve"> 205-220</t>
  </si>
  <si>
    <t>Workshop D Addressing Human Errors.pdf</t>
  </si>
  <si>
    <t>No Short Cut to Safety</t>
  </si>
  <si>
    <t>W. G. Wilbanks</t>
  </si>
  <si>
    <t xml:space="preserve"> 221-224</t>
  </si>
  <si>
    <t>No Short Cut To Safety.pdf</t>
  </si>
  <si>
    <t>An Integrated Approach for Determining Appropriate Integrity Levels for Chemical Process Safety Interlock Systems</t>
  </si>
  <si>
    <t>E. M. Drake</t>
  </si>
  <si>
    <t xml:space="preserve"> 225-248</t>
  </si>
  <si>
    <t>An Integrated Approach For Determining.pdf</t>
  </si>
  <si>
    <t>Safety in Chemical Process Automation: HSE Approach</t>
  </si>
  <si>
    <t xml:space="preserve"> 249-261</t>
  </si>
  <si>
    <t>Safety in Chemical Process Automation.pdf</t>
  </si>
  <si>
    <t>Responsible Care®: the Process Safety Code of Management Practices</t>
  </si>
  <si>
    <t>D. Hastings</t>
  </si>
  <si>
    <t xml:space="preserve"> 262-275</t>
  </si>
  <si>
    <t>Responsible Care the Process Safety.pdf</t>
  </si>
  <si>
    <t>New Approach to Fugitive Leak Detection for Chemical Plant</t>
  </si>
  <si>
    <t>M. Tsuchiya</t>
  </si>
  <si>
    <t xml:space="preserve"> 276-294</t>
  </si>
  <si>
    <t>New Approach To Fugitive Leak.pdf</t>
  </si>
  <si>
    <t>Reliability and Risk Analysis in Design of Gas-Extracting Enterprises</t>
  </si>
  <si>
    <t>V. A. Sorokovanov and A. V. Tarasov</t>
  </si>
  <si>
    <t xml:space="preserve"> 295-299</t>
  </si>
  <si>
    <t>Reliability And Risk Analysis In.pdf</t>
  </si>
  <si>
    <t>CCPS-1995</t>
  </si>
  <si>
    <t>An Atmospheric Dispersion Primer: Accidental Releases of Gases, Vapors, Liquids, and Aerosols to the Environment</t>
  </si>
  <si>
    <t>G. E. Devaull, J. A. King, R. J. Lantzy, and D. J. Fontaine</t>
  </si>
  <si>
    <t xml:space="preserve"> 1-28</t>
  </si>
  <si>
    <t>An Atmosphere Dispersion Primer_ Accidental.pdf</t>
  </si>
  <si>
    <t>Workshop for Modeling to Meet Regulatory Requirements</t>
  </si>
  <si>
    <t xml:space="preserve"> 29-31</t>
  </si>
  <si>
    <t>Workshop For Modeling To Meet.pdf</t>
  </si>
  <si>
    <t>The European Experience on Developing and Communicating Worst‑Case Scenarios for Accidental Releases of Hazardous Materials</t>
  </si>
  <si>
    <t>S. T. Cole and P. J. Wicks</t>
  </si>
  <si>
    <t xml:space="preserve"> 32-40</t>
  </si>
  <si>
    <t>The European Experience On Developing.pdf</t>
  </si>
  <si>
    <t>Workshop on Advances in Source and Dispersion Modeling</t>
  </si>
  <si>
    <t xml:space="preserve"> 41-42</t>
  </si>
  <si>
    <t>Workshop On Advances in Source.pdf</t>
  </si>
  <si>
    <t>Computational Fluid Dynamics Modeling for Emergency Preparedness and Response</t>
  </si>
  <si>
    <t>R. L. Lee, J. R. Albritton, D. L. Ermak, and J. Kim</t>
  </si>
  <si>
    <t xml:space="preserve"> 43-58</t>
  </si>
  <si>
    <t>Computational Fluid Dynamics Modeling For.pdf</t>
  </si>
  <si>
    <t>Spreading and Vaporisation of Liquid Pools</t>
  </si>
  <si>
    <t>D. M. Webber</t>
  </si>
  <si>
    <t xml:space="preserve"> 59-66</t>
  </si>
  <si>
    <t>Spreading And Vaporisation Of Liquid.pdf</t>
  </si>
  <si>
    <t>A Researcher's/Consultant's View on Advances in Source and Dispersion Modelling</t>
  </si>
  <si>
    <t>R. E. Britter</t>
  </si>
  <si>
    <t xml:space="preserve"> 67-76</t>
  </si>
  <si>
    <t>A Researcher's_Consultant's View On.pdf</t>
  </si>
  <si>
    <t>Workshop on Modeling Data Needs</t>
  </si>
  <si>
    <t xml:space="preserve"> 77-78</t>
  </si>
  <si>
    <t>Workshop On Modeling Data Needs.pdf</t>
  </si>
  <si>
    <t>Workshop on Multicomponent Modeling</t>
  </si>
  <si>
    <t>Workshop On Multicomponent Modeling.pdf</t>
  </si>
  <si>
    <t>Workshop on Explosions, BLEVEs, Fires, Etc.</t>
  </si>
  <si>
    <t xml:space="preserve"> 81-82</t>
  </si>
  <si>
    <t>Workshop On Explosions, BLEVEs, Fires.pdf</t>
  </si>
  <si>
    <t>Preventing Boiling Liquid Expanding Vapor Explosions</t>
  </si>
  <si>
    <t>S. W. Haines</t>
  </si>
  <si>
    <t xml:space="preserve"> 83-96</t>
  </si>
  <si>
    <t>Preventing Boiling Liquid Expanding Vapor.pdf</t>
  </si>
  <si>
    <t>MULTDIS: a Multicomponent, Multiphase Dispersion Program Incorporating Nonideal Thermodynamics, Liquid Rainout, and Multicomponent Toxicity Effects</t>
  </si>
  <si>
    <t>A. Papadourakis</t>
  </si>
  <si>
    <t>MULTIDIS_ a Multicomponent, Multiphase Dispersion.pdf</t>
  </si>
  <si>
    <t>Aerosol Drop Size Correlation and Corrected Rainout Data Using Models of Drop Evaporation, Pool Absorption and Pool Evaporation</t>
  </si>
  <si>
    <t>J. L. Woodward</t>
  </si>
  <si>
    <t>Aerosol Drop Size Correlation And.pdf</t>
  </si>
  <si>
    <t>The Homogeneous Equilibrium Approximation in Heavy Gas Dispersion Models</t>
  </si>
  <si>
    <t>J. Kukkonen, M. Kulmala, J. Nikmo, T. Vesala, D. M. Webber, and T. Wren</t>
  </si>
  <si>
    <t xml:space="preserve"> 149-166</t>
  </si>
  <si>
    <t>The Homogeneous Equilibrium Approximation In.pdf</t>
  </si>
  <si>
    <t>Models and Data on Single Phase and Multiphase Release Rates from Vessels and Pipelines</t>
  </si>
  <si>
    <t>Models And Data On Single.pdf</t>
  </si>
  <si>
    <t>A Two-Phase Model for Subcooled and Superheated Liquid Jets</t>
  </si>
  <si>
    <t xml:space="preserve"> 189-224</t>
  </si>
  <si>
    <t>A Two-Phase Model For.pdf</t>
  </si>
  <si>
    <t>Modifications to HGSYSTEM to Account for UF6 Chemistry and Thermodynamics</t>
  </si>
  <si>
    <t>S. R. Hanna, J. Chang, and X. Zhang</t>
  </si>
  <si>
    <t>Modifications To HGSYSTEM To Account.pdf</t>
  </si>
  <si>
    <t>Hazard Assessment and Accidental Release Modeling for the EPA Risk Management Program</t>
  </si>
  <si>
    <t>E. L. Freedman and D. Goldbloom-Helzner</t>
  </si>
  <si>
    <t xml:space="preserve"> 243-268</t>
  </si>
  <si>
    <t>Hazard Assessment And Accidental Release.pdf</t>
  </si>
  <si>
    <t>The Application of Consequence Models in Risk Assessment: a Regulator's View</t>
  </si>
  <si>
    <t>C. Nussey, D. A. Carter, and K. Cassidy</t>
  </si>
  <si>
    <t xml:space="preserve"> 269-304</t>
  </si>
  <si>
    <t>The Application Of Consequence Models.pdf</t>
  </si>
  <si>
    <t>Lessons Learned from Regional Hazard Assessment Studies</t>
  </si>
  <si>
    <t>Lessons Learned From Regional Hazard.pdf</t>
  </si>
  <si>
    <t>Developments in EPA's Air Dispersion Modeling for Hazardous/Toxic Releases</t>
  </si>
  <si>
    <t>J. S. Touma</t>
  </si>
  <si>
    <t xml:space="preserve"> 319-330</t>
  </si>
  <si>
    <t>Developments in EPA's Air Dispersion.pdf</t>
  </si>
  <si>
    <t>Use of Quantitative Risk Assessment to Meet the Needs of PSM and RMP Regulations</t>
  </si>
  <si>
    <t>A. Ness and J. Chavarria</t>
  </si>
  <si>
    <t>Use Of Quantitative Risk Assessment.pdf</t>
  </si>
  <si>
    <t>Analysis of Fatality, Evacuation, and Cost Data Using Bradford Disaster Scale</t>
  </si>
  <si>
    <t>A. Z. Keller and K. Cassidy</t>
  </si>
  <si>
    <t xml:space="preserve"> 341-358</t>
  </si>
  <si>
    <t>Analysis Of Fatality, Evacuation, And.pdf</t>
  </si>
  <si>
    <t>Building Effects on Heavy Gas Jet Dispersion</t>
  </si>
  <si>
    <t xml:space="preserve"> 359-378</t>
  </si>
  <si>
    <t>Building Effects On Heavy Gas.pdf</t>
  </si>
  <si>
    <t>Modeling the Effects of Obstacles on the Dispersion of Hazardous Materials</t>
  </si>
  <si>
    <t>D. M. Webber, S. J. Jones, and D. Martin</t>
  </si>
  <si>
    <t xml:space="preserve"> 379-404</t>
  </si>
  <si>
    <t>Modeling the Effects Of Obstacles.pdf</t>
  </si>
  <si>
    <t>Objective Method for Estimating Surface Roughness Length at Industrial Complexes</t>
  </si>
  <si>
    <t xml:space="preserve"> 405-422</t>
  </si>
  <si>
    <t>Objective Method For Estimating Surface.pdf</t>
  </si>
  <si>
    <t>New Developments of HGSYSTEM: the Shell Package of Atmospheric Dispersion Models</t>
  </si>
  <si>
    <t>L. Post</t>
  </si>
  <si>
    <t xml:space="preserve"> 423-434</t>
  </si>
  <si>
    <t>New Developments Of HGSYSTEM_ The.pdf</t>
  </si>
  <si>
    <t>Regulatory Application of Wind Tunnel Models and Complex Mathematical Models for Simulating Atmospheric Dispersion of LNG Vapor</t>
  </si>
  <si>
    <t>J. Havens, T. Spicer, H. Walker, and T. Williams</t>
  </si>
  <si>
    <t>Regulatory Application Of Wind Tunnel.pdf</t>
  </si>
  <si>
    <t>Dispersion of Dense Gas and Flashing Releases</t>
  </si>
  <si>
    <t xml:space="preserve"> 471-488</t>
  </si>
  <si>
    <t>Dispersion Of Dense Gas And.pdf</t>
  </si>
  <si>
    <t>Averaging Time Adjustments to Plume Spread and Limits to Their Application</t>
  </si>
  <si>
    <t>D. J. Wilson</t>
  </si>
  <si>
    <t>Averaging Time Adjustments To Plume.pdf</t>
  </si>
  <si>
    <t>Controlled Experiments for Dense Gas Diffusion: Experimental Design and Execution, Model Comparison</t>
  </si>
  <si>
    <t>R. Egami, J. Bowen, W. Coulombe, D. Freeman, J. Watson, D. Sheesley, B. King, J. Nordin, T. Routh, G. Briggs, and W. Petersen</t>
  </si>
  <si>
    <t xml:space="preserve"> 509-538</t>
  </si>
  <si>
    <t>Controlled Experiments For Dense Gas.pdf</t>
  </si>
  <si>
    <t>Field-Measured Dense Gas Plume Characteristics and Some Parameterizations</t>
  </si>
  <si>
    <t>G. A. Briggs</t>
  </si>
  <si>
    <t>Field-Measured Dense Gas Plume.pdf</t>
  </si>
  <si>
    <t>Measurement and Prediction of Mean and Fluctuating Concentrations of Flammable and Toxic Gas Releases in the Atmosphere</t>
  </si>
  <si>
    <t>D. R. Brown, D. R. Mchugh, P. T. Woods, R. A. Robinson, N. R. Swann, B. W. Jolliffe, N. J. Duijm, and H. Wildschut</t>
  </si>
  <si>
    <t xml:space="preserve"> 557-572</t>
  </si>
  <si>
    <t>Measurement And Prediction Of Mean.pdf</t>
  </si>
  <si>
    <t>V. M. Fthenakis, D. N. Blevvitt, and W. J. Hague</t>
  </si>
  <si>
    <t xml:space="preserve"> 573-592</t>
  </si>
  <si>
    <t>Modeling Absorption And Dilution Of.pdf</t>
  </si>
  <si>
    <t>Research on the Mitigation of Explosions on Offshore Oil and Gas Platforms</t>
  </si>
  <si>
    <t>D. M. Johnson and G. A. Shale</t>
  </si>
  <si>
    <t>Research On the Mitigation Of.pdf</t>
  </si>
  <si>
    <t>The Texaco/UOP HF Alkylation Additive Technology: Aerosolization Reduction Effects</t>
  </si>
  <si>
    <t>G. A. Melhem, K. R. Comey, and R. M. Gustafson</t>
  </si>
  <si>
    <t xml:space="preserve"> 611-662</t>
  </si>
  <si>
    <t>The Texaco_UOP HF Alkylation.pdf</t>
  </si>
  <si>
    <t>Objectives and Results of Two CEC-Sponsored Projects on Modeling and Experimental Research into Vapor Cloud Explosions</t>
  </si>
  <si>
    <t>W. P. M. Mercx</t>
  </si>
  <si>
    <t>Objectives And Results Of Two.pdf</t>
  </si>
  <si>
    <t>Prediction of Blast Damage from Vapor Cloud Explosions</t>
  </si>
  <si>
    <t>H. Phillips</t>
  </si>
  <si>
    <t xml:space="preserve"> 681-692</t>
  </si>
  <si>
    <t>Prediction Of Blast Damage From.pdf</t>
  </si>
  <si>
    <t>Source Modeling and Dispersion Modeling of Two-Phase Releases of Flammable Materials from Emergency Relief Systems</t>
  </si>
  <si>
    <t>S. G. Coats, R. J. Gardner, W. K. Whitcraft, and B. J. Tilley</t>
  </si>
  <si>
    <t xml:space="preserve"> 693-720</t>
  </si>
  <si>
    <t>Source Modeling And Dispersion Modeling.pdf</t>
  </si>
  <si>
    <t>Effects of Tank Failure Mode and Lading Properties on Propane Fireball Geometry and Fire Hazard</t>
  </si>
  <si>
    <t>Effects Of Tank Failure Mode.pdf</t>
  </si>
  <si>
    <t>Current Status and Advances in Flash Fire Modeling</t>
  </si>
  <si>
    <t>P. J. Rew, D. M. Deaves, and T. Maddison</t>
  </si>
  <si>
    <t>Current Status And Advances In.pdf</t>
  </si>
  <si>
    <t>An Experimental Study of Water Deluge on Compartment Fires</t>
  </si>
  <si>
    <t>G. A. Chamberlain</t>
  </si>
  <si>
    <t xml:space="preserve"> 763-776</t>
  </si>
  <si>
    <t>An Experimental Study Of Water.pdf</t>
  </si>
  <si>
    <t>Guidelines for Selecting Scenarios for Risk Management Plan Hazard Assessments</t>
  </si>
  <si>
    <t>B. Morris, R. O'rourke, and P. Stevenson</t>
  </si>
  <si>
    <t>Guidelines For Selecting Scenarios For.pdf</t>
  </si>
  <si>
    <t>Tuning a Complex Suite of Dispersion Models</t>
  </si>
  <si>
    <t>J. L. Woodward and J. Cook</t>
  </si>
  <si>
    <t>Tuning Complex Suite Of Dispersion.pdf</t>
  </si>
  <si>
    <t>Use of On-Site Meteorological Data to Determine Actual Worst-Case Stability Conditions at Two Refineries</t>
  </si>
  <si>
    <t>C. G. Rabideau</t>
  </si>
  <si>
    <t>Use Of On-Site Meteorological.pdf</t>
  </si>
  <si>
    <t>Modeling of the Reactive Negatively Buoyant Titanium Tetrachloride</t>
  </si>
  <si>
    <t>S. Khajehnajafi</t>
  </si>
  <si>
    <t xml:space="preserve"> 839-850</t>
  </si>
  <si>
    <t>Modeling Of the Reactive Negatively.pdf</t>
  </si>
  <si>
    <t>Dispersion of Continuous Releases over a Two-Dimensional Obstacle</t>
  </si>
  <si>
    <t>S. Simoens, C. Michelot, M. Ayrault, and P. Mejean</t>
  </si>
  <si>
    <t xml:space="preserve"> 851-858</t>
  </si>
  <si>
    <t>Dispersion Of Continuous Releases Over.pdf</t>
  </si>
  <si>
    <t>M. W. Eltgroth, J. S. Touma, and D. Yeh</t>
  </si>
  <si>
    <t>Systematic Method For Determining A.pdf</t>
  </si>
  <si>
    <t>Mitigation Options for Accidental Releases of Hazardous Gases</t>
  </si>
  <si>
    <t>V. M. Fthenakis</t>
  </si>
  <si>
    <t>Mitigation Option For Accidental Releases.pdf</t>
  </si>
  <si>
    <t>Application of the HGSYSTEM/UF6 Model to Simulate Atmospheric Dispersion of UF6 Releases from Uranium Enrichment Plants</t>
  </si>
  <si>
    <t>W. D. Goode, Jr., S. G. Bloom, and K. D. Keith, Jr.</t>
  </si>
  <si>
    <t>Application Of the HGSYSTEM_UF6 Model.pdf</t>
  </si>
  <si>
    <t>Predicting Thermal Explosions in Batch Reactors Using a Pattern-Recognition Technique</t>
  </si>
  <si>
    <t>R. Costa, C. M. Bosch, E. Velo, and F. Recasens</t>
  </si>
  <si>
    <t xml:space="preserve"> 921-936</t>
  </si>
  <si>
    <t>Predicting Thermal Explosions in Batch.pdf</t>
  </si>
  <si>
    <t>Large-Scale Modeling of Explosions in Structures</t>
  </si>
  <si>
    <t>J. D. Baum, H. Luo, and R. Lohner</t>
  </si>
  <si>
    <t>Large-Scale Modeling Of Explosions.pdf</t>
  </si>
  <si>
    <t>Modeling Explosions and Fires of Flammable Chemicals Using Several Simple Methods</t>
  </si>
  <si>
    <t>D. Shaver, M. Edelstein, and D. Goldbloom-Helzner</t>
  </si>
  <si>
    <t xml:space="preserve"> 955-976</t>
  </si>
  <si>
    <t>Modeling Explosions And Fires Of.pdf</t>
  </si>
  <si>
    <t>The Control of Confined Vapor Phase Explosions</t>
  </si>
  <si>
    <t>N. F. Scilly, 0. J. R. Owen, and J. K. Wilberforce</t>
  </si>
  <si>
    <t xml:space="preserve"> 977-996</t>
  </si>
  <si>
    <t>The Control Of Confined Vapor.pdf</t>
  </si>
  <si>
    <t>Luncheon Address, September 26, 1995</t>
  </si>
  <si>
    <t>J. Weaver</t>
  </si>
  <si>
    <t>Luncheon Address, September 26, 1995.pdf</t>
  </si>
  <si>
    <t>Luncheon Address, September 27, 1995: Public Safety and the Need for Accurate Models</t>
  </si>
  <si>
    <t>J. Makris</t>
  </si>
  <si>
    <t xml:space="preserve"> 1003-1006</t>
  </si>
  <si>
    <t>Public Safety And the Need.pdf</t>
  </si>
  <si>
    <t>P. J. Wicks and S. T. Cole</t>
  </si>
  <si>
    <t xml:space="preserve"> 1007-1032</t>
  </si>
  <si>
    <t>Luncheon Address, September 29, 1995: the United States' Chemical Safety and Hazard Investigation Board Enhancing Safety in the Chemical Industry</t>
  </si>
  <si>
    <t>P. L. Hill, Jr</t>
  </si>
  <si>
    <t xml:space="preserve"> 1033-1033</t>
  </si>
  <si>
    <t>The United States Chemical Safety.pdf</t>
  </si>
  <si>
    <t>CCPS-1996</t>
  </si>
  <si>
    <t>New Approaches to Process Safety Management</t>
  </si>
  <si>
    <t>Risk--Benefit Approach for Addressing PSM Recommendations</t>
  </si>
  <si>
    <t>C. Fryman</t>
  </si>
  <si>
    <t xml:space="preserve"> 3-11</t>
  </si>
  <si>
    <t>Risk--Benefit Approach For Addressing.pdf</t>
  </si>
  <si>
    <t>Cost Effective Process Safety Management Implementation Through Cost Benefit Analysis of PHA Recommendations</t>
  </si>
  <si>
    <t>J. N. Shah and K. S. Mudan</t>
  </si>
  <si>
    <t xml:space="preserve"> 12-24</t>
  </si>
  <si>
    <t>Cost Effective Process Safety Management.pdf</t>
  </si>
  <si>
    <t>Implementing an Effective PSM Resolution Tracking System</t>
  </si>
  <si>
    <t>P. Chitrapu</t>
  </si>
  <si>
    <t xml:space="preserve"> 25-34</t>
  </si>
  <si>
    <t>Implementing an Effective PSM Resolution.pdf</t>
  </si>
  <si>
    <t>Trade-Offs in Safety, Environmental, and Business Risks for Decision Making</t>
  </si>
  <si>
    <t>W. W. Simmons, S. W. Rudy, and S. D. Unwin</t>
  </si>
  <si>
    <t xml:space="preserve"> 35-39</t>
  </si>
  <si>
    <t>Trade-Offs in Safety, Environmental.pdf</t>
  </si>
  <si>
    <t>The Art of Process Hazard Analysis Revalidation</t>
  </si>
  <si>
    <t>T. B. Tolbert and R. A. Winkler</t>
  </si>
  <si>
    <t xml:space="preserve"> 40-68</t>
  </si>
  <si>
    <t>The Art Of Process Hazard.pdf</t>
  </si>
  <si>
    <t>Pressure Relief System Documentation: Equipment-Based Relational Database Is Key To OSHA 1910.119 Compliance</t>
  </si>
  <si>
    <t>P. C. Berwanger and R. A. Kreder</t>
  </si>
  <si>
    <t>Pressure Relief System Documentation_ Equipment.pd</t>
  </si>
  <si>
    <t>Reliability-Centered Maintenance Makes Sense for PSM-Covered Facilities</t>
  </si>
  <si>
    <t>A. C. Remson, C. S. King, C. M. Mitchell, et al.</t>
  </si>
  <si>
    <t xml:space="preserve"> 79-88</t>
  </si>
  <si>
    <t>Reliability-Centered Maintenance Makes Sense.pdf</t>
  </si>
  <si>
    <t>Risk-Based Mechanical Integrity Programs</t>
  </si>
  <si>
    <t>S. W. Rudy</t>
  </si>
  <si>
    <t xml:space="preserve"> 89-92</t>
  </si>
  <si>
    <t>Risk-Based Mechanical Integrity Programs.pdf</t>
  </si>
  <si>
    <t>Integrating Behavior-Based Safety Concepts Into a Process Safety Management Program</t>
  </si>
  <si>
    <t>M. K. Merchant</t>
  </si>
  <si>
    <t>Integrating Behavior-Based Safety Concepts.pdf</t>
  </si>
  <si>
    <t>Training Aids or Programs for lntegrating PSM and lnherent Safety</t>
  </si>
  <si>
    <t>The Development of an Integrated Toolkit for Inherent SHE</t>
  </si>
  <si>
    <t>D. Mansfield , Y. Malmen, and E. Suokas</t>
  </si>
  <si>
    <t xml:space="preserve"> 103-117</t>
  </si>
  <si>
    <t>The Development Of an Integrated.pdf</t>
  </si>
  <si>
    <t>Key Considerations for lnherent Safety</t>
  </si>
  <si>
    <t>Inherent Safety: How To Measure It and Why We Need It</t>
  </si>
  <si>
    <t>R. W. Johnson, S. D. Unwin, and T. I. McSweeney</t>
  </si>
  <si>
    <t xml:space="preserve"> 118-127</t>
  </si>
  <si>
    <t>Inherent Safety_ How To Measure.pdf</t>
  </si>
  <si>
    <t>Management of Change: Evaluation Criteria for Safety Measures</t>
  </si>
  <si>
    <t>E. Guntrum</t>
  </si>
  <si>
    <t xml:space="preserve"> 128-150</t>
  </si>
  <si>
    <t>Management Of Change_ Evaluation Criteria.pdf</t>
  </si>
  <si>
    <t>Expanding Process Safety Management Measurement Systems Through Behavior-Based Safety Process Implementation</t>
  </si>
  <si>
    <t>T. J. Janicik</t>
  </si>
  <si>
    <t xml:space="preserve"> 151-162</t>
  </si>
  <si>
    <t>Expanding Process Safety Management Measurement.pd</t>
  </si>
  <si>
    <t>A New Model To Relate Management Practices To Process Safety</t>
  </si>
  <si>
    <t>R. B. Ward</t>
  </si>
  <si>
    <t xml:space="preserve"> 163-182</t>
  </si>
  <si>
    <t>A New Model To Relate.pdf</t>
  </si>
  <si>
    <t>Applications for lnherently Safer Concepts in Risk Analysis</t>
  </si>
  <si>
    <t>Inherent SHE: 20 Years of Evolution</t>
  </si>
  <si>
    <t>J. L. Hawksley and M. L. Preston</t>
  </si>
  <si>
    <t xml:space="preserve"> 183-196</t>
  </si>
  <si>
    <t>Inherent SHE_ 20 Years Of.pdf</t>
  </si>
  <si>
    <t>Inherently Safer Design: Achievements and Prospects</t>
  </si>
  <si>
    <t xml:space="preserve"> 197-206</t>
  </si>
  <si>
    <t>Inherently Safer Design_ Achievements And.pdf</t>
  </si>
  <si>
    <t>Inherent Safety in Processes: Softer Aspects of Process Safety</t>
  </si>
  <si>
    <t>D. A. Perrin</t>
  </si>
  <si>
    <t xml:space="preserve"> 207-212</t>
  </si>
  <si>
    <t>Inherent Safety in Processes_ Softer.pdf</t>
  </si>
  <si>
    <t>Development and Assessment of Inherently Safe Processes in the Fine Chemical Industry</t>
  </si>
  <si>
    <t>A. Keller, E. Heinzle, and K. Hungerbühler</t>
  </si>
  <si>
    <t>Development And Assessment Of Inherently.pdf</t>
  </si>
  <si>
    <t>It's Never Too Late for Inherent Safety</t>
  </si>
  <si>
    <t>C. G. Carrithers , A. M. Dowell, III, and D. C. Hendershot</t>
  </si>
  <si>
    <t xml:space="preserve"> 227-241</t>
  </si>
  <si>
    <t>It's Never Too Late For.pdf</t>
  </si>
  <si>
    <t>lntegration of Environment, Health, and Safety (EHS) into a Total Quality Management Framework</t>
  </si>
  <si>
    <t>PRISMA: a Risk Management Tool Based On Incident Analysis</t>
  </si>
  <si>
    <t>T. W. van der Schaaf</t>
  </si>
  <si>
    <t xml:space="preserve"> 242-251</t>
  </si>
  <si>
    <t>PRISMA_ a Risk Management Tool.pdf</t>
  </si>
  <si>
    <t>Selecting the Design Bases for Safety Systems: Inherently Safer Design Concepts</t>
  </si>
  <si>
    <t>S. Mohindra and R. Peter Stickles</t>
  </si>
  <si>
    <t xml:space="preserve"> 252-292</t>
  </si>
  <si>
    <t>Selecting the Design Bases For.pdf</t>
  </si>
  <si>
    <t>Facility Siting: Case Study Demonstrating Benefit of Analyzing Blast Dynamics</t>
  </si>
  <si>
    <t>H. Ozog, G. A. Melhem, B. van den Berg, et al.</t>
  </si>
  <si>
    <t xml:space="preserve"> 293-315</t>
  </si>
  <si>
    <t>Facility Siting_ Case Study Demonstrating.pdf</t>
  </si>
  <si>
    <t>Inherently Safer Chemical Processes: a Life Cycle Approach</t>
  </si>
  <si>
    <t>D. E. Park</t>
  </si>
  <si>
    <t xml:space="preserve"> 316-319</t>
  </si>
  <si>
    <t>Inherently Safer Chemical Processes_ A.pdf</t>
  </si>
  <si>
    <t>Inherently Safer Process: an Integral Part of PSM Implementation</t>
  </si>
  <si>
    <t>Y. Riezel</t>
  </si>
  <si>
    <t xml:space="preserve"> 320-328</t>
  </si>
  <si>
    <t>Inherently Safer Process_ an Integral.pdf</t>
  </si>
  <si>
    <t>Safe Formulation and Manufacture of Acrylic Resins</t>
  </si>
  <si>
    <t>J. A. Klein and A. S. Balchan</t>
  </si>
  <si>
    <t xml:space="preserve"> 329-342</t>
  </si>
  <si>
    <t>Safe Formulation And Manufacture Of.pdf</t>
  </si>
  <si>
    <t>Project Management Principles for Inherently Safer Design Projects</t>
  </si>
  <si>
    <t>D. W. Jones and P. G. Snyder</t>
  </si>
  <si>
    <t xml:space="preserve"> 343-355</t>
  </si>
  <si>
    <t>Project Management Principles For Inherently.pdf</t>
  </si>
  <si>
    <t>Human Recovery of Errors in Man--Machine Systems</t>
  </si>
  <si>
    <t>27</t>
  </si>
  <si>
    <t>Human Recovery Of Errors In.pdf</t>
  </si>
  <si>
    <t>Process Mapping: an Effective Tool for Integrating Total Quality Risk Management Systems for Environment, Health and Safety</t>
  </si>
  <si>
    <t>D. W. Jones</t>
  </si>
  <si>
    <t xml:space="preserve"> 369-383</t>
  </si>
  <si>
    <t>28</t>
  </si>
  <si>
    <t>Process Mapping_ an Effective Tool.pdf</t>
  </si>
  <si>
    <t>Implementation of an ESH Management System in a Mexican Company</t>
  </si>
  <si>
    <t>A. Lorea-Hernandez</t>
  </si>
  <si>
    <t xml:space="preserve"> 384-392</t>
  </si>
  <si>
    <t>29</t>
  </si>
  <si>
    <t>Implementation Of an ESH Management.pdf</t>
  </si>
  <si>
    <t>Integrating Environment, Safety, and Health Into a Total Quality Management System: Examples from International Companies</t>
  </si>
  <si>
    <t>B. J. Weber and J. O. Byrne</t>
  </si>
  <si>
    <t xml:space="preserve"> 393-397</t>
  </si>
  <si>
    <t>30</t>
  </si>
  <si>
    <t>Integrating Environment, Safety, And Health.pdf</t>
  </si>
  <si>
    <t>A Common Management System for Improving Environmental, Health, Safety, and Quality Performance</t>
  </si>
  <si>
    <t>J. F. Lubbe, P. F. van der Merw, D. I. Bentham, et al.</t>
  </si>
  <si>
    <t xml:space="preserve"> 398-415</t>
  </si>
  <si>
    <t>31</t>
  </si>
  <si>
    <t>A Common Management System For.pdf</t>
  </si>
  <si>
    <t>A Cost and Time-Efficient Framework for Inherent Safety and Pollution Prevention During Process Development and Engineering</t>
  </si>
  <si>
    <t>S. Berger, J. Cherry, D. Levengood, et al.</t>
  </si>
  <si>
    <t xml:space="preserve"> 416-428</t>
  </si>
  <si>
    <t>32</t>
  </si>
  <si>
    <t>A Cost And Time-Efficient.pdf</t>
  </si>
  <si>
    <t>Integrated Management Systems</t>
  </si>
  <si>
    <t>D. I. Bentham</t>
  </si>
  <si>
    <t xml:space="preserve"> 429-439</t>
  </si>
  <si>
    <t>33</t>
  </si>
  <si>
    <t>Integrated Management Systems.pdf</t>
  </si>
  <si>
    <t>Integrated and Optimized ESH/TQM Audits</t>
  </si>
  <si>
    <t>B. Tylock and F. L. Leverenz</t>
  </si>
  <si>
    <t>34</t>
  </si>
  <si>
    <t>Integrated And Optimized ESH_TQM.pdf</t>
  </si>
  <si>
    <t>Luncheon Presentations</t>
  </si>
  <si>
    <t>Luncheon Address</t>
  </si>
  <si>
    <t xml:space="preserve"> 451-454</t>
  </si>
  <si>
    <t>35</t>
  </si>
  <si>
    <t>RMP Rule Implementation Report Card</t>
  </si>
  <si>
    <t xml:space="preserve"> 455-456</t>
  </si>
  <si>
    <t>36</t>
  </si>
  <si>
    <t>RMP Rule Implementation Report Card.pdf</t>
  </si>
  <si>
    <t>A European Perspective On Safety Management Goals</t>
  </si>
  <si>
    <t>D. Eves</t>
  </si>
  <si>
    <t xml:space="preserve"> 457-463</t>
  </si>
  <si>
    <t>37</t>
  </si>
  <si>
    <t>A European Perspective On Safety.pdf</t>
  </si>
  <si>
    <t>The Role of the Institution of Chemical Engineers in Promoting Process Safety</t>
  </si>
  <si>
    <t>S. Jones</t>
  </si>
  <si>
    <t>38</t>
  </si>
  <si>
    <t>The Role Of the Institution.pdf</t>
  </si>
  <si>
    <t>Introductory Remarks</t>
  </si>
  <si>
    <t>J. F. Lubbe</t>
  </si>
  <si>
    <t>39</t>
  </si>
  <si>
    <t>Introductory Remarks.pdf</t>
  </si>
  <si>
    <t>Measurement Systems for PSM And/Or Inherent Safety</t>
  </si>
  <si>
    <t>S. Arendt</t>
  </si>
  <si>
    <t xml:space="preserve"> 475-476</t>
  </si>
  <si>
    <t>40</t>
  </si>
  <si>
    <t>Measurement Systems For PSM And.pdf</t>
  </si>
  <si>
    <t>Process Safety Management Documentation Systems</t>
  </si>
  <si>
    <t>W. Frank</t>
  </si>
  <si>
    <t>41</t>
  </si>
  <si>
    <t>Process Safety Management Documentation Systems.pd</t>
  </si>
  <si>
    <t>Regulatory Issues in the U. S. and Europe On PSM and Inherent Safety</t>
  </si>
  <si>
    <t>C. Mathiessen and G. Kenny</t>
  </si>
  <si>
    <t xml:space="preserve"> 479-488</t>
  </si>
  <si>
    <t>42</t>
  </si>
  <si>
    <t>Regulatory Issues in the U. S..pdf</t>
  </si>
  <si>
    <t>Company Implementation Programs for Inherently Safer Processes: Incentives; Barriers</t>
  </si>
  <si>
    <t>43</t>
  </si>
  <si>
    <t>Company Implementation Programs For Inherently.pdf</t>
  </si>
  <si>
    <t>Case Studies On Inherent Safety: Cost--Benefit Analysis; Life Cycle Costs</t>
  </si>
  <si>
    <t>R. French</t>
  </si>
  <si>
    <t>44</t>
  </si>
  <si>
    <t>Case Studies On Inherent Safety.pdf</t>
  </si>
  <si>
    <t>Process Hazard Review Expert System</t>
  </si>
  <si>
    <t xml:space="preserve"> 493-493</t>
  </si>
  <si>
    <t>45</t>
  </si>
  <si>
    <t>Process Hazard Review Expert System.pdf</t>
  </si>
  <si>
    <t>CCPS-2003</t>
  </si>
  <si>
    <t>Management Systems Plenary Session</t>
  </si>
  <si>
    <t>The Perfect Reactive Chemical Hazard Management Solution</t>
  </si>
  <si>
    <t xml:space="preserve"> 5-18</t>
  </si>
  <si>
    <t>The Perfect Reactive Chemical Hazard.pdf</t>
  </si>
  <si>
    <t>Developing and Implementing a Reactive Chemical Hazard Management Program</t>
  </si>
  <si>
    <t>D. Ferrell, G. Taylor, R. Hagen, et al.</t>
  </si>
  <si>
    <t xml:space="preserve"> 19-28</t>
  </si>
  <si>
    <t>Developing And Implementing a Reactive.pdf</t>
  </si>
  <si>
    <t>Addressing Chemical Reactivity Hazards in Process Hazard Analysis</t>
  </si>
  <si>
    <t>R. W. Johnson and S. D. Unwin</t>
  </si>
  <si>
    <t xml:space="preserve"> 29-46</t>
  </si>
  <si>
    <t>Addressing Chemical Reactivity Hazards In.pdf</t>
  </si>
  <si>
    <t>Calorimetry Tools Plenary Session</t>
  </si>
  <si>
    <t>A Quick Thermal Activity Monitor (QTAM) for Controlling Chemical Reaction Hazard</t>
  </si>
  <si>
    <t xml:space="preserve"> 47-52</t>
  </si>
  <si>
    <t>A Quick Thermal Activity Monitor.pdf</t>
  </si>
  <si>
    <t>Determination of Saturation Curves for Diazonium Salt Solutions Using In-Situ Infrared Spectroscopy</t>
  </si>
  <si>
    <t>M. A. Oliver</t>
  </si>
  <si>
    <t xml:space="preserve"> 53-60</t>
  </si>
  <si>
    <t>Determination Of Saturation Curves For.pdf</t>
  </si>
  <si>
    <t>A New, Low Thermal Inertia, Scanning, Adiabatic Calorimeter</t>
  </si>
  <si>
    <t>S. Chippett</t>
  </si>
  <si>
    <t xml:space="preserve"> 61-86</t>
  </si>
  <si>
    <t>A New, Low Thermal Inertia.pdf</t>
  </si>
  <si>
    <t>Inherent Safety Plenary Session</t>
  </si>
  <si>
    <t>An Inherently Safer Process of Cyclohexane Oxidation Using Pure Oxygen -- an Example of How Better Process Safety Leads To Better Productivity</t>
  </si>
  <si>
    <t>J. Chen</t>
  </si>
  <si>
    <t xml:space="preserve"> 87-102</t>
  </si>
  <si>
    <t>An Inherently Safer Process Of.pdf</t>
  </si>
  <si>
    <t>Evaluating the Degree of Inherent Safety in Early Phases of Chemical Process Design: a Hierarchical Approach</t>
  </si>
  <si>
    <t>S. Shah, U. Fischer, and K. Hungerbühler</t>
  </si>
  <si>
    <t xml:space="preserve"> 103-120</t>
  </si>
  <si>
    <t>Evaluating the Degree Of Inherent.pdf</t>
  </si>
  <si>
    <t>The Challenge of Inherent Safety</t>
  </si>
  <si>
    <t>D. A. Moore and J. E. L. Rogers</t>
  </si>
  <si>
    <t xml:space="preserve"> 121-130</t>
  </si>
  <si>
    <t>The Challenge Of Inherent Safety.pdf</t>
  </si>
  <si>
    <t>High Energy Release Events Plenary Session</t>
  </si>
  <si>
    <t>The Design and Location of Occupied Buildings At High Hazard Sites -- an Initiative By the Health and Safety Executive</t>
  </si>
  <si>
    <t>G. Adderley, K. Wattie, A. Wilson, et al.</t>
  </si>
  <si>
    <t xml:space="preserve"> 131-142</t>
  </si>
  <si>
    <t>The Design And Location Of.pdf</t>
  </si>
  <si>
    <t>Developing a Sound Basis for the Design of Vented Explosion Barricades in Chemical Processes</t>
  </si>
  <si>
    <t>D. D. Herrmann</t>
  </si>
  <si>
    <t xml:space="preserve"> 143-154</t>
  </si>
  <si>
    <t>Developing a Sound Basis For.pdf</t>
  </si>
  <si>
    <t>Deflagration To Detonation Transition in Unconfined Vapor Cloud Explosions</t>
  </si>
  <si>
    <t>J. Kelly Thomas, A. J. Pierorazio, M. L. Goodrich, et al.</t>
  </si>
  <si>
    <t xml:space="preserve"> 155-168</t>
  </si>
  <si>
    <t>Deflagration To Detonation Transition In.pdf</t>
  </si>
  <si>
    <t>Lessons Learned Form Augusta: a Case History</t>
  </si>
  <si>
    <t>M. P. Broadribb</t>
  </si>
  <si>
    <t xml:space="preserve"> 169-180</t>
  </si>
  <si>
    <t>Lessons Learned Form Augusta_ A.pdf</t>
  </si>
  <si>
    <t>Relief System Issues Plenary Session</t>
  </si>
  <si>
    <t>High Integrity Protective Systems for Reactive Processes</t>
  </si>
  <si>
    <t>A. E. Summers</t>
  </si>
  <si>
    <t xml:space="preserve"> 181-186</t>
  </si>
  <si>
    <t>High Integrity Protective Systems For.pdf</t>
  </si>
  <si>
    <t>Integrated Risk Assessment of Several Approaches for Handling Runaway Reactions</t>
  </si>
  <si>
    <t>L. M. Morrison</t>
  </si>
  <si>
    <t xml:space="preserve"> 187-194</t>
  </si>
  <si>
    <t>Integrated Risk Assessment Of Several.pdf</t>
  </si>
  <si>
    <t>Identifying Criteria To Classify Chemical Mixtures as "Highly Hazardous" Due To Chemical Reactivity</t>
  </si>
  <si>
    <t>D. A. Crowl and T. I. Elwell</t>
  </si>
  <si>
    <t xml:space="preserve"> 195-212</t>
  </si>
  <si>
    <t>Identifying Criteria To Classify Chemical.pdf</t>
  </si>
  <si>
    <t>Transportation and Storage Plenary Session</t>
  </si>
  <si>
    <t>UN Regulations Satisfied -- Yet Material Is Still Unsafe To Transport</t>
  </si>
  <si>
    <t>I. J. G. Priestley and H. J. Gibbon</t>
  </si>
  <si>
    <t xml:space="preserve"> 213-228</t>
  </si>
  <si>
    <t>UN Regulations Satisfied -- Yet Material.pdf</t>
  </si>
  <si>
    <t>A Few Risk Analyses in the Transport of Dangerous Goods -- a Canadian Experience</t>
  </si>
  <si>
    <t>M. Provencher</t>
  </si>
  <si>
    <t xml:space="preserve"> 229-242</t>
  </si>
  <si>
    <t>A Few Risk Analyses In.pdf</t>
  </si>
  <si>
    <t>Hazards of Aqueous Ammonia Storage, and Consequences of Mixing With Bleach and Acids</t>
  </si>
  <si>
    <t>S. Dharmavaram, B. C. Fritzler, and O. Muthu</t>
  </si>
  <si>
    <t xml:space="preserve"> 243-266</t>
  </si>
  <si>
    <t>Hazards Of Aqueous Ammonia Storage.pdf</t>
  </si>
  <si>
    <t>Management Systems Plenary Sessions</t>
  </si>
  <si>
    <t>Reactivity Screening Made Easy</t>
  </si>
  <si>
    <t>G. A. Melhem</t>
  </si>
  <si>
    <t xml:space="preserve"> 267-280</t>
  </si>
  <si>
    <t>Reactivity Screening Made Easy.pdf</t>
  </si>
  <si>
    <t>Improving Reactive Hazard Management, the Implementation of Recommendations</t>
  </si>
  <si>
    <t>J. F. Murphy and D. Holmstrom</t>
  </si>
  <si>
    <t xml:space="preserve"> 281-288</t>
  </si>
  <si>
    <t>Improving Reactive Hazard Management, The.pdf</t>
  </si>
  <si>
    <t>Enhanced Risk Management At the Pasadena Plastics Complex</t>
  </si>
  <si>
    <t>F. M. Broussard and A. E. Summers</t>
  </si>
  <si>
    <t xml:space="preserve"> 289-298</t>
  </si>
  <si>
    <t>Enhanced Risk Management At The.pdf</t>
  </si>
  <si>
    <t>Consideration of Chemical Reactivity Hazards in Security Vulnerability Assessments of Chemical Facilities</t>
  </si>
  <si>
    <t>C. Jaeger and B. Byrd</t>
  </si>
  <si>
    <t xml:space="preserve"> 299-310</t>
  </si>
  <si>
    <t>Consideration Of Chemical Reactivity Hazards.pdf</t>
  </si>
  <si>
    <t>Calorimetry Data Generation Plenary Session</t>
  </si>
  <si>
    <t>Chlorine Trifluoride Exposure and Reactivity Study</t>
  </si>
  <si>
    <t>J. VanOmmeren, D. W. Croll, R. L. Martrich, et al.</t>
  </si>
  <si>
    <t xml:space="preserve"> 311-330</t>
  </si>
  <si>
    <t>Chlorine Trifluoride Exposure And Reactivity.pdf</t>
  </si>
  <si>
    <t>Thermal Characterization of Cyclopropylacetylene, a Key Intermediate in the Manufacture of Sustiva</t>
  </si>
  <si>
    <t>S. H. Chan, F. Y. Okuniewicz, S. S. Y. Wang, et al.</t>
  </si>
  <si>
    <t xml:space="preserve"> 331-342</t>
  </si>
  <si>
    <t>Thermal Characterization Of Cyclopropylacetylene, A.pdf</t>
  </si>
  <si>
    <t>Risk Evaluation of Hydroxylamine Water Solution</t>
  </si>
  <si>
    <t>M. Wakakura, H. Koseki, T. Uchida, et al.</t>
  </si>
  <si>
    <t xml:space="preserve"> 343-352</t>
  </si>
  <si>
    <t>Risk Evaluation Of Hydroxylamine Water.pdf</t>
  </si>
  <si>
    <t>Reactivity Assessments in R&amp;D</t>
  </si>
  <si>
    <t>D. Leggett</t>
  </si>
  <si>
    <t xml:space="preserve"> 353-366</t>
  </si>
  <si>
    <t>Reactivity Assessments in R&amp;D.pdf</t>
  </si>
  <si>
    <t>Case History Plenary Session</t>
  </si>
  <si>
    <t>Dust -- the Other Explosion Hazard</t>
  </si>
  <si>
    <t>W. L. Frank</t>
  </si>
  <si>
    <t xml:space="preserve"> 367-384</t>
  </si>
  <si>
    <t>Dust -- the Other Explosion Hazard.pdf</t>
  </si>
  <si>
    <t>Lessons Learned from Incident Investigations</t>
  </si>
  <si>
    <t>M. S. Dreux</t>
  </si>
  <si>
    <t xml:space="preserve"> 385-384</t>
  </si>
  <si>
    <t>Lessons Learned From Incident Investigations.pdf</t>
  </si>
  <si>
    <t>The Hazards of Unknown Exotherms: Two Case Studies</t>
  </si>
  <si>
    <t>J. Wayne Chastain, R. Pertuit, and J. Theiling</t>
  </si>
  <si>
    <t xml:space="preserve"> 385-398</t>
  </si>
  <si>
    <t>The Hazards Of Unknown Exotherms.pdf</t>
  </si>
  <si>
    <t>Gas Explosion Caused By a Smouldering Fire of Cocoa</t>
  </si>
  <si>
    <t xml:space="preserve"> 399-406</t>
  </si>
  <si>
    <t>Gas Explosion Caused By A.pdf</t>
  </si>
  <si>
    <t>Explosion of a Railcar Containing Toluene Diisocyanate Waste</t>
  </si>
  <si>
    <t>R. A. Ogle, A. R. Carpenter, and D. R. Morrison III</t>
  </si>
  <si>
    <t xml:space="preserve"> 407-422</t>
  </si>
  <si>
    <t>Explosion Of a Railcar Containing.pdf</t>
  </si>
  <si>
    <t>How To Estimate Chemical Hazard Values Using Minimal Toxicity Data</t>
  </si>
  <si>
    <t>L. G. Holloway</t>
  </si>
  <si>
    <t xml:space="preserve"> 423-430</t>
  </si>
  <si>
    <t>How To Estimate Chemical Hazard.pdf</t>
  </si>
  <si>
    <t>Innovations in Safety Case Approaches</t>
  </si>
  <si>
    <t>R. Pitblado</t>
  </si>
  <si>
    <t xml:space="preserve"> 431-442</t>
  </si>
  <si>
    <t>Innovations in Safety Case Approaches.pdf</t>
  </si>
  <si>
    <t>Evaluating Relief Valve Reliability When Extending the Test and Maintenance Interval</t>
  </si>
  <si>
    <t>S. A. Urbanik</t>
  </si>
  <si>
    <t xml:space="preserve"> 443-454</t>
  </si>
  <si>
    <t>Evaluating Relief Valve Reliability When.pdf</t>
  </si>
  <si>
    <t>Hazard Evaluation of Organic Peroxides and Self-Reactive Materials By the Combination of Pressure and Heat Flux Measurements</t>
  </si>
  <si>
    <t>X. Li and H. Koseki</t>
  </si>
  <si>
    <t>Hazard Evaluation Of Organic Peroxides.pdf</t>
  </si>
  <si>
    <t>CCPS-2004</t>
  </si>
  <si>
    <t>Emergency Response Plenary Session</t>
  </si>
  <si>
    <t>Three Incidents: Tank Truck Explosion, Television Interview Railcar Fire, and Intentional Destruction of Acrylic Acid Railcar Using "Vent and Burn"</t>
  </si>
  <si>
    <t>R. M. Rosen</t>
  </si>
  <si>
    <t xml:space="preserve"> 5-8</t>
  </si>
  <si>
    <t>Three Incidents_ Tank Truck Explosion.pdf</t>
  </si>
  <si>
    <t>World Wide Electronic Specialty Gas Emergency Response Program</t>
  </si>
  <si>
    <t>E. Y. Ngai</t>
  </si>
  <si>
    <t xml:space="preserve"> 9-20</t>
  </si>
  <si>
    <t>World Wide Electronic Specialty Gas.pdf</t>
  </si>
  <si>
    <t>Unplanned Shutdown Plus Lack of Knowledge Equals Incidents</t>
  </si>
  <si>
    <t>A. Ness</t>
  </si>
  <si>
    <t xml:space="preserve"> 21-30</t>
  </si>
  <si>
    <t>Unplanned Shutdown Plus Lack Of.pdf</t>
  </si>
  <si>
    <t>Community Involvement Plenary Session</t>
  </si>
  <si>
    <t>Community Involvement Requirements for the Albertan Upstream Petroleum Industry</t>
  </si>
  <si>
    <t>G. L. Neilson and P. Phys</t>
  </si>
  <si>
    <t xml:space="preserve"> 31-52</t>
  </si>
  <si>
    <t>Community Involvement Requirements For The.pdf</t>
  </si>
  <si>
    <t>Existing Side-By-Side: a Look At Community Alert &amp; Emergency Response Issues in the Petro-Chemical Industry</t>
  </si>
  <si>
    <t>J. A. Bank</t>
  </si>
  <si>
    <t xml:space="preserve"> 53-66</t>
  </si>
  <si>
    <t>Existing Side-By-Side_ A.pdf</t>
  </si>
  <si>
    <t>Joint Leveraging of Industrial and Community Assets: a Partnership Between Industry and the Community To Improve Emergency Response Capabilities</t>
  </si>
  <si>
    <t>M. E. Middleton</t>
  </si>
  <si>
    <t>Joint Leveraging Of Industrial And.pdf</t>
  </si>
  <si>
    <t>Liquefied Natural Gas Issues Plenary Session</t>
  </si>
  <si>
    <t>Safety and Fire Protection Consideration for LNG Terminals</t>
  </si>
  <si>
    <t>J. A. Alderman</t>
  </si>
  <si>
    <t xml:space="preserve"> 79-100</t>
  </si>
  <si>
    <t>Safety And Fire Protection Consideration.pdf</t>
  </si>
  <si>
    <t>Blast Wave Damage To Process Equipment as a Trigger of Domino Effects</t>
  </si>
  <si>
    <t>E. Salzano and V. Cozzani</t>
  </si>
  <si>
    <t xml:space="preserve"> 101-114</t>
  </si>
  <si>
    <t>Blast Wave Damage To Process.pdf</t>
  </si>
  <si>
    <t>LNG Terminal Operations Hazard Zones</t>
  </si>
  <si>
    <t xml:space="preserve"> 115-118</t>
  </si>
  <si>
    <t>LNG Terminal Operations Hazard Zones.pdf</t>
  </si>
  <si>
    <t>International Issues Plenary Session</t>
  </si>
  <si>
    <t>Emergency Response of Toxic Chemicals in Taiwan: the System and Case Studies</t>
  </si>
  <si>
    <t>J. Chen, C. H. Hung , K. S. Fan, et al.</t>
  </si>
  <si>
    <t xml:space="preserve"> 119-130</t>
  </si>
  <si>
    <t>Emergency Response Of Toxic Chemicals.pdf</t>
  </si>
  <si>
    <t>Improved Safety At Reduced Operating Costs in a German Chemical Plant</t>
  </si>
  <si>
    <t>W. Steinert, M. Begg, and R. von Dincklage</t>
  </si>
  <si>
    <t xml:space="preserve"> 131-144</t>
  </si>
  <si>
    <t>Improved Safety At Reduced Operating.pdf</t>
  </si>
  <si>
    <t>Active Shooter Table Top Exercise Process for Schools</t>
  </si>
  <si>
    <t xml:space="preserve"> 145-166</t>
  </si>
  <si>
    <t>Active Shooter Table Top Exercise.pdf</t>
  </si>
  <si>
    <t>Consequence Assessment Plenary Session</t>
  </si>
  <si>
    <t>Applying Inherent Safety To Mitigate Offsite Impact of a Toxic Liquid Release</t>
  </si>
  <si>
    <t>D. J. Ferguson</t>
  </si>
  <si>
    <t xml:space="preserve"> 167-170</t>
  </si>
  <si>
    <t>Applying Inherent Safety To Mitigate.pdf</t>
  </si>
  <si>
    <t>Extended Indoor Explosion Model With Vertical Concentration Profiles and Variable Ventilation Rates</t>
  </si>
  <si>
    <t>J. L. Woodward and J. Kelly Thomas</t>
  </si>
  <si>
    <t xml:space="preserve"> 171-196</t>
  </si>
  <si>
    <t>Extended Indoor Explosion Model With.pdf</t>
  </si>
  <si>
    <t>Accounting for Dynamic Processes in Process Emergency Response Using Event Tree Modeling</t>
  </si>
  <si>
    <t>R. Raman</t>
  </si>
  <si>
    <t xml:space="preserve"> 197-214</t>
  </si>
  <si>
    <t>Accounting For Dynamic Processes In.pdf</t>
  </si>
  <si>
    <t>Fuzzy Logic Methodology for Accident Frequency Assessment in Hazardous Materials Transportation</t>
  </si>
  <si>
    <t>Y. Qiao, M. Gentile, and M. Sam Mannan</t>
  </si>
  <si>
    <t xml:space="preserve"> 215-226</t>
  </si>
  <si>
    <t>Fuzzy Logic Methodology For Accident.pdf</t>
  </si>
  <si>
    <t>Case Histories I Plenary Session</t>
  </si>
  <si>
    <t>Development of Detailed Action Plans in the Event of a Sodium Hydride Spill/Fire</t>
  </si>
  <si>
    <t>C. Fluegeman, T. Hilton, K. P. Moder, et al.</t>
  </si>
  <si>
    <t xml:space="preserve"> 227-234</t>
  </si>
  <si>
    <t>Development Of Detailed Action Plans.pdf</t>
  </si>
  <si>
    <t>System Improvements Utilizing FMEA and Fault Tree Analysis</t>
  </si>
  <si>
    <t>T. Whipple and M. Roberson</t>
  </si>
  <si>
    <t xml:space="preserve"> 235-242</t>
  </si>
  <si>
    <t>System Improvements Utilizing FMEA And.pdf</t>
  </si>
  <si>
    <t>Lessons from Grangemouth: a Case History</t>
  </si>
  <si>
    <t>M. P. Broadribb, W. H. Ralph, and N. Macnaughton</t>
  </si>
  <si>
    <t xml:space="preserve"> 243-262</t>
  </si>
  <si>
    <t>Lessons From Grangemouth_ a Case.pdf</t>
  </si>
  <si>
    <t>Transportation and Value Chain Plenary Sessions</t>
  </si>
  <si>
    <t>A Graphical Method for Planning Security Vulnerability Analyses of Transportation &amp; Value-Chain Activities</t>
  </si>
  <si>
    <t>M. J. Hazzan and I. Jones</t>
  </si>
  <si>
    <t xml:space="preserve"> 263-276</t>
  </si>
  <si>
    <t>A Graphical Method For Planning.pdf</t>
  </si>
  <si>
    <t>Emergency Preplanning in Pipeline Construction</t>
  </si>
  <si>
    <t>C. Goode and T. Brabazon</t>
  </si>
  <si>
    <t xml:space="preserve"> 277-284</t>
  </si>
  <si>
    <t>Emergency Preplanning in Pipeline Construction.pdf</t>
  </si>
  <si>
    <t>Reducing Value Chain Vulnerability To Terrorist Attacks</t>
  </si>
  <si>
    <t>A. M. Downes</t>
  </si>
  <si>
    <t xml:space="preserve"> 285-300</t>
  </si>
  <si>
    <t>Reducing Value Chain Vulnerability To.pdf</t>
  </si>
  <si>
    <t>Case Histories II Plenary Session</t>
  </si>
  <si>
    <t>Lessons Learned from a Major Accident Involving Uncontrolled Molten Sodium Release</t>
  </si>
  <si>
    <t>A. Wilson, R. De Cort, and W. Crumpton</t>
  </si>
  <si>
    <t xml:space="preserve"> 301-310</t>
  </si>
  <si>
    <t>Lessons Learned From a Major.pdf</t>
  </si>
  <si>
    <t>Emergency Response To a Non-Collision HAZMAT Release from a Railcar</t>
  </si>
  <si>
    <t>R. A. Ogle, D. R. Morrison, and M. J. Viz</t>
  </si>
  <si>
    <t xml:space="preserve"> 311-316</t>
  </si>
  <si>
    <t>Emergency Response To a Non.pdf</t>
  </si>
  <si>
    <t>CSB Incident Investigation</t>
  </si>
  <si>
    <t>J. B. Vorderbrueggen</t>
  </si>
  <si>
    <t xml:space="preserve"> 317-320</t>
  </si>
  <si>
    <t>CSB Incident Investigation.pdf</t>
  </si>
  <si>
    <t>Layer of Protection Analysis Plenary Session</t>
  </si>
  <si>
    <t>Managing the Financial Risks of Major Accidents</t>
  </si>
  <si>
    <t>L. Chippindall and D. Butts</t>
  </si>
  <si>
    <t xml:space="preserve"> 321-336</t>
  </si>
  <si>
    <t>Managing the Financial Risks Of.pdf</t>
  </si>
  <si>
    <t>Initiating Event Frequency Case Study: Electrolytic Cell Process</t>
  </si>
  <si>
    <t xml:space="preserve"> 337-346</t>
  </si>
  <si>
    <t>Initiating Event Frequency Case Study.pdf</t>
  </si>
  <si>
    <t>Use of Layer of Protection Analysis (LOPA) Within the Dow Chemical Company</t>
  </si>
  <si>
    <t>T. Overton and T. Wagner</t>
  </si>
  <si>
    <t xml:space="preserve"> 347-356</t>
  </si>
  <si>
    <t>Use Of Layer Of Protection.pdf</t>
  </si>
  <si>
    <t>Legal and Regulatory Issues Plenary Session</t>
  </si>
  <si>
    <t>Implementing Personnel and Organizational Management of Change (P&amp;O MOC) Processes</t>
  </si>
  <si>
    <t>F. M. Broussard and H. K. Harriss</t>
  </si>
  <si>
    <t xml:space="preserve"> 357-372</t>
  </si>
  <si>
    <t>Implementing Personnel And Organizational Management.pdf</t>
  </si>
  <si>
    <t>Major Hazard Control in Canada: a Change in the Regulatory Landscape</t>
  </si>
  <si>
    <t>G. D. Creedy, J. S. Shrives, and G. Phillips</t>
  </si>
  <si>
    <t xml:space="preserve"> 373-384</t>
  </si>
  <si>
    <t>Major Hazard Control in Canada.pdf</t>
  </si>
  <si>
    <t>Defending OSHA Facility Siting Citations</t>
  </si>
  <si>
    <t xml:space="preserve"> 385-388</t>
  </si>
  <si>
    <t>Defending OSHA Facility Siting Citations.pdf</t>
  </si>
  <si>
    <t>The ATEX Directives: Explosion Safety and Regulation the European Approach</t>
  </si>
  <si>
    <t>N. H. A. Versloot, A. J. J. Klein, and M. De Maaijer</t>
  </si>
  <si>
    <t xml:space="preserve"> 389-406</t>
  </si>
  <si>
    <t>The ATEX Directives_ Explosion Safety.pdf</t>
  </si>
  <si>
    <t>Thermal Stability of Materials During Storage and Transport</t>
  </si>
  <si>
    <t>B. Venugopal</t>
  </si>
  <si>
    <t xml:space="preserve"> 407-416</t>
  </si>
  <si>
    <t>Thermal Stability Of Materials During.pdf</t>
  </si>
  <si>
    <t>Theory of Incident and Its Prediction in the Process Industries</t>
  </si>
  <si>
    <t xml:space="preserve"> 417-427</t>
  </si>
  <si>
    <t>Theory Of Incident And Its.pdf</t>
  </si>
  <si>
    <t>CCPS-2005</t>
  </si>
  <si>
    <t>Joint CCPS/LPS/PPSS</t>
  </si>
  <si>
    <t>Preventing Incidents At Newly Acquired Facilities--Implementation of Lessons Learned</t>
  </si>
  <si>
    <t>B. R. Dunbobbin, C. Lorn Paxton, G. A. Peters, et al.</t>
  </si>
  <si>
    <t xml:space="preserve"> 3-14</t>
  </si>
  <si>
    <t>Preventing Incidents At Newly Acquired.pdf</t>
  </si>
  <si>
    <t>Organizational Factor That Influence Safety</t>
  </si>
  <si>
    <t>P. Killimett</t>
  </si>
  <si>
    <t xml:space="preserve"> 15-24</t>
  </si>
  <si>
    <t>Organizational Factor That Influence Safety.pdf</t>
  </si>
  <si>
    <t>Risk Management- Session chair</t>
  </si>
  <si>
    <t>Process Safety Indicators</t>
  </si>
  <si>
    <t>I. Travers and V. Beckett</t>
  </si>
  <si>
    <t xml:space="preserve"> 25-38</t>
  </si>
  <si>
    <t>Process Safety Indicators.pdf</t>
  </si>
  <si>
    <t>Continuously Improving PSM Effectiveness - a Practical Roadmap</t>
  </si>
  <si>
    <t xml:space="preserve"> 39-54</t>
  </si>
  <si>
    <t>Continuously Improving PSM Effectiveness - A.pdf</t>
  </si>
  <si>
    <t>Managing Catastrophic Risk: Quantitative Methods That Provide Insight and Decision Support</t>
  </si>
  <si>
    <t>S. Schiller and J. Shah</t>
  </si>
  <si>
    <t xml:space="preserve"> 55-76</t>
  </si>
  <si>
    <t>Managing Catastrophic Risk_ Quantitative Methods.pdf</t>
  </si>
  <si>
    <t>Use of Process Risk Analysis and System Assessments To Drive PSM</t>
  </si>
  <si>
    <t>J. Herber</t>
  </si>
  <si>
    <t xml:space="preserve"> 77-80</t>
  </si>
  <si>
    <t>Use Of Process Risk Analysis.pdf</t>
  </si>
  <si>
    <t>Critical Asset Protection</t>
  </si>
  <si>
    <t>Risk Analysis and Management for Critical Asset Protection (RAMCAP)</t>
  </si>
  <si>
    <t>D. A. Moore, M. Hazzan, B. Fuller, et al.</t>
  </si>
  <si>
    <t xml:space="preserve"> 81-96</t>
  </si>
  <si>
    <t>Risk Analysis And Management For.pdf</t>
  </si>
  <si>
    <t>Process Control Systems in the Chemical Industry: Safety Vs. Security</t>
  </si>
  <si>
    <t>J. Hahn, D. Post Guillen, and T. Anderson</t>
  </si>
  <si>
    <t xml:space="preserve"> 97-104</t>
  </si>
  <si>
    <t>Process Control Systems in The.pdf</t>
  </si>
  <si>
    <t>CDC's Role in Chemical Weapons Elimination Oversight</t>
  </si>
  <si>
    <t>T. Tincher</t>
  </si>
  <si>
    <t xml:space="preserve"> 105-116</t>
  </si>
  <si>
    <t>CDC's Role in Chemical Weapons.pdf</t>
  </si>
  <si>
    <t>Risk Analysis</t>
  </si>
  <si>
    <t>Integrity of Piping Systems: Nature and Scope of the Problem Viewed from a Regulators Perspective</t>
  </si>
  <si>
    <t>M. Skellett</t>
  </si>
  <si>
    <t xml:space="preserve"> 117-132</t>
  </si>
  <si>
    <t>Integrity Of Piping Systems_ Nature.pdf</t>
  </si>
  <si>
    <t>Development of an Risk Based Inspection Implementation Manual</t>
  </si>
  <si>
    <t>J. Aller, R. Valbuena, M. Renner, et al.</t>
  </si>
  <si>
    <t xml:space="preserve"> 133-146</t>
  </si>
  <si>
    <t>Development Of an Risk Based.pdf</t>
  </si>
  <si>
    <t>A National Reactive Chemicals and Flammability Testing Database: Progress and Plans</t>
  </si>
  <si>
    <t>E. Clark and D. Frurip</t>
  </si>
  <si>
    <t xml:space="preserve"> 147-166</t>
  </si>
  <si>
    <t>A National Reactive Chemicals And.pdf</t>
  </si>
  <si>
    <t>Better Results with Fewer Resources</t>
  </si>
  <si>
    <t>Beyond Compliance -- the Future Role of Risk Tools?</t>
  </si>
  <si>
    <t>D. Nic Cavanagh and D. Jeremy Linn</t>
  </si>
  <si>
    <t xml:space="preserve"> 167-178</t>
  </si>
  <si>
    <t>Beyond Compliance -- the Future Role.pdf</t>
  </si>
  <si>
    <t>The DOE Emergency Management System and Mitigation of Chemical Accident Risk</t>
  </si>
  <si>
    <t>J. D. Jamison and J. T. Powers</t>
  </si>
  <si>
    <t xml:space="preserve"> 179-188</t>
  </si>
  <si>
    <t>The DOE Emergency Management System.pdf</t>
  </si>
  <si>
    <t>Risked Based Process Safety</t>
  </si>
  <si>
    <t>J. McCavit</t>
  </si>
  <si>
    <t xml:space="preserve"> 189-198</t>
  </si>
  <si>
    <t>Risked Based Process Safety.pdf</t>
  </si>
  <si>
    <t xml:space="preserve">Where We Have Been and Where We Are Going </t>
  </si>
  <si>
    <t>Bhopal Accident and Its Effects On Process Safety Worldwide</t>
  </si>
  <si>
    <t>J. P. Gupta</t>
  </si>
  <si>
    <t xml:space="preserve"> 199-200</t>
  </si>
  <si>
    <t>Bhopal Accident And Its Effects.pdf</t>
  </si>
  <si>
    <t>Two Hundred Years of PSM At DuPont</t>
  </si>
  <si>
    <t>J. A. Klein, C. Curtis Clements, and D. E. Cummings</t>
  </si>
  <si>
    <t xml:space="preserve"> 201-222</t>
  </si>
  <si>
    <t>Two Hundred Years Of PSM.pdf</t>
  </si>
  <si>
    <t>Nurturing a Strong Process Safety Culture</t>
  </si>
  <si>
    <t>S. H. Kadri and D. W. Jones</t>
  </si>
  <si>
    <t xml:space="preserve"> 223-232</t>
  </si>
  <si>
    <t>Nurturing a Strong Process Safety.pdf</t>
  </si>
  <si>
    <t>An Overview of Inherently Safer Design</t>
  </si>
  <si>
    <t xml:space="preserve"> 233-254</t>
  </si>
  <si>
    <t>An Overview Of Inherently Safer.pdf</t>
  </si>
  <si>
    <t>Hazard Analysis</t>
  </si>
  <si>
    <t>The Right People -- Key To a Successful Hazard Review</t>
  </si>
  <si>
    <t>W. Bradshaw and J. Babcock</t>
  </si>
  <si>
    <t xml:space="preserve"> 255-266</t>
  </si>
  <si>
    <t>The Right People -- Key To.pdf</t>
  </si>
  <si>
    <t>The Dow Chemical Company's Reactive Chemicals Resource Center</t>
  </si>
  <si>
    <t>M. Hofelich, H. Johnstone, B. Prine, et al.</t>
  </si>
  <si>
    <t xml:space="preserve"> 267-274</t>
  </si>
  <si>
    <t>The Dow Chemical Company's Reactive.pdf</t>
  </si>
  <si>
    <t>Using the Adiabatic Flame Temperatures To Predict the Flammability of Lower Alkanes, Carboxylic Acid and Acetates</t>
  </si>
  <si>
    <t>R. Ervin, M. Palucis, T. Glowienka, et al.</t>
  </si>
  <si>
    <t xml:space="preserve"> 275-308</t>
  </si>
  <si>
    <t>Using the Adiabatic Flame Temperatures.pdf</t>
  </si>
  <si>
    <t>Risk Mitigation</t>
  </si>
  <si>
    <t>Hydrogen Safety Review Panel: Shaping Safety Awareness</t>
  </si>
  <si>
    <t>S. C. Weiner, B. Kinzey, and E. G. Skolnik</t>
  </si>
  <si>
    <t xml:space="preserve"> 309-318</t>
  </si>
  <si>
    <t>Hydrogen Safety Review Panel_ Shaping.pdf</t>
  </si>
  <si>
    <t>Hazard Potential Analysis for Freeway Transportation of Toxic Substances</t>
  </si>
  <si>
    <t>K. Fan, S. Huang, and J. Chen</t>
  </si>
  <si>
    <t xml:space="preserve"> 319-328</t>
  </si>
  <si>
    <t>Hazard Potential Analysis For Freeway.pdf</t>
  </si>
  <si>
    <t>Inherent Safety</t>
  </si>
  <si>
    <t>Achieving Effective Alarm System Performance: Results of ASM Consortium Benchmarking Against the EEMUA Guide for Alarm Systems</t>
  </si>
  <si>
    <t>D. Vernon C. Reisi and T. Montgomery</t>
  </si>
  <si>
    <t xml:space="preserve"> 329-340</t>
  </si>
  <si>
    <t>Achieving Effective Alarm System Performance.pdf</t>
  </si>
  <si>
    <t>Dynamic Risk Assessment of Chemical Processes: an Accident Precursor Approach</t>
  </si>
  <si>
    <t>A. Meel and W. D. Seider</t>
  </si>
  <si>
    <t xml:space="preserve"> 341-354</t>
  </si>
  <si>
    <t>Dynamic Risk Assessment Of Chemical.pdf</t>
  </si>
  <si>
    <t>Judging Effectiveness of Inherent Safety for Safety and Security of Chemical Facilities</t>
  </si>
  <si>
    <t>D. A. Moore</t>
  </si>
  <si>
    <t xml:space="preserve"> 355-362</t>
  </si>
  <si>
    <t>Judging Effectiveness Of Inherent Safety.pdf</t>
  </si>
  <si>
    <t>Risk Management</t>
  </si>
  <si>
    <t>The Safety Quality Factor -- Tuning LOPA in Risk Analysis</t>
  </si>
  <si>
    <t>J. Gort and R. J. A. Kersten</t>
  </si>
  <si>
    <t xml:space="preserve"> 363-372</t>
  </si>
  <si>
    <t>The Safety Quality Factor -- Tuning.pdf</t>
  </si>
  <si>
    <t>FERC Consequence Analysis Model for LNG Spillage Onto Water: Effects of Cargo Tank Release Assessment Variables</t>
  </si>
  <si>
    <t>Y. Qiao, H. H. West, M. Sam Mannan, et al.</t>
  </si>
  <si>
    <t xml:space="preserve"> 373-386</t>
  </si>
  <si>
    <t>FERC Consequence Analysis Model For.pdf</t>
  </si>
  <si>
    <t>Facility Siting Analysis -- Results Presented Using a Company's Risk Protocol</t>
  </si>
  <si>
    <t>C. A. Grounds</t>
  </si>
  <si>
    <t xml:space="preserve"> 387-394</t>
  </si>
  <si>
    <t>Facility Siting Analysis -- Results Presented.pdf</t>
  </si>
  <si>
    <t>Methods for Determining Risks from Major Accident Hazard Installations</t>
  </si>
  <si>
    <t>S. Reston, T. Maddison, A. Fowler, et al.</t>
  </si>
  <si>
    <t xml:space="preserve"> 395-410</t>
  </si>
  <si>
    <t>Methods For Determining Risks From.pdf</t>
  </si>
  <si>
    <t>Uncertainties in Evaluating Public Response To Toxic Exposure</t>
  </si>
  <si>
    <t>K. S. Mudan and J. R. Natale</t>
  </si>
  <si>
    <t xml:space="preserve"> 411-444</t>
  </si>
  <si>
    <t>Uncertainties in Evaluating Public Response.pdf</t>
  </si>
  <si>
    <t>Modeling of a Warehouse Fire a Case Study</t>
  </si>
  <si>
    <t>E. Alp and R. Michalowicz</t>
  </si>
  <si>
    <t xml:space="preserve"> 445-456</t>
  </si>
  <si>
    <t>Modeling Of a Warehouse Fire.pdf</t>
  </si>
  <si>
    <t>Tantalum Dust Explosibility Characteristics</t>
  </si>
  <si>
    <t>C. James Dahn, A. Ghose Dastidar, J. Finkelshtein, et al.</t>
  </si>
  <si>
    <t xml:space="preserve"> 457-466</t>
  </si>
  <si>
    <t>Tantalum Dust Explosibility Characteristics.pdf</t>
  </si>
  <si>
    <t>Case Histories CGPS/LPS/PPSS</t>
  </si>
  <si>
    <t>When Risk Becomes Reality: Formosa Plastics' Response To a Plant Explosion</t>
  </si>
  <si>
    <t>R. Thibault</t>
  </si>
  <si>
    <t xml:space="preserve"> 467-468</t>
  </si>
  <si>
    <t>When Risk Becomes Reality_ Formosa.pdf</t>
  </si>
  <si>
    <t>Handling Chemicals in Small Containers</t>
  </si>
  <si>
    <t>A. Ness and R. Gibson</t>
  </si>
  <si>
    <t xml:space="preserve"> 469-478</t>
  </si>
  <si>
    <t>Handling Chemicals in Small Containers.pdf</t>
  </si>
  <si>
    <t>The 27 March 2003 Billy-Berclau Accident: a Technical and Organisational Investigation</t>
  </si>
  <si>
    <t>J. Lecoze, N. Dechy, S. Lim, et al.</t>
  </si>
  <si>
    <t xml:space="preserve"> 479-505</t>
  </si>
  <si>
    <t>The 27 March 2003 Billy-Berclau.pdf</t>
  </si>
  <si>
    <t>CCPS-2006</t>
  </si>
  <si>
    <t>Cultivating a Global Process Safety Gulture</t>
  </si>
  <si>
    <t>How To Make Problem Customers an Asset? Process Safety Challenges When Working With Diverse Customers</t>
  </si>
  <si>
    <t>H. Railton and D. Hurst</t>
  </si>
  <si>
    <t xml:space="preserve"> 3-4</t>
  </si>
  <si>
    <t>How To Make Problem Customers.pdf</t>
  </si>
  <si>
    <t>The Next Generation of Chemical Process Safety? -- a Comparison With the Nuclear Industry</t>
  </si>
  <si>
    <t>G. Schultz</t>
  </si>
  <si>
    <t xml:space="preserve"> 5-14</t>
  </si>
  <si>
    <t>The Next Generation Of Chemical.pdf</t>
  </si>
  <si>
    <t>Synergies between Process Safety and Security</t>
  </si>
  <si>
    <t>Expanding Known Process Safety and Risk Analysis Concepts To Manage Security Concerns</t>
  </si>
  <si>
    <t>D. W. Abrahamson and A. L. Sepeda</t>
  </si>
  <si>
    <t xml:space="preserve"> 15-18</t>
  </si>
  <si>
    <t>Expanding Known Process Safety And.pdf</t>
  </si>
  <si>
    <t>The Inclusion of Construction Trailers and Modular Buildings in Siting Studies</t>
  </si>
  <si>
    <t>R. H. Bennett and M. A. Polcyn</t>
  </si>
  <si>
    <t xml:space="preserve"> 19-20</t>
  </si>
  <si>
    <t>The Inclusion Of Construction Trailers.pdf</t>
  </si>
  <si>
    <t>Six Sigma Fire &amp; Explosion Reduction Project</t>
  </si>
  <si>
    <t>M. R. Stiglich</t>
  </si>
  <si>
    <t xml:space="preserve"> 21-22</t>
  </si>
  <si>
    <t>Six Sigma Fire &amp; Explosion.pdf</t>
  </si>
  <si>
    <t>Tracing Source of Ethylene Oxide Gas House Explosion Using Damage Indicators and Thermal Modeling</t>
  </si>
  <si>
    <t>J. L. Woodward, J. W. Wesevich, J. Kelly Thomas, et al.</t>
  </si>
  <si>
    <t>Tracing Source Of Ethylene Oxide.pdf</t>
  </si>
  <si>
    <t>Hazardous Materials lssues</t>
  </si>
  <si>
    <t>Layer of Protection Analysis: Selecting Cost Effective Safety Measures</t>
  </si>
  <si>
    <t>M. N. Boers, J. Gort, and N. H. A. Versloot</t>
  </si>
  <si>
    <t xml:space="preserve"> 41-50</t>
  </si>
  <si>
    <t>Layer Of Protection Analysis_ Selecting.pdf</t>
  </si>
  <si>
    <t>Assessing the Inherent Safety of Substances: Precursors of Hazardous Products in the Loss of Control of Chemical Systems</t>
  </si>
  <si>
    <t>V. Cozzani, F. Barontini, and S. Zanelli</t>
  </si>
  <si>
    <t xml:space="preserve"> 51-68</t>
  </si>
  <si>
    <t>Assessing the Inherent Safety Of.pdf</t>
  </si>
  <si>
    <t>Development of a Hazardous Material Compatibility Storage Guideline and Tool</t>
  </si>
  <si>
    <t>K. P. Moder, W. Frank, J. P. Russo, et al.</t>
  </si>
  <si>
    <t xml:space="preserve"> 69-80</t>
  </si>
  <si>
    <t>Development Of a Hazardous Material.pdf</t>
  </si>
  <si>
    <t>Impact of Failure Data Especialization in Quantitative Risk Assessment of Process Plants</t>
  </si>
  <si>
    <t>A. Carlos de Olive and P. Fernando F. Fru</t>
  </si>
  <si>
    <t xml:space="preserve"> 81-90</t>
  </si>
  <si>
    <t>Impact Of Failure Data Especialization.pdf</t>
  </si>
  <si>
    <t>Process Safety of LNG Production, Transportation, and Distribution</t>
  </si>
  <si>
    <t>The Effects of Uncertainty On Quantified Risk Assessment for LNG Facilities</t>
  </si>
  <si>
    <t>R. P. Cleaver, D. Hobbs, and A. R. Halford</t>
  </si>
  <si>
    <t>The Effects Of Uncertainty On.pdf</t>
  </si>
  <si>
    <t>Lessons Learned from the Application of Risk Management in the Shipment of LNG</t>
  </si>
  <si>
    <t>B. R. Poblete and A. R. Bingham</t>
  </si>
  <si>
    <t>Lessons Learned From the Application.pdf</t>
  </si>
  <si>
    <t>LNG Security Vulnerability Assessment</t>
  </si>
  <si>
    <t xml:space="preserve"> 117-140</t>
  </si>
  <si>
    <t>LNG Security Vulnerability Assessment.pdf</t>
  </si>
  <si>
    <t>lnternational Trends in Process Safety</t>
  </si>
  <si>
    <t>Differences in European States' Application of the Seveso 2 Directive On Major Accident Hazards</t>
  </si>
  <si>
    <t>R. Gowland</t>
  </si>
  <si>
    <t>Differences in European States' Application.pdf</t>
  </si>
  <si>
    <t>A Comparison Between the Implementations of Risk Regulations in the Netherlands and France Under the Framework of the EC SEVESO II Directive</t>
  </si>
  <si>
    <t>J. M. Ham, J. J. Meulenbrugge, N. H. A. Versloot, et al.</t>
  </si>
  <si>
    <t xml:space="preserve"> 147-164</t>
  </si>
  <si>
    <t>A Comparison Between the Implementations.pdf</t>
  </si>
  <si>
    <t>The Integration of Dow's Fire and Explosion Index (F&amp;EI) Into Process Design and Optimization To Achieve Inherently Safer Design</t>
  </si>
  <si>
    <t>J. Suardin, Y. Wang, M. Sam Mannan, et al.</t>
  </si>
  <si>
    <t xml:space="preserve"> 165-174</t>
  </si>
  <si>
    <t>The Integration Of Dow's Fire.pdf</t>
  </si>
  <si>
    <t>Global Approaches to lnherently Safer Technology and Human Factor</t>
  </si>
  <si>
    <t>Incorporation of Inherent Safety Principles in Process Safety Management</t>
  </si>
  <si>
    <t>P. R. Amyotte, A. U. Goraya, D. C. Hendershot, et al.</t>
  </si>
  <si>
    <t xml:space="preserve"> 175-208</t>
  </si>
  <si>
    <t>Incorporation Of Inherent Safety Principles.pdf</t>
  </si>
  <si>
    <t>Human Factors Considerations for Process Safety in a Global Economy</t>
  </si>
  <si>
    <t>C. Keng Yong, H. Xiao Feng, J. Long, et al.</t>
  </si>
  <si>
    <t xml:space="preserve"> 209-220</t>
  </si>
  <si>
    <t>Human Factors Considerations For Process.pdf</t>
  </si>
  <si>
    <t>A Multi-Criteria and Fuzzy Logic Based Approach for the Relative Assessment of Chemical Substances Hazards</t>
  </si>
  <si>
    <t>A. N. Paralikas and A. I. Lygeros</t>
  </si>
  <si>
    <t>A Multi-Criteria And Fuzzy.pdf</t>
  </si>
  <si>
    <t>Risk Assessment</t>
  </si>
  <si>
    <t>LOPA Application, Organization and Outcomes in the Food Processing Industry</t>
  </si>
  <si>
    <t>D. F. Tarverdi, P. R. Hinkle, and C. S. Howat III</t>
  </si>
  <si>
    <t>LOPA Application, Organization And Outcomes.pdf</t>
  </si>
  <si>
    <t>N. Cavanagh and J. Linn</t>
  </si>
  <si>
    <t xml:space="preserve"> 237-256</t>
  </si>
  <si>
    <t>Process Business Risk a Methodology.pdf</t>
  </si>
  <si>
    <t>Simplify EHS Decision Making: Risk-Based Decision Support Tools</t>
  </si>
  <si>
    <t>J. N. Shah and C. A. Grounds</t>
  </si>
  <si>
    <t xml:space="preserve"> 257-274</t>
  </si>
  <si>
    <t>Simplify EHS Decision Making_ Risk.pdf</t>
  </si>
  <si>
    <t>RISKCURVES: a Comprehensive Computer Program for Performing a Quantitative Risk Assessment</t>
  </si>
  <si>
    <t>RISKCURVES_ a Comprehensive Computer Program.pdf</t>
  </si>
  <si>
    <t>Joint GGPS/LPS/PPSS Gase Histories and Lessons Learned</t>
  </si>
  <si>
    <t>CSB Investigation of the Explosions and Fire At the BP Texas City Refinery On March 23, 2005</t>
  </si>
  <si>
    <t>D. Holmstrom, F. Altamirano, J. Banks, et al.</t>
  </si>
  <si>
    <t xml:space="preserve"> 295-306</t>
  </si>
  <si>
    <t>Lessons from Texas City a Case History</t>
  </si>
  <si>
    <t xml:space="preserve"> 307-326</t>
  </si>
  <si>
    <t>Lessons From Texas City A.pdf</t>
  </si>
  <si>
    <t>The Accident in Bhopal: Observations 20 Years Later</t>
  </si>
  <si>
    <t>R. J. Willey, D. Hendershot, and S. Berger</t>
  </si>
  <si>
    <t>The Accident in Bhopal_ Observations.pdf</t>
  </si>
  <si>
    <t>Disseminating Critical Safety and Hazard Information Globally in a Nano-Scaled World</t>
  </si>
  <si>
    <t>K. Mirabella</t>
  </si>
  <si>
    <t xml:space="preserve"> 345-348</t>
  </si>
  <si>
    <t>Disseminating Critical Safety And Hazard.pdf</t>
  </si>
  <si>
    <t>PPSS-1992</t>
  </si>
  <si>
    <t>Process Safety Enhancement Through Instrumentation</t>
  </si>
  <si>
    <t>A. W. Woltman</t>
  </si>
  <si>
    <t>Process Safety Enhancement Through Instrumentation.pdf</t>
  </si>
  <si>
    <t>L. J. Gimpelson</t>
  </si>
  <si>
    <t>Process Safety At A Small.pdf</t>
  </si>
  <si>
    <t>R. Mallett</t>
  </si>
  <si>
    <t>Risk Ranking For Risk Management.pdf</t>
  </si>
  <si>
    <t>Z. Zajickova</t>
  </si>
  <si>
    <t>International Attempts For Regulation Of.pdf</t>
  </si>
  <si>
    <t>EPA's Perspective On Chemical Accident Prevention</t>
  </si>
  <si>
    <t>V. E. Rodriguez</t>
  </si>
  <si>
    <t>EPA's Perspective On Chemical Accident.pdf</t>
  </si>
  <si>
    <t>Regulated Process Safety And The Small Batch Chemical Company</t>
  </si>
  <si>
    <t>R. V. Johnson</t>
  </si>
  <si>
    <t>Regulated Process Safety And The.pdf</t>
  </si>
  <si>
    <t>Meet Your Enemies; They May Be Friendly</t>
  </si>
  <si>
    <t>L. W. Wassell</t>
  </si>
  <si>
    <t>Meet Your Enemies; They May.pdf</t>
  </si>
  <si>
    <t>We've Had An Accident! Sound The Alarm</t>
  </si>
  <si>
    <t>B. J. Freeman</t>
  </si>
  <si>
    <t>We've Had An Accident! Sound.pdf</t>
  </si>
  <si>
    <t>The Chemical Industry's Public Image</t>
  </si>
  <si>
    <t>S. A. Martinez</t>
  </si>
  <si>
    <t>The Chemical Industry's Public Image.pdf</t>
  </si>
  <si>
    <t>P. D. Wright</t>
  </si>
  <si>
    <t>Community Relations In The Face.pdf</t>
  </si>
  <si>
    <t>B. Martien</t>
  </si>
  <si>
    <t>Managing The Flow Of Public.pdf</t>
  </si>
  <si>
    <t>P. A. Bowman</t>
  </si>
  <si>
    <t>The Role Of The Facilitator.pdf</t>
  </si>
  <si>
    <t>Planning And Beyond</t>
  </si>
  <si>
    <t>B. Harris</t>
  </si>
  <si>
    <t>Planning And Beyond.pdf</t>
  </si>
  <si>
    <t>J. W. Kachtick</t>
  </si>
  <si>
    <t>The LEPC's Role In Emergency.pdf</t>
  </si>
  <si>
    <t>Emergency Management Using Computerized Databases</t>
  </si>
  <si>
    <t>E. M. Hawthorne</t>
  </si>
  <si>
    <t>Emergency Management Using Computerized Databases.pdf</t>
  </si>
  <si>
    <t>OPA '90 - 18 Months Later A Status Report</t>
  </si>
  <si>
    <t>R. J. Prosser</t>
  </si>
  <si>
    <t>OPA '90 - 18 Months Later.pdf</t>
  </si>
  <si>
    <t>Partnership Of Industry And The.pdf</t>
  </si>
  <si>
    <t>Emergency Management: One Plan To Fullfill The Regulatory Requirements</t>
  </si>
  <si>
    <t>C. C. Burns, D. Kasuska, and R. P. Hesslan</t>
  </si>
  <si>
    <t>Emergency Management_ One Plan To.pdf</t>
  </si>
  <si>
    <t>Explosion Accident Consequences Investigation Methodology</t>
  </si>
  <si>
    <t>M. G. Whitney, D. D. Barker, and K. H. Spivey</t>
  </si>
  <si>
    <t>Explosion Accident Consequences Investigation Methodology.pdf</t>
  </si>
  <si>
    <t>Leak Size/Frequency Distributions</t>
  </si>
  <si>
    <t>Leak Size_Frequency Distributions.pdf</t>
  </si>
  <si>
    <t>D. J. Hesse</t>
  </si>
  <si>
    <t>Dynamic Model For Liquid Pool.pdf</t>
  </si>
  <si>
    <t>M. T. Mills and C. K. Hiller</t>
  </si>
  <si>
    <t>Consequence Analysis For Elevated Releases.pdf</t>
  </si>
  <si>
    <t>G. A. Melhem and R. Saini</t>
  </si>
  <si>
    <t>A Model For The Dispersion Of.pdf</t>
  </si>
  <si>
    <t>D. Pfenning and M. Mannan</t>
  </si>
  <si>
    <t>A Structured Approach For Vapor.pdf</t>
  </si>
  <si>
    <t>J. H. Moser</t>
  </si>
  <si>
    <t>Comparision Of The DEGADIS, SLAB.pdf</t>
  </si>
  <si>
    <t>K. Nand and B. I. Loran</t>
  </si>
  <si>
    <t>Dispersion Studies Of Accidental Release.pdf</t>
  </si>
  <si>
    <t>R. M. Pitblado, G. Purdy, D. F. Bagster, and J. R. Lockwood</t>
  </si>
  <si>
    <t>Consequence Assessment Of Atmospheric Storage.pdf</t>
  </si>
  <si>
    <t>Blast Pressure Field Analysis Using Turbulent, Multi-Directional Flame Front Propagation</t>
  </si>
  <si>
    <t>Blast Pressure Field Analysis Using.pdf</t>
  </si>
  <si>
    <t>M. Sanai, J. D. Colton, and G. R. Greenfield</t>
  </si>
  <si>
    <t>Consequence Analysis Based On Numerical.pdf</t>
  </si>
  <si>
    <t>C. M. Buxton</t>
  </si>
  <si>
    <t>Criteria In The Selection Of.pdf</t>
  </si>
  <si>
    <t>R. G. Carranza</t>
  </si>
  <si>
    <t>A Generalized Method For Centrifugal.pdf</t>
  </si>
  <si>
    <t>The Problem With SRV/RD Combinations</t>
  </si>
  <si>
    <t>J. J. Hauser</t>
  </si>
  <si>
    <t>The Problem With SRV_RD Combinations.pdf</t>
  </si>
  <si>
    <t>Unsteady-State Heat Transfer To A Vessel Subject To External Fire</t>
  </si>
  <si>
    <t>F. Self, Jr. and C. H. Remsen</t>
  </si>
  <si>
    <t>Unsteady-State Heat Transfer To.pdf</t>
  </si>
  <si>
    <t>R. L. Petersen and D. N. Blewitt</t>
  </si>
  <si>
    <t>Evaluation Of Water Spray_Fire.pdf</t>
  </si>
  <si>
    <t>S. Hartwig and J. Boke</t>
  </si>
  <si>
    <t>Disaster Mitigation In Process Plants.pdf</t>
  </si>
  <si>
    <t>J. Albano, R. H. Walz, S. K. Shenoy, and G. Singh</t>
  </si>
  <si>
    <t>Dynamic Simulation Of Ethylene Plant.pdf</t>
  </si>
  <si>
    <t>Inherently Safer Process Designs</t>
  </si>
  <si>
    <t>V. E. Althaus and S. Mahalingam</t>
  </si>
  <si>
    <t>Inherently Safer Process Designs.pdf</t>
  </si>
  <si>
    <t>A Systematic Approach To Investigating Incidents</t>
  </si>
  <si>
    <t>L. Unger and M. Paradies</t>
  </si>
  <si>
    <t>A Systematic Approach To Investigating.pdf</t>
  </si>
  <si>
    <t>Multiple Causation And Logic The Modern Approach To Quality Incident Investigations</t>
  </si>
  <si>
    <t>P. T. Ragan</t>
  </si>
  <si>
    <t>Multiple Causation And Logic The.pdf</t>
  </si>
  <si>
    <t>S. Finelt</t>
  </si>
  <si>
    <t>Investigation Of Process Plant Incidents.pdf</t>
  </si>
  <si>
    <t>An Overview Of The Legal.pdf</t>
  </si>
  <si>
    <t>PPSS-1992 (Book 2)</t>
  </si>
  <si>
    <t>Process Safety Management Auditing</t>
  </si>
  <si>
    <t>H. Ozog</t>
  </si>
  <si>
    <t>Process Safety Management Auditing.pdf</t>
  </si>
  <si>
    <t>Chemical Safety Audits: A View From Within The EPA</t>
  </si>
  <si>
    <t>H. T. Hudson and L. W. Ross</t>
  </si>
  <si>
    <t>Chemical Safety Audits_ A View.pdf</t>
  </si>
  <si>
    <t>Process Safety - Insuring Systems Are Functioning</t>
  </si>
  <si>
    <t>Process Safety - Insuring Systems Are.pdf</t>
  </si>
  <si>
    <t>Participatory Plant Audits</t>
  </si>
  <si>
    <t>D. C. Clagett and F. W. Schultz</t>
  </si>
  <si>
    <t>Participatory Plant Audits.pdf</t>
  </si>
  <si>
    <t>Process Safety Auditing: Practical Lessons Learned</t>
  </si>
  <si>
    <t>Process Safety Auditing_ Practical Lessons.pdf</t>
  </si>
  <si>
    <t>I. S. Sutton</t>
  </si>
  <si>
    <t>Job Task Analysis In The.pdf</t>
  </si>
  <si>
    <t>Safety Improvements Through The Deming Philosophy And Employee Involvement</t>
  </si>
  <si>
    <t>D. J. Willette, R. E. Smith, and R. S. Koehler</t>
  </si>
  <si>
    <t>Safety Improvements Through The Deming.pdf</t>
  </si>
  <si>
    <t>Accident Prevention Through Involvement And Spaced Repetition - Changing Culture</t>
  </si>
  <si>
    <t>B. G. Crawford</t>
  </si>
  <si>
    <t>Accident Prevention Through Involvement And.pdf</t>
  </si>
  <si>
    <t>J. Larks</t>
  </si>
  <si>
    <t>Ohh!!! My Aching Back_ The.pdf</t>
  </si>
  <si>
    <t>W. G. Bridges, J. Q. Kirkman, and D. K. Lorenzo</t>
  </si>
  <si>
    <t>The Human Performance Investigation Process (HPIP)</t>
  </si>
  <si>
    <t>M. Parades, L. Unger, and A. Ramey-Smith</t>
  </si>
  <si>
    <t>The Human Performance Investigation Process.pdf</t>
  </si>
  <si>
    <t>M. P. Mehta and G. S. Rajhans</t>
  </si>
  <si>
    <t>A Preliminary Comparison Of United.pdf</t>
  </si>
  <si>
    <t>Industrial Hygiene And The Female Employee</t>
  </si>
  <si>
    <t>A. J. Parmet</t>
  </si>
  <si>
    <t>Industrial Hygiene And The Female.pdf</t>
  </si>
  <si>
    <t>R. L. Collins</t>
  </si>
  <si>
    <t>A Risk Based Approach To.pdf</t>
  </si>
  <si>
    <t>M. J. Mader, D. Johnson, and S. Wright</t>
  </si>
  <si>
    <t>Use Of Heart Rate As.pdf</t>
  </si>
  <si>
    <t>Industrial Hygiene Programs &amp; Fugitive Emissions Control</t>
  </si>
  <si>
    <t>R. L. Berglund and J. L. Randall</t>
  </si>
  <si>
    <t>Industrial Hygiene Programs &amp; Fugitive.pdf</t>
  </si>
  <si>
    <t>H. Cabrera and B. G. Simpson</t>
  </si>
  <si>
    <t>Control Measures For Isocyanates In.pdf</t>
  </si>
  <si>
    <t>Managing Change - A Multi-Faceted Approach</t>
  </si>
  <si>
    <t>A. F. Burk and W. L. Frank</t>
  </si>
  <si>
    <t>Managing Change - A Multi-Faceted Approach.pdf</t>
  </si>
  <si>
    <t>Systematic Procedural Safety Analysis</t>
  </si>
  <si>
    <t>J. A. Speed</t>
  </si>
  <si>
    <t>Systematic Procedural Safety Analysis.pdf</t>
  </si>
  <si>
    <t>Beyond Compliance: An Integrated Approach To Plant Environmental And Safety Performance</t>
  </si>
  <si>
    <t>J. F. Moore and R. P. Hyland</t>
  </si>
  <si>
    <t>Beyond Compliance_ An Integrated Approach.pdf</t>
  </si>
  <si>
    <t>Getting From Policy To Practices: The Pyramid Model (Or, What Is This Standard Really Trying To Do)</t>
  </si>
  <si>
    <t>Getting From Policy To Practices.pdf</t>
  </si>
  <si>
    <t>Union Carbide Chemicals And Plastics' Approach To Training And Certification</t>
  </si>
  <si>
    <t>W. F. Merritt</t>
  </si>
  <si>
    <t>Union Carbide Chemicals And Plastics.pdf</t>
  </si>
  <si>
    <t>Plant-Wide Gas Monitoring Helps Control Risk</t>
  </si>
  <si>
    <t>R. E. Dunkle</t>
  </si>
  <si>
    <t>Plant-Wide Gas Monitoring Helps.pdf</t>
  </si>
  <si>
    <t>P. Ragan</t>
  </si>
  <si>
    <t>A Review Of CCPS Guidlines.pdf</t>
  </si>
  <si>
    <t>Hazard Evaluation Through The Life.pdf</t>
  </si>
  <si>
    <t>Hazard Identification, Selecting Appropriate Technique, Follow-Up And Documentation</t>
  </si>
  <si>
    <t>Hazard Identification, Selecting Appropriate Technique.pdf</t>
  </si>
  <si>
    <t>M. Moosemiller</t>
  </si>
  <si>
    <t>Hazard Identification Techniques In The.pdf</t>
  </si>
  <si>
    <t>Utilizing The Hazard Identification And Evaluation Procedures With New Engineers</t>
  </si>
  <si>
    <t>S. Bridges</t>
  </si>
  <si>
    <t>Utilizing The Hazard Identification And.pdf</t>
  </si>
  <si>
    <t>T. Triplett</t>
  </si>
  <si>
    <t>Safety Aspects Of Process Control.pdf</t>
  </si>
  <si>
    <t>Matching Safety Control System Performance To Process Risk Levels</t>
  </si>
  <si>
    <t>Matching Safety Control System Performance.pdf</t>
  </si>
  <si>
    <t>G. D. Kaiser</t>
  </si>
  <si>
    <t>Quantification Of Refinery Risk Agency.pdf</t>
  </si>
  <si>
    <t>M. Marchlik, J. Takacs, and R. Marnicio</t>
  </si>
  <si>
    <t>An Automated Approach For Risk.pdf</t>
  </si>
  <si>
    <t>M. E. Sawyer</t>
  </si>
  <si>
    <t>Fault Tree Analysis In The.pdf</t>
  </si>
  <si>
    <t>C. R. Sundararajan</t>
  </si>
  <si>
    <t>Structural Engineering Aspects Of Plant.pdf</t>
  </si>
  <si>
    <t>J. Fleming</t>
  </si>
  <si>
    <t>Instrumentation Design Of Safety Systems.pdf</t>
  </si>
  <si>
    <t>G. E. Matar</t>
  </si>
  <si>
    <t>Trends In Safe Design.pdf</t>
  </si>
  <si>
    <t>Process Safety Management And The Contractor</t>
  </si>
  <si>
    <t>R. M. Sherrod</t>
  </si>
  <si>
    <t>Process Safety Management And The.pdf</t>
  </si>
  <si>
    <t>R. Spiker</t>
  </si>
  <si>
    <t>New Approaches In ESD Requirement.pdf</t>
  </si>
  <si>
    <t>Systematic Training And Certification Using Operator Training Simulators</t>
  </si>
  <si>
    <t>W. D. Moore and W. B. Stewart</t>
  </si>
  <si>
    <t>Systematic Training And Certification Using.pdf</t>
  </si>
  <si>
    <t>History Revisited - Do We Learn From Or Accept The Past?</t>
  </si>
  <si>
    <t>R. C. Frey and A. J. McCarthy</t>
  </si>
  <si>
    <t>History Revisited - Do We Learn.pdf</t>
  </si>
  <si>
    <t>J. A. Glass</t>
  </si>
  <si>
    <t>Combined Effort By Owners And.pdf</t>
  </si>
  <si>
    <t>D. G. Mahoney</t>
  </si>
  <si>
    <t>Large Property Damage Losses In.pdf</t>
  </si>
  <si>
    <t>M. P. Cahill</t>
  </si>
  <si>
    <t>Delivering Insurance Capacity For The.pdf</t>
  </si>
  <si>
    <t>Underwriter's Dilemma - The Chemical Risk</t>
  </si>
  <si>
    <t>Underwriter's Dilemma - The Chemical Risk.pdf</t>
  </si>
  <si>
    <t>Capital Project Development And Risk Management: An Integrated Approach</t>
  </si>
  <si>
    <t>R. J. Kerlin</t>
  </si>
  <si>
    <t>Capital Project Development And Risk.pdf</t>
  </si>
  <si>
    <t>(Title Not Available)</t>
  </si>
  <si>
    <t>B. McGannon</t>
  </si>
  <si>
    <t>(Title Not Available).pdf</t>
  </si>
  <si>
    <t>Relief Valve Installation And Maintenance</t>
  </si>
  <si>
    <t>P. C. Monroe</t>
  </si>
  <si>
    <t>Relief Valve Installation And Maintenance.pdf</t>
  </si>
  <si>
    <t>C. Mehta</t>
  </si>
  <si>
    <t>On-Line Data Reconciliation For.pdf</t>
  </si>
  <si>
    <t>Steam Turbine Overspeed Trip Systems</t>
  </si>
  <si>
    <t>M. B. Davis</t>
  </si>
  <si>
    <t>Steam Turbine Overspeed Trip Systems.pdf</t>
  </si>
  <si>
    <t>C. Jackson</t>
  </si>
  <si>
    <t>Predictive Maintenance For Turbomachinery.pdf</t>
  </si>
  <si>
    <t>Relief Valve Testing Requirements</t>
  </si>
  <si>
    <t>W. E. Nelson</t>
  </si>
  <si>
    <t>Relief Valve Testing Requirements.pdf</t>
  </si>
  <si>
    <t>S. A. Ray and G. R. Dissinger</t>
  </si>
  <si>
    <t>The Application Of Dynamic Simulation.pdf</t>
  </si>
  <si>
    <t>Marine Loading Vapor Control Systems</t>
  </si>
  <si>
    <t>F. H. Babet</t>
  </si>
  <si>
    <t>Marine Loading Vapor Control Systems.pdf</t>
  </si>
  <si>
    <t>Explosion Propagation In Dust Handline.pdf</t>
  </si>
  <si>
    <t>T. H. Pratt</t>
  </si>
  <si>
    <t>Possible Electrostatic Hazards In Material.pdf</t>
  </si>
  <si>
    <t>(Paper Withdrawn)</t>
  </si>
  <si>
    <t xml:space="preserve">. . </t>
  </si>
  <si>
    <t>(Paper Withdrawn).pdf</t>
  </si>
  <si>
    <t>Reducing Exposure To Secondary Releases And Combustions After An Initial Catastrophic Incident</t>
  </si>
  <si>
    <t xml:space="preserve">D. M. </t>
  </si>
  <si>
    <t>Reducing Exposure To Secondary Releases.pdf</t>
  </si>
  <si>
    <t>T. B. Wood</t>
  </si>
  <si>
    <t>Working Smarter_ Corporate Solutions For.pdf</t>
  </si>
  <si>
    <t>R. Giska</t>
  </si>
  <si>
    <t>Using An Integrated Business Perspective.pdf</t>
  </si>
  <si>
    <t>C. Fulton, B. Hern, and C. Vogus</t>
  </si>
  <si>
    <t>Electronic Document Management Systems For.pdf</t>
  </si>
  <si>
    <t>Shared Engineering Documentation At Lyondell Petrochemical Company</t>
  </si>
  <si>
    <t>J. Kovar, J. Waltz, R. Powell, and K. Sheldon</t>
  </si>
  <si>
    <t>Shared Engineering Documentation At Lyondell.pdf</t>
  </si>
  <si>
    <t>C. T. Holley</t>
  </si>
  <si>
    <t>Use Of Interactive Graphics Database.pdf</t>
  </si>
  <si>
    <t>Getting The Whole Picture</t>
  </si>
  <si>
    <t>H. L. Graham and G. L. Henderson</t>
  </si>
  <si>
    <t>PAPER 64</t>
  </si>
  <si>
    <t>Getting The Whole Picture.pdf</t>
  </si>
  <si>
    <t>The Process Data Exchange Institute</t>
  </si>
  <si>
    <t>PAPER 65</t>
  </si>
  <si>
    <t>The Process Data Exchange Institute.pdf</t>
  </si>
  <si>
    <t>P. Winter, N. Evans, and D. Mushin</t>
  </si>
  <si>
    <t>PAPER 66</t>
  </si>
  <si>
    <t>The Impact Of Computer Integrated.pdf</t>
  </si>
  <si>
    <t>M. L. McGuire and M. A. Teague</t>
  </si>
  <si>
    <t>PAPER 67</t>
  </si>
  <si>
    <t>Using DesignMaster For Process Safety.pdf</t>
  </si>
  <si>
    <t>Developing Safe Charts</t>
  </si>
  <si>
    <t>F. J. Privett</t>
  </si>
  <si>
    <t>PAPER 68</t>
  </si>
  <si>
    <t>Developing Safe Charts.pdf</t>
  </si>
  <si>
    <t>Effective Process Safety Information Management</t>
  </si>
  <si>
    <t>M. Mannan and D. Pfenning</t>
  </si>
  <si>
    <t>PAPER 69</t>
  </si>
  <si>
    <t>Effective Process Safety Information Management.pdf</t>
  </si>
  <si>
    <t>P. Baybutt</t>
  </si>
  <si>
    <t>PAPER 70</t>
  </si>
  <si>
    <t>Information Management In Hazard Analysis.pdf</t>
  </si>
  <si>
    <t>PAPER 71</t>
  </si>
  <si>
    <t>PPSS-1994</t>
  </si>
  <si>
    <t>T. H. Seymour</t>
  </si>
  <si>
    <t>Information And Data Recordkeeping For.pdf</t>
  </si>
  <si>
    <t>Minimum Documentation For Compliance With.pdf</t>
  </si>
  <si>
    <t>K. E. Shores</t>
  </si>
  <si>
    <t>Documentation Of Process Hazard Analysis.pdf</t>
  </si>
  <si>
    <t>Changes Caused By Implementing The OSHA Process Safety Management Regulations</t>
  </si>
  <si>
    <t>Changes Caused By Implementing The.pdf</t>
  </si>
  <si>
    <t>Practical Experience With PSM: What Our Plant Was Surprised To Find Out</t>
  </si>
  <si>
    <t>P. A. Harrington and M. Sherrod</t>
  </si>
  <si>
    <t>Practical Experience With PSM_ What.pdf</t>
  </si>
  <si>
    <t>CCPS Guidlines For Process Safety.pdf</t>
  </si>
  <si>
    <t>Engineering Information Management System</t>
  </si>
  <si>
    <t>L. D. McGill and J. A. Waltz</t>
  </si>
  <si>
    <t>Engineering Information Management System.pdf</t>
  </si>
  <si>
    <t>Plants Running - Facilitating A Maintenance Paradigm Shift</t>
  </si>
  <si>
    <t>A. B. Clevenson</t>
  </si>
  <si>
    <t>Plants Running - Facilitating A Maintenance.pdf</t>
  </si>
  <si>
    <t>G. Shen and W. F. Early</t>
  </si>
  <si>
    <t>Workflow Management Of Technical Documents.pdf</t>
  </si>
  <si>
    <t>A. T. Axworthy</t>
  </si>
  <si>
    <t>Using Model-Based Engineering For.pdf</t>
  </si>
  <si>
    <t>S. Y. Cha , R. Zalosh , and D. Brown</t>
  </si>
  <si>
    <t>Advent_ An Expert System For.pdf</t>
  </si>
  <si>
    <t>M. Farren</t>
  </si>
  <si>
    <t>Expert System For Reporting Environmental.pdf</t>
  </si>
  <si>
    <t>OSHA's Standard On Process Safety.pdf</t>
  </si>
  <si>
    <t>R. C. Gombar and A. G. Sapper</t>
  </si>
  <si>
    <t>OSHA Inspections To Enforce The.pdf</t>
  </si>
  <si>
    <t>N. G. Stillman</t>
  </si>
  <si>
    <t>Documentation Under The Process Safety.pdf</t>
  </si>
  <si>
    <t>Criminal Liability Under The Occupational Safety And Health Act</t>
  </si>
  <si>
    <t>H. A. "Topper" Thompson III</t>
  </si>
  <si>
    <t>Criminal Liability Under The Occupational.pdf</t>
  </si>
  <si>
    <t>Contract Workers And Process Safety Management</t>
  </si>
  <si>
    <t>Contract Workers And Process Safety.pdf</t>
  </si>
  <si>
    <t>L. E. Adams Jr. and S. Rankle</t>
  </si>
  <si>
    <t>Software Tools For The Small.pdf</t>
  </si>
  <si>
    <t>Compliance With OSHA PSM And The EPA Risk Management Plan A Maintenance Perspective</t>
  </si>
  <si>
    <t>O. Gentry and G. Ford</t>
  </si>
  <si>
    <t>Compliance With OSHA PSM And.pdf</t>
  </si>
  <si>
    <t>PHARA: Automated Process Hazard Analyses By Using Appropriate Methodologies Per Node</t>
  </si>
  <si>
    <t>PHARA_ Automated Process Hazard Analyses.pdf</t>
  </si>
  <si>
    <t>S. E. Stasko</t>
  </si>
  <si>
    <t>Tools For The Small Facility.pdf</t>
  </si>
  <si>
    <t>J. Boettcher</t>
  </si>
  <si>
    <t>Simple Software Tools For The.pdf</t>
  </si>
  <si>
    <t>R. Kucharyson</t>
  </si>
  <si>
    <t>Continuous Improvement Tools For The.pdf</t>
  </si>
  <si>
    <t xml:space="preserve">H. H. Waldrop </t>
  </si>
  <si>
    <t>Managing Process Safety Management Information.pdf</t>
  </si>
  <si>
    <t>Software And Critical Systems</t>
  </si>
  <si>
    <t>D. W. Vickers</t>
  </si>
  <si>
    <t>Software And Critical Systems.pdf</t>
  </si>
  <si>
    <t>I. B. Kerr and E. Gilbert</t>
  </si>
  <si>
    <t>Change Management For Process Control.pdf</t>
  </si>
  <si>
    <t>Protecting Records From Disaster</t>
  </si>
  <si>
    <t>T. G. Wellen</t>
  </si>
  <si>
    <t>Protecting Records From Disaster.pdf</t>
  </si>
  <si>
    <t>Safety Assessment The Critical System Suppliers View</t>
  </si>
  <si>
    <t>C. J. Goring and D. A. Sanders</t>
  </si>
  <si>
    <t>Safety Assessment The Critical System.pdf</t>
  </si>
  <si>
    <t>S. J. Brown</t>
  </si>
  <si>
    <t>An Overview Of The Proposed.pdf</t>
  </si>
  <si>
    <t>Emergency Relief System (ERS) Design: An Integrated Approach Using DIERS Methodology</t>
  </si>
  <si>
    <t>G. W. Boicourt</t>
  </si>
  <si>
    <t>Pressure Relief System Modernization</t>
  </si>
  <si>
    <t>Pressure Relief System Modernization.pdf</t>
  </si>
  <si>
    <t>Relief Vent Sizing For A.pdf</t>
  </si>
  <si>
    <t>The Role Of Relief Pressure.pdf</t>
  </si>
  <si>
    <t>M. A. Grolmes and M. J. King</t>
  </si>
  <si>
    <t>Simulation Of Vented Pressure Vessel.pdf</t>
  </si>
  <si>
    <t>A Common Sense Approach To Safety Systems</t>
  </si>
  <si>
    <t>E. J. Mullings</t>
  </si>
  <si>
    <t>A Common Sense Approach To.pdf</t>
  </si>
  <si>
    <t>A. J. McCarthy and B. R. Smith</t>
  </si>
  <si>
    <t>Reboiler System Design - The Tricks.pdf</t>
  </si>
  <si>
    <t>P. S. Odom and J. T. Shah</t>
  </si>
  <si>
    <t>Future Of Artificial Intelligence In.pdf</t>
  </si>
  <si>
    <t>J. Linsley</t>
  </si>
  <si>
    <t>The Use Of Process Simulation.pdf</t>
  </si>
  <si>
    <t>Assisting Batch Chemical Operations To Develop Effective Process Safety Management Programs</t>
  </si>
  <si>
    <t>J. C. Manzella</t>
  </si>
  <si>
    <t>Assisting Batch Chemical Operations To.pdf</t>
  </si>
  <si>
    <t>Author</t>
  </si>
  <si>
    <t>Journal</t>
  </si>
  <si>
    <t>Volume</t>
  </si>
  <si>
    <t>Issue</t>
  </si>
  <si>
    <t>Page</t>
  </si>
  <si>
    <t>Web Link</t>
  </si>
  <si>
    <t>J. A. Noronha, J. T. Merry and W. C. Reid</t>
  </si>
  <si>
    <t>Deflagration pressure containment (DPC) for vessel safety design</t>
  </si>
  <si>
    <t>'1-6</t>
  </si>
  <si>
    <t>https://aiche.onlinelibrary.wiley.com/doi/abs/10.1002/prsb.720010103</t>
  </si>
  <si>
    <t>R. W. Fawcett and T. A. Kletz</t>
  </si>
  <si>
    <t>One organisation's memory: The use of a computerised system to store and retrieve information on loss prevention</t>
  </si>
  <si>
    <t>https://aiche.onlinelibrary.wiley.com/doi/abs/10.1002/prsb.720010104</t>
  </si>
  <si>
    <t>Intrinsic safety: Effects on loss prevention</t>
  </si>
  <si>
    <t>'12-14</t>
  </si>
  <si>
    <t>https://aiche.onlinelibrary.wiley.com/doi/abs/10.1002/prsb.720010105</t>
  </si>
  <si>
    <t>Electrical equipment used in hazardous locations</t>
  </si>
  <si>
    <t>'14-18</t>
  </si>
  <si>
    <t>https://aiche.onlinelibrary.wiley.com/doi/abs/10.1002/prsb.720010106</t>
  </si>
  <si>
    <t>M. W. Duch, K. Marcali, M. D. Gordon, C. J. Hensler and G. J. O'Brien</t>
  </si>
  <si>
    <t>Thermal stability evaluation using differential scanning calorimetry and accelerating rate calorimetry</t>
  </si>
  <si>
    <t>'19-26</t>
  </si>
  <si>
    <t>https://aiche.onlinelibrary.wiley.com/doi/abs/10.1002/prsb.720010107</t>
  </si>
  <si>
    <t>M. D. Gordon, G. J. O'Brien, C. J. Hensler and K. Marcali</t>
  </si>
  <si>
    <t>Mathematical modeling in thermal hazards evaluation</t>
  </si>
  <si>
    <t>'27-33</t>
  </si>
  <si>
    <t>https://aiche.onlinelibrary.wiley.com/doi/abs/10.1002/prsb.720010108</t>
  </si>
  <si>
    <t>Fire tests of NFPA class IIIA combustible liquids stored in drums</t>
  </si>
  <si>
    <t>'33-36</t>
  </si>
  <si>
    <t>https://aiche.onlinelibrary.wiley.com/doi/abs/10.1002/prsb.720010109</t>
  </si>
  <si>
    <t>M. A. Delichatsios</t>
  </si>
  <si>
    <t>Exposure of steel drums to an external spill fire</t>
  </si>
  <si>
    <t>'37-45</t>
  </si>
  <si>
    <t>https://aiche.onlinelibrary.wiley.com/doi/abs/10.1002/prsb.720010110</t>
  </si>
  <si>
    <t>NFPA'S impact on the chemical industry</t>
  </si>
  <si>
    <t>'45-48</t>
  </si>
  <si>
    <t>https://aiche.onlinelibrary.wiley.com/doi/abs/10.1002/prsb.720010111</t>
  </si>
  <si>
    <t>Entrance of dust into pressurized enclosures</t>
  </si>
  <si>
    <t>'48-50</t>
  </si>
  <si>
    <t>https://aiche.onlinelibrary.wiley.com/doi/abs/10.1002/prsb.720010112</t>
  </si>
  <si>
    <t>W. B. Howard and A. H. Karabinis</t>
  </si>
  <si>
    <t>Tests of explosion venting of buildings</t>
  </si>
  <si>
    <t>'51-65</t>
  </si>
  <si>
    <t>https://aiche.onlinelibrary.wiley.com/doi/abs/10.1002/prsb.720010113</t>
  </si>
  <si>
    <t>F. J. Mikloucich and J. A. Noronha</t>
  </si>
  <si>
    <t>Heat transfer analysis of fire tests on water-filled drums</t>
  </si>
  <si>
    <t>'65-69</t>
  </si>
  <si>
    <t>https://aiche.onlinelibrary.wiley.com/doi/abs/10.1002/prsb.720010114</t>
  </si>
  <si>
    <t>N. Piccinini, U. Anatra, G. Malandrino and D. Barone</t>
  </si>
  <si>
    <t>Safety analysis for an allyl chloride plant</t>
  </si>
  <si>
    <t>'69-74</t>
  </si>
  <si>
    <t>https://aiche.onlinelibrary.wiley.com/doi/abs/10.1002/prsb.720010115</t>
  </si>
  <si>
    <t>Building on past success …</t>
  </si>
  <si>
    <t>'J2-J2</t>
  </si>
  <si>
    <t>https://aiche.onlinelibrary.wiley.com/doi/abs/10.1002/prsb.720010102</t>
  </si>
  <si>
    <t>J. H. S. Lee and C. M. Guirao</t>
  </si>
  <si>
    <t>Pressure development in closed and vented vessels</t>
  </si>
  <si>
    <t>'75-85</t>
  </si>
  <si>
    <t>https://aiche.onlinelibrary.wiley.com/doi/abs/10.1002/prsb.720010203</t>
  </si>
  <si>
    <t>C. S. Lin, T. H. Tsai and J. W. Lane</t>
  </si>
  <si>
    <t>Coordinated control and its implementation</t>
  </si>
  <si>
    <t>'85-90</t>
  </si>
  <si>
    <t>https://aiche.onlinelibrary.wiley.com/doi/abs/10.1002/prsb.720010204</t>
  </si>
  <si>
    <t>J. M. Shah</t>
  </si>
  <si>
    <t>Refrigerated ammonia storage tanks</t>
  </si>
  <si>
    <t>'90-93</t>
  </si>
  <si>
    <t>https://aiche.onlinelibrary.wiley.com/doi/abs/10.1002/prsb.720010205</t>
  </si>
  <si>
    <t>G. R. Prescott</t>
  </si>
  <si>
    <t>Cracking and nitriding in ammonia converters</t>
  </si>
  <si>
    <t>'94-97</t>
  </si>
  <si>
    <t>https://aiche.onlinelibrary.wiley.com/doi/abs/10.1002/prsb.720010206</t>
  </si>
  <si>
    <t>Plant/operations shorts …</t>
  </si>
  <si>
    <t>'A6-A7</t>
  </si>
  <si>
    <t>https://aiche.onlinelibrary.wiley.com/doi/abs/10.1002/prsb.720010202</t>
  </si>
  <si>
    <t>R. S. Brown</t>
  </si>
  <si>
    <t>Damage detection, repair, and prevention in an ammonia storage sphere</t>
  </si>
  <si>
    <t>'97-101</t>
  </si>
  <si>
    <t>https://aiche.onlinelibrary.wiley.com/doi/abs/10.1002/prsb.720010207</t>
  </si>
  <si>
    <t>C. D. Bass</t>
  </si>
  <si>
    <t>Safe governing of turbine speed</t>
  </si>
  <si>
    <t>'101-107</t>
  </si>
  <si>
    <t>https://aiche.onlinelibrary.wiley.com/doi/abs/10.1002/prsb.720010208</t>
  </si>
  <si>
    <t>C. C. Hale</t>
  </si>
  <si>
    <t>Weather effects on ammonium storage</t>
  </si>
  <si>
    <t>'107-113</t>
  </si>
  <si>
    <t>https://aiche.onlinelibrary.wiley.com/doi/abs/10.1002/prsb.720010209</t>
  </si>
  <si>
    <t>D. B. Nelson</t>
  </si>
  <si>
    <t>Safety and health awareness—what does industry expect of new chemical engineering graduates?</t>
  </si>
  <si>
    <t>'114-117</t>
  </si>
  <si>
    <t>https://aiche.onlinelibrary.wiley.com/doi/abs/10.1002/prsb.720010210</t>
  </si>
  <si>
    <t>T. Huberich</t>
  </si>
  <si>
    <t>Safety and environmental protection in ammonia systems</t>
  </si>
  <si>
    <t>'117-122</t>
  </si>
  <si>
    <t>https://aiche.onlinelibrary.wiley.com/doi/abs/10.1002/prsb.720010211</t>
  </si>
  <si>
    <t>K. Konoki, T. Shinohara and K. Shibata</t>
  </si>
  <si>
    <t>Creep rupture of steam reforming tube due to thermal stress</t>
  </si>
  <si>
    <t>'122-127</t>
  </si>
  <si>
    <t>https://aiche.onlinelibrary.wiley.com/doi/abs/10.1002/prsb.720010212</t>
  </si>
  <si>
    <t>Y. Imoto, S. Terada and K. Maki</t>
  </si>
  <si>
    <t>Predicting creep damage</t>
  </si>
  <si>
    <t>'127-134</t>
  </si>
  <si>
    <t>https://aiche.onlinelibrary.wiley.com/doi/abs/10.1002/prsb.720010213</t>
  </si>
  <si>
    <t>K. Volkamer, E. Wagner and F. Schubert</t>
  </si>
  <si>
    <t>New developments in the purification of synthesis gas</t>
  </si>
  <si>
    <t>'134-138</t>
  </si>
  <si>
    <t>https://aiche.onlinelibrary.wiley.com/doi/abs/10.1002/prsb.720010214</t>
  </si>
  <si>
    <t>Plant/operations shorts</t>
  </si>
  <si>
    <t>'J6-J7</t>
  </si>
  <si>
    <t>https://aiche.onlinelibrary.wiley.com/doi/abs/10.1002/prsb.720010302</t>
  </si>
  <si>
    <t>Safety program payoff</t>
  </si>
  <si>
    <t>'139-141</t>
  </si>
  <si>
    <t>https://aiche.onlinelibrary.wiley.com/doi/abs/10.1002/prsb.720010303</t>
  </si>
  <si>
    <t>R. W. Ormsby</t>
  </si>
  <si>
    <t>Process hazards control at air products</t>
  </si>
  <si>
    <t>'141-144</t>
  </si>
  <si>
    <t>https://aiche.onlinelibrary.wiley.com/doi/abs/10.1002/prsb.720010304</t>
  </si>
  <si>
    <t>W. E. Baker</t>
  </si>
  <si>
    <t>Explosion accident investigation</t>
  </si>
  <si>
    <t>'144-147</t>
  </si>
  <si>
    <t>https://aiche.onlinelibrary.wiley.com/doi/abs/10.1002/prsb.720010305</t>
  </si>
  <si>
    <t>M. J. P. Bogart</t>
  </si>
  <si>
    <t>Ammonia absorption refrigeration</t>
  </si>
  <si>
    <t>'147-151</t>
  </si>
  <si>
    <t>https://aiche.onlinelibrary.wiley.com/doi/abs/10.1002/prsb.720010306</t>
  </si>
  <si>
    <t>H. D. Marsch</t>
  </si>
  <si>
    <t>Nitriding of steels</t>
  </si>
  <si>
    <t>'152-159</t>
  </si>
  <si>
    <t>https://aiche.onlinelibrary.wiley.com/doi/abs/10.1002/prsb.720010307</t>
  </si>
  <si>
    <t>S. I. Quraidis</t>
  </si>
  <si>
    <t>Urea autoclave failure and repair</t>
  </si>
  <si>
    <t>'159-165</t>
  </si>
  <si>
    <t>https://aiche.onlinelibrary.wiley.com/doi/abs/10.1002/prsb.720010308</t>
  </si>
  <si>
    <t>J. E. Hare</t>
  </si>
  <si>
    <t>Ammonia separator failure</t>
  </si>
  <si>
    <t>'166-169</t>
  </si>
  <si>
    <t>https://aiche.onlinelibrary.wiley.com/doi/abs/10.1002/prsb.720010309</t>
  </si>
  <si>
    <t>R. J. Dye</t>
  </si>
  <si>
    <t>Testing of an ammonia converter</t>
  </si>
  <si>
    <t>'169-175</t>
  </si>
  <si>
    <t>https://aiche.onlinelibrary.wiley.com/doi/abs/10.1002/prsb.720010310</t>
  </si>
  <si>
    <t>H. J. Bomelburg</t>
  </si>
  <si>
    <t>Use of ammonia in energy-related applications</t>
  </si>
  <si>
    <t>'175-180</t>
  </si>
  <si>
    <t>https://aiche.onlinelibrary.wiley.com/doi/abs/10.1002/prsb.720010311</t>
  </si>
  <si>
    <t>T. Kawai, K. Takemura, T. Shimbasaki and T. Mohri</t>
  </si>
  <si>
    <t>Creep-rupture properties of HK40 spun cast tubes</t>
  </si>
  <si>
    <t>'181-186</t>
  </si>
  <si>
    <t>https://aiche.onlinelibrary.wiley.com/doi/abs/10.1002/prsb.720010312</t>
  </si>
  <si>
    <t>A. Nielsen, J. B. Hansen, J. Houken and E. A. Gam</t>
  </si>
  <si>
    <t>Revamp of ammonia plants</t>
  </si>
  <si>
    <t>'186-190</t>
  </si>
  <si>
    <t>https://aiche.onlinelibrary.wiley.com/doi/abs/10.1002/prsb.720010313</t>
  </si>
  <si>
    <t>E. N. Helmers and L. C. Schaller</t>
  </si>
  <si>
    <t>Calculated process risks and hazards management</t>
  </si>
  <si>
    <t>'190-194</t>
  </si>
  <si>
    <t>https://aiche.onlinelibrary.wiley.com/doi/abs/10.1002/prsb.720010314</t>
  </si>
  <si>
    <t>K. J. Caplan</t>
  </si>
  <si>
    <t>Ventilation basics</t>
  </si>
  <si>
    <t>'194-201</t>
  </si>
  <si>
    <t>https://aiche.onlinelibrary.wiley.com/doi/abs/10.1002/prsb.720010315</t>
  </si>
  <si>
    <t>'O2-O3</t>
  </si>
  <si>
    <t>https://aiche.onlinelibrary.wiley.com/doi/abs/10.1002/prsb.720010402</t>
  </si>
  <si>
    <t>Flame arresters and flashback preventers</t>
  </si>
  <si>
    <t>'203-208</t>
  </si>
  <si>
    <t>https://aiche.onlinelibrary.wiley.com/doi/abs/10.1002/prsb.720010403</t>
  </si>
  <si>
    <t>Human problems with computer control</t>
  </si>
  <si>
    <t>'209-211</t>
  </si>
  <si>
    <t>https://aiche.onlinelibrary.wiley.com/doi/abs/10.1002/prsb.720010404</t>
  </si>
  <si>
    <t>Emergency venting requirements</t>
  </si>
  <si>
    <t>'211-229</t>
  </si>
  <si>
    <t>https://aiche.onlinelibrary.wiley.com/doi/abs/10.1002/prsb.720010405</t>
  </si>
  <si>
    <t>R. Biarnes</t>
  </si>
  <si>
    <t>Measurement of acid-dewpoint temperature—a useful tool</t>
  </si>
  <si>
    <t>'230-235</t>
  </si>
  <si>
    <t>https://aiche.onlinelibrary.wiley.com/doi/abs/10.1002/prsb.720010406</t>
  </si>
  <si>
    <t>L. W. Ridenhour Jr.</t>
  </si>
  <si>
    <t>Process and equipment monitoring by computer</t>
  </si>
  <si>
    <t>'236-243</t>
  </si>
  <si>
    <t>https://aiche.onlinelibrary.wiley.com/doi/abs/10.1002/prsb.720010407</t>
  </si>
  <si>
    <t>Industrial gas explosion problems</t>
  </si>
  <si>
    <t>'243-248</t>
  </si>
  <si>
    <t>https://aiche.onlinelibrary.wiley.com/doi/abs/10.1002/prsb.720010408</t>
  </si>
  <si>
    <t>J. F. Ress</t>
  </si>
  <si>
    <t>Safe production of bis(choromethyl)ether</t>
  </si>
  <si>
    <t>'248-252</t>
  </si>
  <si>
    <t>https://aiche.onlinelibrary.wiley.com/doi/abs/10.1002/prsb.720010409</t>
  </si>
  <si>
    <t>Flame trap assembly for use with high melting point materials</t>
  </si>
  <si>
    <t>'252-253</t>
  </si>
  <si>
    <t>https://aiche.onlinelibrary.wiley.com/doi/abs/10.1002/prsb.720010410</t>
  </si>
  <si>
    <t>R. A. Bjorklund, R. O. Kushida and M. F. Flessner</t>
  </si>
  <si>
    <t>Experimental evaluation of flashback flame arresters</t>
  </si>
  <si>
    <t>'254-262</t>
  </si>
  <si>
    <t>https://aiche.onlinelibrary.wiley.com/doi/abs/10.1002/prsb.720010411</t>
  </si>
  <si>
    <t>T. R. Blackwood</t>
  </si>
  <si>
    <t>Fugitive particle emissions—an overview</t>
  </si>
  <si>
    <t>'263-267</t>
  </si>
  <si>
    <t>https://aiche.onlinelibrary.wiley.com/doi/abs/10.1002/prsb.720010412</t>
  </si>
  <si>
    <t>Risk assessment in the chemical industries. Quantitative risk assessment is of little practical value to plant managers or design engineers. A German view</t>
  </si>
  <si>
    <t>'1-5</t>
  </si>
  <si>
    <t>https://aiche.onlinelibrary.wiley.com/doi/abs/10.1002/prsb.720020103</t>
  </si>
  <si>
    <t>G. L. Broschka, I. Ginsburgh, R. A. Mancini and R. G. Will</t>
  </si>
  <si>
    <t>A study of flame arrestors in piping systems. Even officially approved flame arrestors must be used only under the exact conditions for which they were tested and approved</t>
  </si>
  <si>
    <t>'5-12</t>
  </si>
  <si>
    <t>https://aiche.onlinelibrary.wiley.com/doi/abs/10.1002/prsb.720020104</t>
  </si>
  <si>
    <t>G. R. Lovejoy and I. M. Clark</t>
  </si>
  <si>
    <t>Furnace safety systems. A state-of-the-art review of current practice for safe and reliable control of industrial boilers</t>
  </si>
  <si>
    <t>'13-21</t>
  </si>
  <si>
    <t>https://aiche.onlinelibrary.wiley.com/doi/abs/10.1002/prsb.720020105</t>
  </si>
  <si>
    <t>Approximate hazard ratings and venting requirements from CSI-ARC data. An up-to-date review of methods for analyzing single- and multiple-reaction data from adiabatic-reaction calorimeters</t>
  </si>
  <si>
    <t>'21-26</t>
  </si>
  <si>
    <t>https://aiche.onlinelibrary.wiley.com/doi/abs/10.1002/prsb.720020106</t>
  </si>
  <si>
    <t>H. K. Fauske, M. A. Grolmes and R. E. Henry</t>
  </si>
  <si>
    <t>Emergency relief systems—sizing and scale-up. A practical and safe, but not overly conservative, sizing method is detailed</t>
  </si>
  <si>
    <t>'27-30</t>
  </si>
  <si>
    <t>https://aiche.onlinelibrary.wiley.com/doi/abs/10.1002/prsb.720020107</t>
  </si>
  <si>
    <t>An advanced combustion control system. The availability of powerful microprocessors and associated memory and large scale integrated circuits provides exciting new opportunities for the system designer in process control</t>
  </si>
  <si>
    <t>'30-34</t>
  </si>
  <si>
    <t>https://aiche.onlinelibrary.wiley.com/doi/abs/10.1002/prsb.720020108</t>
  </si>
  <si>
    <t>K. S. Deneau</t>
  </si>
  <si>
    <t>Pyrolytic destruction of hazardous waste. Pyrolytic incineration systems are expected to play an expanding role in the thermal disposal of wastes. Here are the details from Midland-Ross</t>
  </si>
  <si>
    <t>'34-38</t>
  </si>
  <si>
    <t>https://aiche.onlinelibrary.wiley.com/doi/abs/10.1002/prsb.720020109</t>
  </si>
  <si>
    <t>S. S. Elliot Jr., William H.</t>
  </si>
  <si>
    <t>The chambers works generic VOC bubble. Details of the first application of the “bubble concept” for control of volatile organic compounds at the du pont chambers works plant in Deepwater, N.J</t>
  </si>
  <si>
    <t>'38-40</t>
  </si>
  <si>
    <t>https://aiche.onlinelibrary.wiley.com/doi/abs/10.1002/prsb.720020110</t>
  </si>
  <si>
    <t>J.-i. Sugitani, T. Yoshimoto, T. Masuda and Y. Taniguchi</t>
  </si>
  <si>
    <t>Ultrasonic determination of creep damage in catalyst tubes. Ultrasonic testing and inspection techniques are already being used in reforming furnaces in Japan</t>
  </si>
  <si>
    <t>'40-46</t>
  </si>
  <si>
    <t>https://aiche.onlinelibrary.wiley.com/doi/abs/10.1002/prsb.720020111</t>
  </si>
  <si>
    <t>D. F. Balz, H. F. Gettert and K. H. Gruendler</t>
  </si>
  <si>
    <t>Production of synthesis gas by partial oxidation and high-pressure shift conversion. A fifteen-year case history account of process improvements at the BASF ammonia plant at ludwigshafen, West Germany</t>
  </si>
  <si>
    <t>'47-49</t>
  </si>
  <si>
    <t>https://aiche.onlinelibrary.wiley.com/doi/abs/10.1002/prsb.720020112</t>
  </si>
  <si>
    <t>Thermal response of process equipment to hydrocarbon fires. Relatively small fires in a process plant can cause equipment failure and initiate a much more dangerous situation</t>
  </si>
  <si>
    <t>'50-57</t>
  </si>
  <si>
    <t>https://aiche.onlinelibrary.wiley.com/doi/abs/10.1002/prsb.720020113</t>
  </si>
  <si>
    <t>On-Line laser detection of gases. A newly developed laser gas-detection system can do the work of many conventional detectors without extensive plant cabling. A case history from england</t>
  </si>
  <si>
    <t>'58-61</t>
  </si>
  <si>
    <t>https://aiche.onlinelibrary.wiley.com/doi/abs/10.1002/prsb.720020114</t>
  </si>
  <si>
    <t>M. E. Smith, J. H. Carlson, J. R. Martin and F. J. Lawrence</t>
  </si>
  <si>
    <t>Atmospheric modeling for emergencies. An integrated system for responding to atmospheric releases of dangerous effluents within very short time periods</t>
  </si>
  <si>
    <t>'61-66</t>
  </si>
  <si>
    <t>https://aiche.onlinelibrary.wiley.com/doi/abs/10.1002/prsb.720020115</t>
  </si>
  <si>
    <t>R. W. Murray and K. J. O'Neill</t>
  </si>
  <si>
    <t>Automatic fire detection — application and installation. A series of actual case histories provides graphic examples of potential practical problems</t>
  </si>
  <si>
    <t>'67-69</t>
  </si>
  <si>
    <t>https://aiche.onlinelibrary.wiley.com/doi/abs/10.1002/prsb.720020116</t>
  </si>
  <si>
    <t>On “pressure development in closed and vented vessels” by John H. S. Lee and Christiane M. Guirao. Plant/Operations Progress, 1, 75 (1982)</t>
  </si>
  <si>
    <t>'70-70</t>
  </si>
  <si>
    <t>https://aiche.onlinelibrary.wiley.com/doi/abs/10.1002/prsb.720020117</t>
  </si>
  <si>
    <t>On “safety program payoff” by Ray E. Witter. Plant/Operations Progress 1, 139 (1982)</t>
  </si>
  <si>
    <t>'70-71</t>
  </si>
  <si>
    <t>https://aiche.onlinelibrary.wiley.com/doi/abs/10.1002/prsb.720020118</t>
  </si>
  <si>
    <t>On “flame arrestors and flashback preventers” by Walter B. Howard. Plant/Operations Progress 1, 203 (1982)</t>
  </si>
  <si>
    <t>'71-72</t>
  </si>
  <si>
    <t>https://aiche.onlinelibrary.wiley.com/doi/abs/10.1002/prsb.720020119</t>
  </si>
  <si>
    <t>On “human problems with computer control” by Trevor A. Kletz. Plant/Operations Progress 1, 209 (1982)</t>
  </si>
  <si>
    <t>'72-73</t>
  </si>
  <si>
    <t>https://aiche.onlinelibrary.wiley.com/doi/abs/10.1002/prsb.720020120</t>
  </si>
  <si>
    <t>On “emergency venting requirements” by James E. Huff. Plant/Operations Progress 1, 211 (1982)</t>
  </si>
  <si>
    <t>'73-73</t>
  </si>
  <si>
    <t>https://aiche.onlinelibrary.wiley.com/doi/abs/10.1002/prsb.720020121</t>
  </si>
  <si>
    <t>On “industrial gas explosion problems” by Dag M. Solberg. Plant/Operations Progress 1, 243 (1982)</t>
  </si>
  <si>
    <t>https://aiche.onlinelibrary.wiley.com/doi/abs/10.1002/prsb.720020122</t>
  </si>
  <si>
    <t>On “flame trap assembly for use with high melting point materials” by Trevor A. Kletz. Plant/Operations Progress 1, 252 (1982)</t>
  </si>
  <si>
    <t>'74-74</t>
  </si>
  <si>
    <t>https://aiche.onlinelibrary.wiley.com/doi/abs/10.1002/prsb.720020123</t>
  </si>
  <si>
    <t>Plant/Operations shorts …</t>
  </si>
  <si>
    <t>'J2-J4</t>
  </si>
  <si>
    <t>https://aiche.onlinelibrary.wiley.com/doi/abs/10.1002/prsb.720020102</t>
  </si>
  <si>
    <t>An oil industry viewpoint on flame arresters in pipe lines. A flame arrester has no place in a pipe line unless it is located at or close to the end of a line terminating in an open space where an ignition source is anticipated</t>
  </si>
  <si>
    <t>'75-78</t>
  </si>
  <si>
    <t>https://aiche.onlinelibrary.wiley.com/doi/abs/10.1002/prsb.720020203</t>
  </si>
  <si>
    <t>J. A. Henriksen</t>
  </si>
  <si>
    <t>Systems engineering approach to pharmaceutical plant design. During the evolution of a plant-design project, management must resist the temptation to advance beyond reasonable demands for detailed information</t>
  </si>
  <si>
    <t>'79-83</t>
  </si>
  <si>
    <t>https://aiche.onlinelibrary.wiley.com/doi/abs/10.1002/prsb.720020204</t>
  </si>
  <si>
    <t>Explosion in vessels: Recent results. New data on explosions in closed and vented vessels provide valuable tools for loss-prevention engineers</t>
  </si>
  <si>
    <t>'84-89</t>
  </si>
  <si>
    <t>https://aiche.onlinelibrary.wiley.com/doi/abs/10.1002/prsb.720020205</t>
  </si>
  <si>
    <t>E. P. Bergmann and J. P. Riegel III</t>
  </si>
  <si>
    <t>Deep water port—fire &amp; explosion hazards assessment. An exhaustive assessment of the explosion and fire hazard and involved in the crude-oil and off-loading facility proposed for the Deep Water Port, Galveston, Texas</t>
  </si>
  <si>
    <t>'89-98</t>
  </si>
  <si>
    <t>https://aiche.onlinelibrary.wiley.com/doi/abs/10.1002/prsb.720020206</t>
  </si>
  <si>
    <t>Plant/Operations Shorts …</t>
  </si>
  <si>
    <t>'A2-A7</t>
  </si>
  <si>
    <t>https://aiche.onlinelibrary.wiley.com/doi/abs/10.1002/prsb.720020202</t>
  </si>
  <si>
    <t>P. M. Ricca</t>
  </si>
  <si>
    <t>IR techniques in fire-suppression systems. Experience on the Trans Alaska pipeline demonstrates that infrared scanning techniques can effect drastic cost savings in the preventive maintenance of Halon fire-suppression systems</t>
  </si>
  <si>
    <t>'99-101</t>
  </si>
  <si>
    <t>https://aiche.onlinelibrary.wiley.com/doi/abs/10.1002/prsb.720020207</t>
  </si>
  <si>
    <t>Selection and application of special extinguishing agents in industrial hazords. Polar-solvent, aqueous film-forming foams are an effective method of controlling extinction for fires involving water-miscible fuels</t>
  </si>
  <si>
    <t>https://aiche.onlinelibrary.wiley.com/doi/abs/10.1002/prsb.720020208</t>
  </si>
  <si>
    <t>K. W. Won</t>
  </si>
  <si>
    <t>Sour-Water stripper efficiency. Actual operating data on sour-water strippers establish that the more volatile a component in a mixture, the lower the stage efficiency of that component</t>
  </si>
  <si>
    <t>'108-113</t>
  </si>
  <si>
    <t>https://aiche.onlinelibrary.wiley.com/doi/abs/10.1002/prsb.720020209</t>
  </si>
  <si>
    <t>M. E. Sweat</t>
  </si>
  <si>
    <t>An ammonia tank failure. A nuts-and-bolts account, covering the cause of failure, repair, and procedural changes made to prevent recurrence</t>
  </si>
  <si>
    <t>'114-116</t>
  </si>
  <si>
    <t>https://aiche.onlinelibrary.wiley.com/doi/abs/10.1002/prsb.720020210</t>
  </si>
  <si>
    <t>I. Swift, H. K. Fauske and M. A. Grolmes</t>
  </si>
  <si>
    <t>Emergency relief systems for runaway reactions. A rational approach to vent design must balance the cost of an overly conservative design against that of additional experimentation</t>
  </si>
  <si>
    <t>'116-120</t>
  </si>
  <si>
    <t>https://aiche.onlinelibrary.wiley.com/doi/abs/10.1002/prsb.720020211</t>
  </si>
  <si>
    <t>W. D. Lloyd</t>
  </si>
  <si>
    <t>Methanol synthesis gas explosion. Weld-necks flanges should be used for cyclic operation, since their fatigue life is ten times that of a lap-joint flange and stub-end combination</t>
  </si>
  <si>
    <t>'120-121</t>
  </si>
  <si>
    <t>https://aiche.onlinelibrary.wiley.com/doi/abs/10.1002/prsb.720020212</t>
  </si>
  <si>
    <t>F. G. Friedrichsen</t>
  </si>
  <si>
    <t>An ammonia accident in denmark. A fatal accident has motivated management to tighten safety procedures such as alarm systems, safety equipment, a plant emergency brigade, written work permits, valve and piping identification, and workers' instruction</t>
  </si>
  <si>
    <t>'122-123</t>
  </si>
  <si>
    <t>https://aiche.onlinelibrary.wiley.com/doi/abs/10.1002/prsb.720020213</t>
  </si>
  <si>
    <t>C.-N. Wei and S. Ochiai</t>
  </si>
  <si>
    <t>Tracer-response techniques in evaluation of mixing in reactors. The mixing characteristics of an industrial liquid-phase reactor are evaluated from the transient response of the tracer concentration at the outlet</t>
  </si>
  <si>
    <t>'123-126</t>
  </si>
  <si>
    <t>https://aiche.onlinelibrary.wiley.com/doi/abs/10.1002/prsb.720020214</t>
  </si>
  <si>
    <t>D. P. Rounthwaite</t>
  </si>
  <si>
    <t>Improved ammonia plant catalysts. Pressure drop can be minimized using appropriately sized reforming catalysts, water-resistant high-temperature shift catalysts, and a new generation of low-temperature shift catalysts</t>
  </si>
  <si>
    <t>'127-131</t>
  </si>
  <si>
    <t>https://aiche.onlinelibrary.wiley.com/doi/abs/10.1002/prsb.720020215</t>
  </si>
  <si>
    <t>J. Prijatel</t>
  </si>
  <si>
    <t>Accidental venting of liquid ammonia. Proposed modifications to a high-pressure ammonia storage terminal should reduce the relative risk of ammonia release by 99.9%. A detailed case history</t>
  </si>
  <si>
    <t>'131-136</t>
  </si>
  <si>
    <t>https://aiche.onlinelibrary.wiley.com/doi/abs/10.1002/prsb.720020216</t>
  </si>
  <si>
    <t>'J2-J3</t>
  </si>
  <si>
    <t>https://aiche.onlinelibrary.wiley.com/doi/abs/10.1002/prsb.720020302</t>
  </si>
  <si>
    <t>J. M. Blanken and T. Groefsema</t>
  </si>
  <si>
    <t>Sudden pressure increase in a vent header. A case-history involving nickel plating due to the deposition of metallic nickel from nickel-carbonyl vapor</t>
  </si>
  <si>
    <t>'137-140</t>
  </si>
  <si>
    <t>https://aiche.onlinelibrary.wiley.com/doi/abs/10.1002/prsb.720020303</t>
  </si>
  <si>
    <t>R. Y. Le Vine</t>
  </si>
  <si>
    <t>New concepts in the classification of class II hazardous locations. The classification of Class II hazardous locations is in urgent need of reworking prior to publication of the upcoming 1984 code</t>
  </si>
  <si>
    <t>'140-143</t>
  </si>
  <si>
    <t>https://aiche.onlinelibrary.wiley.com/doi/abs/10.1002/prsb.720020304</t>
  </si>
  <si>
    <t>H. W. Martin</t>
  </si>
  <si>
    <t>An opportunity: Less than design rate operations</t>
  </si>
  <si>
    <t>'144-146</t>
  </si>
  <si>
    <t>https://aiche.onlinelibrary.wiley.com/doi/abs/10.1002/prsb.720020305</t>
  </si>
  <si>
    <t>H. L. Kusnetz and C. F. Phillips</t>
  </si>
  <si>
    <t>Industrial hygiene evaluations for control design. Control of ambient toxic concentrations goes beyond the exhaust-ventilation concept to become an integral part of process design and operation</t>
  </si>
  <si>
    <t>'146-149</t>
  </si>
  <si>
    <t>https://aiche.onlinelibrary.wiley.com/doi/abs/10.1002/prsb.720020306</t>
  </si>
  <si>
    <t>D. Lützow and G. Hemmer</t>
  </si>
  <si>
    <t>Safe burning of explosive offgas. Based on operating experience at a BASF urea plant in Germany, the potentially explosive offgas can be successfully used as a fuel</t>
  </si>
  <si>
    <t>'150-153</t>
  </si>
  <si>
    <t>https://aiche.onlinelibrary.wiley.com/doi/abs/10.1002/prsb.720020307</t>
  </si>
  <si>
    <t>W. D. Verduijn</t>
  </si>
  <si>
    <t>Corrosion of a CO2-absorber tower wall. It is demonstrated by industrial experience that a situation involving inadequate wetting can exist for years before it suddenly results in dangerous corrosion</t>
  </si>
  <si>
    <t>'153-160</t>
  </si>
  <si>
    <t>https://aiche.onlinelibrary.wiley.com/doi/abs/10.1002/prsb.720020308</t>
  </si>
  <si>
    <t>L. W. Bonnell, E. C. Heydorn and J. R. Couch</t>
  </si>
  <si>
    <t>Engineering information system for a demonstration plant facility. A newly developed system has, within the first year, led to operating savings well in excess of the cost of the complete system</t>
  </si>
  <si>
    <t>'160-164</t>
  </si>
  <si>
    <t>https://aiche.onlinelibrary.wiley.com/doi/abs/10.1002/prsb.720020309</t>
  </si>
  <si>
    <t>G. Schlichthärle and T. Huberich</t>
  </si>
  <si>
    <t>Tank-car loading station for liquid and aqueous ammonia. A detailed description of the functions and safeguards of a modern, computer-controlled rail-car loading station for liquid and aqueous ammonia</t>
  </si>
  <si>
    <t>'165-167</t>
  </si>
  <si>
    <t>https://aiche.onlinelibrary.wiley.com/doi/abs/10.1002/prsb.720020310</t>
  </si>
  <si>
    <t>D. Cohn</t>
  </si>
  <si>
    <t>Chain reaction power system failure in a fertilizer complex. A detailed case-history account of a power-system failure and a discussion of the safeguards installed to prevent a repetition</t>
  </si>
  <si>
    <t>'168-173</t>
  </si>
  <si>
    <t>https://aiche.onlinelibrary.wiley.com/doi/abs/10.1002/prsb.720020311</t>
  </si>
  <si>
    <t>D. G. Slear, R. L. Long, J. D. Jones and F. S. Giacobbe</t>
  </si>
  <si>
    <t>Repair of TMI-1 OTSG tube failures. Use of a kinetic tube-expansion process to resesal tubes within the upper tube sheet provides a cost-effective and relatively low-expousure repair process</t>
  </si>
  <si>
    <t>https://aiche.onlinelibrary.wiley.com/doi/abs/10.1002/prsb.720020312</t>
  </si>
  <si>
    <t>S. Sancaktar</t>
  </si>
  <si>
    <t>Financial risk assessment at the plant-design stage. A financial-risk model provides a direct comparison of expected future benefits with additional present-day investment costs of design alternatives</t>
  </si>
  <si>
    <t>'176-181</t>
  </si>
  <si>
    <t>https://aiche.onlinelibrary.wiley.com/doi/abs/10.1002/prsb.720020313</t>
  </si>
  <si>
    <t>R. E. Kenson</t>
  </si>
  <si>
    <t>Catalytic incineration of emissions for energy conservation. Catalytic incineration is often economically attractive as an alternative to thermal incineration for petroleum and petrochemical process organic emissions</t>
  </si>
  <si>
    <t>'182-184</t>
  </si>
  <si>
    <t>https://aiche.onlinelibrary.wiley.com/doi/abs/10.1002/prsb.720020314</t>
  </si>
  <si>
    <t>Problems with risk analysis in the chemical industry. A detailed examination of the theoretical and practical problems faced by the risk analyst in the study of a chemical plant</t>
  </si>
  <si>
    <t>'185-190</t>
  </si>
  <si>
    <t>https://aiche.onlinelibrary.wiley.com/doi/abs/10.1002/prsb.720020315</t>
  </si>
  <si>
    <t>B. C. Davis</t>
  </si>
  <si>
    <t>Flare efficiency studies. In a comprehensive study, funded by government and industry, emissions from steam- and air-assisted flares were tested. 99% combustion efficiencies were achieved</t>
  </si>
  <si>
    <t>'191-198</t>
  </si>
  <si>
    <t>https://aiche.onlinelibrary.wiley.com/doi/abs/10.1002/prsb.720020316</t>
  </si>
  <si>
    <t>On “an ammonia tank failure” by Morris E. Sweat. Plant/Operations Progress 2, 114, April (1983)</t>
  </si>
  <si>
    <t>'199-199</t>
  </si>
  <si>
    <t>https://aiche.onlinelibrary.wiley.com/doi/abs/10.1002/prsb.720020317</t>
  </si>
  <si>
    <t>On “methanol synthesis gas explosion” by W. D. Lloyd. Plant/Operations Progress 2, 120, April (1983)</t>
  </si>
  <si>
    <t>https://aiche.onlinelibrary.wiley.com/doi/abs/10.1002/prsb.720020318</t>
  </si>
  <si>
    <t>On “an ammonia accident in denmark” by F. G. Friedrichsen. Plant/Operations Progress 2, 122, April (1983)</t>
  </si>
  <si>
    <t>'200-200</t>
  </si>
  <si>
    <t>https://aiche.onlinelibrary.wiley.com/doi/abs/10.1002/prsb.720020319</t>
  </si>
  <si>
    <t>On “improved ammonia plant catalysts” by D. P. Rounthwaite. Plant/Operations Progress 2, 127, April (1983)</t>
  </si>
  <si>
    <t>https://aiche.onlinelibrary.wiley.com/doi/abs/10.1002/prsb.720020320</t>
  </si>
  <si>
    <t>On “accidental venting of liquid ammonia” by John Prijatel. Plant/Operations Progress 2, 131, April (1983)</t>
  </si>
  <si>
    <t>'200-201</t>
  </si>
  <si>
    <t>https://aiche.onlinelibrary.wiley.com/doi/abs/10.1002/prsb.720020321</t>
  </si>
  <si>
    <t>'2-4</t>
  </si>
  <si>
    <t>https://aiche.onlinelibrary.wiley.com/doi/abs/10.1002/prsb.720020402</t>
  </si>
  <si>
    <t>R. Stevens</t>
  </si>
  <si>
    <t>Emergency generators: A reliability study based on an analysis of failures. The poor condition of so much of this emergency equipment is appalling. the message is clear. For a few dollars saved on maintenance, the initial investment is wasted and the equipment may not be available for use in an emergency</t>
  </si>
  <si>
    <t>https://aiche.onlinelibrary.wiley.com/doi/abs/10.1002/prsb.720020403</t>
  </si>
  <si>
    <t>D. A. Novacek</t>
  </si>
  <si>
    <t>Pump and motor failure in a hot potassium-carbonate system. A case-history study of a pump failure and the corrective measures introduced to prevent future breakdowns</t>
  </si>
  <si>
    <t>https://aiche.onlinelibrary.wiley.com/doi/abs/10.1002/prsb.720020404</t>
  </si>
  <si>
    <t>R. L. Jewett</t>
  </si>
  <si>
    <t>How to make your metering pump operate the way you want it to. Metering pumps are only too often poorly suited to the task for which they were purchased. A down-to-earth discussion of how to avoid this situation</t>
  </si>
  <si>
    <t>'211-215</t>
  </si>
  <si>
    <t>https://aiche.onlinelibrary.wiley.com/doi/abs/10.1002/prsb.720020405</t>
  </si>
  <si>
    <t>R. W. Campbell</t>
  </si>
  <si>
    <t>Liquid/solid separation. Cake filters in batch filtration. An authoritative discussion of the advantages and disadvantages of the filter press and the pressure-leaf filter</t>
  </si>
  <si>
    <t>'216-221</t>
  </si>
  <si>
    <t>https://aiche.onlinelibrary.wiley.com/doi/abs/10.1002/prsb.720020406</t>
  </si>
  <si>
    <t>P. A. Waldheim, J. A. Finneran and E. L. Whittington</t>
  </si>
  <si>
    <t>Productivity improvement in process design—a look at the future. Continued improvement in productivity in process design requires a commitment and dedication to the future by all levels of the organization</t>
  </si>
  <si>
    <t>'222-226</t>
  </si>
  <si>
    <t>https://aiche.onlinelibrary.wiley.com/doi/abs/10.1002/prsb.720020407</t>
  </si>
  <si>
    <t>R. A. B. Macfie</t>
  </si>
  <si>
    <t>Safety responsibilities of plant operators and specialist contractor. In on-line leak-sealing operations, both parties to the contract have their own areas of safety responsibilities</t>
  </si>
  <si>
    <t>'226-232</t>
  </si>
  <si>
    <t>https://aiche.onlinelibrary.wiley.com/doi/abs/10.1002/prsb.720020408</t>
  </si>
  <si>
    <t>J. J. Santoleri</t>
  </si>
  <si>
    <t>Energy savings for process heaters. A case-history report on the achievement of significant savings by the retrofit of high-intensity forced-draft burners</t>
  </si>
  <si>
    <t>'233-238</t>
  </si>
  <si>
    <t>https://aiche.onlinelibrary.wiley.com/doi/abs/10.1002/prsb.720020409</t>
  </si>
  <si>
    <t>E. O. Kirchhoff, G. H. Novitsky, P. J. O'Connor and J. D. Wilson</t>
  </si>
  <si>
    <t>Design and safe operation of a multifunctional monomer production facility. Careful design and proper operating and handling procedures are essential to safe plant operation. A case-history report from Celanese Chemical Co., Inc</t>
  </si>
  <si>
    <t>'238-241</t>
  </si>
  <si>
    <t>https://aiche.onlinelibrary.wiley.com/doi/abs/10.1002/prsb.720020410</t>
  </si>
  <si>
    <t>J. J. Duffy</t>
  </si>
  <si>
    <t>Source control: Modification of a flame retardant chemical. A history of the manufacture and use of a specialty chemical with special emphasis on environmental concerns is discussed. Within a time frame of months changes in the structure, manufacture and applications of a phosphonium salt used to render cellulosic textile materials less flammable were made. These changes were necessitated to deal with possible exposures</t>
  </si>
  <si>
    <t>'241-243</t>
  </si>
  <si>
    <t>https://aiche.onlinelibrary.wiley.com/doi/abs/10.1002/prsb.720020411</t>
  </si>
  <si>
    <t>R. J. Chrionna, L. P. Voepel and B. V. Nederlandse</t>
  </si>
  <si>
    <t>Double duty scrubber for TDI fumes. A case-history description of a relatively uncomplicated but effective method for handling large runaway emissions of TDI and solvent vapors</t>
  </si>
  <si>
    <t>'243-246</t>
  </si>
  <si>
    <t>https://aiche.onlinelibrary.wiley.com/doi/abs/10.1002/prsb.720020412</t>
  </si>
  <si>
    <t>Panel discussion on stress-corrosion cracking in ammonia storage spheres</t>
  </si>
  <si>
    <t>'247-257</t>
  </si>
  <si>
    <t>https://aiche.onlinelibrary.wiley.com/doi/abs/10.1002/prsb.720020413</t>
  </si>
  <si>
    <t>J. L. Smith</t>
  </si>
  <si>
    <t>Summary of “a review—stress corrosion cracking in ammonia pressure vessels”</t>
  </si>
  <si>
    <t>'257-258</t>
  </si>
  <si>
    <t>https://aiche.onlinelibrary.wiley.com/doi/abs/10.1002/prsb.720020414</t>
  </si>
  <si>
    <t>Summary of “an operator's experience with stress corrosion cracking of ammonia spheres”</t>
  </si>
  <si>
    <t>'258-258</t>
  </si>
  <si>
    <t>https://aiche.onlinelibrary.wiley.com/doi/abs/10.1002/prsb.720020415</t>
  </si>
  <si>
    <t>J. C. Guild</t>
  </si>
  <si>
    <t>Summary of “stress corrosion cracking in AECI umbogintwini 2000 ton ammonia storage sphere”</t>
  </si>
  <si>
    <t>https://aiche.onlinelibrary.wiley.com/doi/abs/10.1002/prsb.720020416</t>
  </si>
  <si>
    <t>L. Lunde</t>
  </si>
  <si>
    <t>Summary of “recent laboratory experiments”</t>
  </si>
  <si>
    <t>'258-259</t>
  </si>
  <si>
    <t>https://aiche.onlinelibrary.wiley.com/doi/abs/10.1002/prsb.720020417</t>
  </si>
  <si>
    <t>H. Spähn</t>
  </si>
  <si>
    <t>Summary of “shot-peening of ammonia spheres as a means of mitigating stress corrosion cracking”</t>
  </si>
  <si>
    <t>'259-259</t>
  </si>
  <si>
    <t>https://aiche.onlinelibrary.wiley.com/doi/abs/10.1002/prsb.720020419</t>
  </si>
  <si>
    <t>A. Cracknell</t>
  </si>
  <si>
    <t>Summary of “stress corrosion cracking of ammonia spheres: An update of operating experience”</t>
  </si>
  <si>
    <t>https://aiche.onlinelibrary.wiley.com/doi/abs/10.1002/prsb.720020418</t>
  </si>
  <si>
    <t>Accident investigation: How far should we go?</t>
  </si>
  <si>
    <t>'1-3</t>
  </si>
  <si>
    <t>https://aiche.onlinelibrary.wiley.com/doi/abs/10.1002/prsb.720030103</t>
  </si>
  <si>
    <t>High pressure codes and standards</t>
  </si>
  <si>
    <t>https://aiche.onlinelibrary.wiley.com/doi/abs/10.1002/prsb.720030104</t>
  </si>
  <si>
    <t>Scale-up for safety relief of runaway reactions</t>
  </si>
  <si>
    <t>'7-11</t>
  </si>
  <si>
    <t>https://aiche.onlinelibrary.wiley.com/doi/abs/10.1002/prsb.720030105</t>
  </si>
  <si>
    <t>J. R. Facer and R. W. Rich</t>
  </si>
  <si>
    <t>Shutdown winterization of a 1500 ton per day ammonia plant</t>
  </si>
  <si>
    <t>'12-13</t>
  </si>
  <si>
    <t>https://aiche.onlinelibrary.wiley.com/doi/abs/10.1002/prsb.720030106</t>
  </si>
  <si>
    <t>S. Madhavan</t>
  </si>
  <si>
    <t>Ammonia process simulator</t>
  </si>
  <si>
    <t>'14-17</t>
  </si>
  <si>
    <t>https://aiche.onlinelibrary.wiley.com/doi/abs/10.1002/prsb.720030107</t>
  </si>
  <si>
    <t>Learning value from recent loss</t>
  </si>
  <si>
    <t>'18-18</t>
  </si>
  <si>
    <t>https://aiche.onlinelibrary.wiley.com/doi/abs/10.1002/prsb.720030108</t>
  </si>
  <si>
    <t>The prevention of major leaks—better inspection after construction?</t>
  </si>
  <si>
    <t>https://aiche.onlinelibrary.wiley.com/doi/abs/10.1002/prsb.720030109</t>
  </si>
  <si>
    <t>Failure analysis of ammonia plant shutdown instrumentation and control</t>
  </si>
  <si>
    <t>'25-28</t>
  </si>
  <si>
    <t>https://aiche.onlinelibrary.wiley.com/doi/abs/10.1002/prsb.720030110</t>
  </si>
  <si>
    <t>Sewers can pass on problems</t>
  </si>
  <si>
    <t>'29-31</t>
  </si>
  <si>
    <t>https://aiche.onlinelibrary.wiley.com/doi/abs/10.1002/prsb.720030111</t>
  </si>
  <si>
    <t>F. G. Feeley Jr.</t>
  </si>
  <si>
    <t>Burning wastes in steam boilers</t>
  </si>
  <si>
    <t>'31-34</t>
  </si>
  <si>
    <t>https://aiche.onlinelibrary.wiley.com/doi/abs/10.1002/prsb.720030112</t>
  </si>
  <si>
    <t>A laboratory pressure safety program</t>
  </si>
  <si>
    <t>'34-37</t>
  </si>
  <si>
    <t>https://aiche.onlinelibrary.wiley.com/doi/abs/10.1002/prsb.720030113</t>
  </si>
  <si>
    <t>P. H. Mehne</t>
  </si>
  <si>
    <t>Reducing risks in exploratory chemical research at high pressures and temperatures</t>
  </si>
  <si>
    <t>https://aiche.onlinelibrary.wiley.com/doi/abs/10.1002/prsb.720030114</t>
  </si>
  <si>
    <t>J. Alspach and R. J. Bianchi</t>
  </si>
  <si>
    <t>Safe handling of phosgene in chemical processing</t>
  </si>
  <si>
    <t>'40-42</t>
  </si>
  <si>
    <t>https://aiche.onlinelibrary.wiley.com/doi/abs/10.1002/prsb.720030115</t>
  </si>
  <si>
    <t>L. R. Dimaio and R. F. Lange</t>
  </si>
  <si>
    <t>Effect of water quality on fire fighting foams</t>
  </si>
  <si>
    <t>'42-46</t>
  </si>
  <si>
    <t>https://aiche.onlinelibrary.wiley.com/doi/abs/10.1002/prsb.720030116</t>
  </si>
  <si>
    <t>A. Mullier, A. Rustin and F. Van Hecke</t>
  </si>
  <si>
    <t>Fire in a compressor house</t>
  </si>
  <si>
    <t>'46-50</t>
  </si>
  <si>
    <t>https://aiche.onlinelibrary.wiley.com/doi/abs/10.1002/prsb.720030117</t>
  </si>
  <si>
    <t>Emergency venting requirements for gassy reactions from closed-system tests</t>
  </si>
  <si>
    <t>'50-59</t>
  </si>
  <si>
    <t>https://aiche.onlinelibrary.wiley.com/doi/abs/10.1002/prsb.720030118</t>
  </si>
  <si>
    <t>G. M. Lawrence</t>
  </si>
  <si>
    <t>Shell rupture of a secondary reformer</t>
  </si>
  <si>
    <t>'60-62</t>
  </si>
  <si>
    <t>https://aiche.onlinelibrary.wiley.com/doi/abs/10.1002/prsb.720030119</t>
  </si>
  <si>
    <t>'J2-J5</t>
  </si>
  <si>
    <t>https://aiche.onlinelibrary.wiley.com/doi/abs/10.1002/prsb.720030102</t>
  </si>
  <si>
    <t>B. F. Street, T. J. Evans and B. M. Hancock</t>
  </si>
  <si>
    <t>The role of the institution of chemical engineers in international safety</t>
  </si>
  <si>
    <t>'63-66</t>
  </si>
  <si>
    <t>https://aiche.onlinelibrary.wiley.com/doi/abs/10.1002/prsb.720030203</t>
  </si>
  <si>
    <t>M. L. Greiner</t>
  </si>
  <si>
    <t>Emergency response procedures for anhydrous ammonia vapor release</t>
  </si>
  <si>
    <t>'66-71</t>
  </si>
  <si>
    <t>https://aiche.onlinelibrary.wiley.com/doi/abs/10.1002/prsb.720030204</t>
  </si>
  <si>
    <t>K. L. Pierson</t>
  </si>
  <si>
    <t>How safe is safe enough?</t>
  </si>
  <si>
    <t>https://aiche.onlinelibrary.wiley.com/doi/abs/10.1002/prsb.720030205</t>
  </si>
  <si>
    <t>R. J. Pennington</t>
  </si>
  <si>
    <t>Heat recovery from thermal oxidizers</t>
  </si>
  <si>
    <t>'72-74</t>
  </si>
  <si>
    <t>https://aiche.onlinelibrary.wiley.com/doi/abs/10.1002/prsb.720030206</t>
  </si>
  <si>
    <t>J. J. Walsh</t>
  </si>
  <si>
    <t>Drying of temperature-sensitive solids</t>
  </si>
  <si>
    <t>'74-79</t>
  </si>
  <si>
    <t>https://aiche.onlinelibrary.wiley.com/doi/abs/10.1002/prsb.720030207</t>
  </si>
  <si>
    <t>Safety and reliability of microprocessor based combustion safeguard systems</t>
  </si>
  <si>
    <t>'80-85</t>
  </si>
  <si>
    <t>https://aiche.onlinelibrary.wiley.com/doi/abs/10.1002/prsb.720030208</t>
  </si>
  <si>
    <t>Safety in combustion of unconventional fuels</t>
  </si>
  <si>
    <t>'86-88</t>
  </si>
  <si>
    <t>https://aiche.onlinelibrary.wiley.com/doi/abs/10.1002/prsb.720030209</t>
  </si>
  <si>
    <t>Venting deflagrations—theory and practice</t>
  </si>
  <si>
    <t>'89-93</t>
  </si>
  <si>
    <t>https://aiche.onlinelibrary.wiley.com/doi/abs/10.1002/prsb.720030210</t>
  </si>
  <si>
    <t>A. H. Lasseigne</t>
  </si>
  <si>
    <t>The NTSB hazardous material spill map program—an update</t>
  </si>
  <si>
    <t>'94-95</t>
  </si>
  <si>
    <t>https://aiche.onlinelibrary.wiley.com/doi/abs/10.1002/prsb.720030211</t>
  </si>
  <si>
    <t>J. D. Atwood</t>
  </si>
  <si>
    <t>Energy pressures on ammonia</t>
  </si>
  <si>
    <t>https://aiche.onlinelibrary.wiley.com/doi/abs/10.1002/prsb.720030212</t>
  </si>
  <si>
    <t>Plant/operations shorts…</t>
  </si>
  <si>
    <t>'A2-A4</t>
  </si>
  <si>
    <t>https://aiche.onlinelibrary.wiley.com/doi/abs/10.1002/prsb.720030202</t>
  </si>
  <si>
    <t>H. A. Pfeffer, S. K. Bhalla and J. C. Dore</t>
  </si>
  <si>
    <t>Pilot design—how to avoid an expensive mistake</t>
  </si>
  <si>
    <t>'98-101</t>
  </si>
  <si>
    <t>https://aiche.onlinelibrary.wiley.com/doi/abs/10.1002/prsb.720030213</t>
  </si>
  <si>
    <t>S. I. Wang and N. M. Patel</t>
  </si>
  <si>
    <t>Creative ways of revamping NH3 plants can improve profitability</t>
  </si>
  <si>
    <t>https://aiche.onlinelibrary.wiley.com/doi/abs/10.1002/prsb.720030214</t>
  </si>
  <si>
    <t>V. Shields, N. R. Udengaard and V. Berzins</t>
  </si>
  <si>
    <t>Revamping hydrogen plants for improved yield and energy efficiency</t>
  </si>
  <si>
    <t>'108-111</t>
  </si>
  <si>
    <t>https://aiche.onlinelibrary.wiley.com/doi/abs/10.1002/prsb.720030215</t>
  </si>
  <si>
    <t>L. W. Bierlein</t>
  </si>
  <si>
    <t>Regulatory considerations in hazardous materials transportation</t>
  </si>
  <si>
    <t>'112-113</t>
  </si>
  <si>
    <t>https://aiche.onlinelibrary.wiley.com/doi/abs/10.1002/prsb.720030216</t>
  </si>
  <si>
    <t>H. M. Freeman</t>
  </si>
  <si>
    <t>The role of incineration in remedial actions</t>
  </si>
  <si>
    <t>'113-117</t>
  </si>
  <si>
    <t>https://aiche.onlinelibrary.wiley.com/doi/abs/10.1002/prsb.720030217</t>
  </si>
  <si>
    <t>S. W. Kolff and P. R. Mertens</t>
  </si>
  <si>
    <t>The impact of effective quality control</t>
  </si>
  <si>
    <t>'117-119</t>
  </si>
  <si>
    <t>https://aiche.onlinelibrary.wiley.com/doi/abs/10.1002/prsb.720030218</t>
  </si>
  <si>
    <t>R. V. Parker</t>
  </si>
  <si>
    <t>Safety systems for a continuous petrochemical process under vacuum</t>
  </si>
  <si>
    <t>'119-121</t>
  </si>
  <si>
    <t>https://aiche.onlinelibrary.wiley.com/doi/abs/10.1002/prsb.720030219</t>
  </si>
  <si>
    <t>Discussion on “Accident investigation: How far should we go?”</t>
  </si>
  <si>
    <t>https://aiche.onlinelibrary.wiley.com/doi/abs/10.1002/prsb.720030220</t>
  </si>
  <si>
    <t>Discussion on “High pressure codes and standards”</t>
  </si>
  <si>
    <t>'124-124</t>
  </si>
  <si>
    <t>https://aiche.onlinelibrary.wiley.com/doi/abs/10.1002/prsb.720030221</t>
  </si>
  <si>
    <t>Discussion on “Scale-up for safety relief of runaway reactions”</t>
  </si>
  <si>
    <t>'124-125</t>
  </si>
  <si>
    <t>https://aiche.onlinelibrary.wiley.com/doi/abs/10.1002/prsb.720030222</t>
  </si>
  <si>
    <t>Discussion on “Learning value from recent loss”</t>
  </si>
  <si>
    <t>'125-126</t>
  </si>
  <si>
    <t>https://aiche.onlinelibrary.wiley.com/doi/abs/10.1002/prsb.720030223</t>
  </si>
  <si>
    <t>Discussion on “The prevention of major leaks—better inspection after construction?”</t>
  </si>
  <si>
    <t>'126-127</t>
  </si>
  <si>
    <t>https://aiche.onlinelibrary.wiley.com/doi/abs/10.1002/prsb.720030224</t>
  </si>
  <si>
    <t>Discussion on “Sewers can pass on problems”</t>
  </si>
  <si>
    <t>'127-128</t>
  </si>
  <si>
    <t>https://aiche.onlinelibrary.wiley.com/doi/abs/10.1002/prsb.720030225</t>
  </si>
  <si>
    <t>Discussion on “Reducing risks in exploratory chemical research at high pressures and temperatures”</t>
  </si>
  <si>
    <t>'128-128</t>
  </si>
  <si>
    <t>https://aiche.onlinelibrary.wiley.com/doi/abs/10.1002/prsb.720030226</t>
  </si>
  <si>
    <t>https://aiche.onlinelibrary.wiley.com/doi/abs/10.1002/prsb.720030302</t>
  </si>
  <si>
    <t>Efficient time use to achieve safety of processes or “we ain't farmin' as good as we know how”</t>
  </si>
  <si>
    <t>'129-132</t>
  </si>
  <si>
    <t>https://aiche.onlinelibrary.wiley.com/doi/abs/10.1002/prsb.720030303</t>
  </si>
  <si>
    <t>The flixborough explosion — ten years later</t>
  </si>
  <si>
    <t>'133-135</t>
  </si>
  <si>
    <t>https://aiche.onlinelibrary.wiley.com/doi/abs/10.1002/prsb.720030304</t>
  </si>
  <si>
    <t>T. E. Fakatselis</t>
  </si>
  <si>
    <t>Direct-contact, air-cooled evaporation</t>
  </si>
  <si>
    <t>'136-141</t>
  </si>
  <si>
    <t>https://aiche.onlinelibrary.wiley.com/doi/abs/10.1002/prsb.720030305</t>
  </si>
  <si>
    <t>R. W. Clark and G. E. Connaughton</t>
  </si>
  <si>
    <t>Failure of a 1500 psig steam line</t>
  </si>
  <si>
    <t>https://aiche.onlinelibrary.wiley.com/doi/abs/10.1002/prsb.720030306</t>
  </si>
  <si>
    <t>A quick approach to reactor vent sizing</t>
  </si>
  <si>
    <t>'145-146</t>
  </si>
  <si>
    <t>https://aiche.onlinelibrary.wiley.com/doi/abs/10.1002/prsb.720030307</t>
  </si>
  <si>
    <t>1983 Survey of refrigerated ammonia storage in the United States and Canada</t>
  </si>
  <si>
    <t>'147-159</t>
  </si>
  <si>
    <t>https://aiche.onlinelibrary.wiley.com/doi/abs/10.1002/prsb.720030308</t>
  </si>
  <si>
    <t>E. Palazzi, G. Fumarola, D. M. De Faveri and G. Ferraiolo</t>
  </si>
  <si>
    <t>Flammability limits with short duration gas releases</t>
  </si>
  <si>
    <t>'159-163</t>
  </si>
  <si>
    <t>https://aiche.onlinelibrary.wiley.com/doi/abs/10.1002/prsb.720030309</t>
  </si>
  <si>
    <t>J. M. Berty</t>
  </si>
  <si>
    <t>20 Years of recycle reactors in reaction engineering</t>
  </si>
  <si>
    <t>'163-168</t>
  </si>
  <si>
    <t>https://aiche.onlinelibrary.wiley.com/doi/abs/10.1002/prsb.720030310</t>
  </si>
  <si>
    <t>P. B. Nutcher</t>
  </si>
  <si>
    <t>Forced draft, low-NOx burners applied to process fired heaters</t>
  </si>
  <si>
    <t>https://aiche.onlinelibrary.wiley.com/doi/abs/10.1002/prsb.720030311</t>
  </si>
  <si>
    <t>R. L. Rohlfing</t>
  </si>
  <si>
    <t>Ammonia plant design for minimum manpower requirements</t>
  </si>
  <si>
    <t>'173-174</t>
  </si>
  <si>
    <t>https://aiche.onlinelibrary.wiley.com/doi/abs/10.1002/prsb.720030312</t>
  </si>
  <si>
    <t>Sneak circuits—a class of random, unrepeatable glitch</t>
  </si>
  <si>
    <t>'175-178</t>
  </si>
  <si>
    <t>https://aiche.onlinelibrary.wiley.com/doi/abs/10.1002/prsb.720030313</t>
  </si>
  <si>
    <t>L. M. Bendixen and J. K. O'Neill</t>
  </si>
  <si>
    <t>Chemical plant risk assessment using HAZOP and fault tree methods</t>
  </si>
  <si>
    <t>'179-184</t>
  </si>
  <si>
    <t>https://aiche.onlinelibrary.wiley.com/doi/abs/10.1002/prsb.720030314</t>
  </si>
  <si>
    <t>R. Burger</t>
  </si>
  <si>
    <t>Cooling towers, the overlooked money maker</t>
  </si>
  <si>
    <t>'184-187</t>
  </si>
  <si>
    <t>https://aiche.onlinelibrary.wiley.com/doi/abs/10.1002/prsb.720030315</t>
  </si>
  <si>
    <t>G. R. Colonna</t>
  </si>
  <si>
    <t>Coast guard confined spaces safety procedures</t>
  </si>
  <si>
    <t>'188-189</t>
  </si>
  <si>
    <t>https://aiche.onlinelibrary.wiley.com/doi/abs/10.1002/prsb.720030316</t>
  </si>
  <si>
    <t>E. G. Plett</t>
  </si>
  <si>
    <t>Flammability of gaseous mixtures of ethylene oxide, nitrogen, and air</t>
  </si>
  <si>
    <t>'190-193</t>
  </si>
  <si>
    <t>https://aiche.onlinelibrary.wiley.com/doi/abs/10.1002/prsb.720030317</t>
  </si>
  <si>
    <t>Errata</t>
  </si>
  <si>
    <t>'194-195</t>
  </si>
  <si>
    <t>https://aiche.onlinelibrary.wiley.com/doi/abs/10.1002/prsb.720030318</t>
  </si>
  <si>
    <t>https://aiche.onlinelibrary.wiley.com/doi/abs/10.1002/prsb.720030402</t>
  </si>
  <si>
    <t>A comparison of ARC and other thermal stability test methods</t>
  </si>
  <si>
    <t>'197-202</t>
  </si>
  <si>
    <t>https://aiche.onlinelibrary.wiley.com/doi/abs/10.1002/prsb.720030403</t>
  </si>
  <si>
    <t>T. J. DePaola and C. A. Messina</t>
  </si>
  <si>
    <t>Nitrogen blanketing</t>
  </si>
  <si>
    <t>'203-209</t>
  </si>
  <si>
    <t>https://aiche.onlinelibrary.wiley.com/doi/abs/10.1002/prsb.720030404</t>
  </si>
  <si>
    <t>Grey hairs cost nothing</t>
  </si>
  <si>
    <t>'210-213</t>
  </si>
  <si>
    <t>https://aiche.onlinelibrary.wiley.com/doi/abs/10.1002/prsb.720030405</t>
  </si>
  <si>
    <t>Generalized vent sizing monogram for runaway chemical reactions</t>
  </si>
  <si>
    <t>'213-215</t>
  </si>
  <si>
    <t>https://aiche.onlinelibrary.wiley.com/doi/abs/10.1002/prsb.720030406</t>
  </si>
  <si>
    <t>W. W. Banks and F. Cerven</t>
  </si>
  <si>
    <t>Predictor displays: The application of human engineering in process control systems</t>
  </si>
  <si>
    <t>'215-222</t>
  </si>
  <si>
    <t>https://aiche.onlinelibrary.wiley.com/doi/abs/10.1002/prsb.720030407</t>
  </si>
  <si>
    <t>M. C. Wagner, W. H. Humes and L. M. Magnabosco</t>
  </si>
  <si>
    <t>Fully automated catalytic cracking test unit</t>
  </si>
  <si>
    <t>https://aiche.onlinelibrary.wiley.com/doi/abs/10.1002/prsb.720030408</t>
  </si>
  <si>
    <t>L. C. Doelp, G. K. Lee, R. E. Linney and R. W. Ormsby</t>
  </si>
  <si>
    <t>Quantitative fault tree analysis: Gate-by-gate method</t>
  </si>
  <si>
    <t>'227-238</t>
  </si>
  <si>
    <t>https://aiche.onlinelibrary.wiley.com/doi/abs/10.1002/prsb.720030409</t>
  </si>
  <si>
    <t>J. C. Cummings, J. H. S. Lee, A. L. Camp and K. D. Marx</t>
  </si>
  <si>
    <t>Analysis of combustion in closed or vented rooms and vessels</t>
  </si>
  <si>
    <t>'239-247</t>
  </si>
  <si>
    <t>https://aiche.onlinelibrary.wiley.com/doi/abs/10.1002/prsb.720030410</t>
  </si>
  <si>
    <t>Gas explosion processes in enclosures</t>
  </si>
  <si>
    <t>'247-254</t>
  </si>
  <si>
    <t>https://aiche.onlinelibrary.wiley.com/doi/abs/10.1002/prsb.720030411</t>
  </si>
  <si>
    <t>D. C. Kirby and J. L. DeRoo</t>
  </si>
  <si>
    <t>Water spray protection for a chemical processing unit: One company's view</t>
  </si>
  <si>
    <t>'254-257</t>
  </si>
  <si>
    <t>https://aiche.onlinelibrary.wiley.com/doi/abs/10.1002/prsb.720030412</t>
  </si>
  <si>
    <t>Erratum</t>
  </si>
  <si>
    <t>https://aiche.onlinelibrary.wiley.com/doi/abs/10.1002/prsb.720030413</t>
  </si>
  <si>
    <t>Formulas for sizing explosion vents</t>
  </si>
  <si>
    <t>'1-4</t>
  </si>
  <si>
    <t>https://aiche.onlinelibrary.wiley.com/doi/abs/10.1002/prsb.720040103</t>
  </si>
  <si>
    <t>Effectiveness of explosion venting as a protective measure for silos</t>
  </si>
  <si>
    <t>'4-13</t>
  </si>
  <si>
    <t>https://aiche.onlinelibrary.wiley.com/doi/abs/10.1002/prsb.720040104</t>
  </si>
  <si>
    <t>Process hazards management in du pont</t>
  </si>
  <si>
    <t>'13-16</t>
  </si>
  <si>
    <t>https://aiche.onlinelibrary.wiley.com/doi/abs/10.1002/prsb.720040105</t>
  </si>
  <si>
    <t>D. C. Guth and D. A. Clark</t>
  </si>
  <si>
    <t>Inspection and repair of two ammonia spheres</t>
  </si>
  <si>
    <t>'16-19</t>
  </si>
  <si>
    <t>https://aiche.onlinelibrary.wiley.com/doi/abs/10.1002/prsb.720040106</t>
  </si>
  <si>
    <t>I. H. McGregor, S. Keenan and T. A. Kletz</t>
  </si>
  <si>
    <t>Which loss prevention journals should I read?</t>
  </si>
  <si>
    <t>'19-20</t>
  </si>
  <si>
    <t>https://aiche.onlinelibrary.wiley.com/doi/abs/10.1002/prsb.720040107</t>
  </si>
  <si>
    <t>J. E. Lessenger</t>
  </si>
  <si>
    <t>Medical management of anhydrous ammonia emergencies</t>
  </si>
  <si>
    <t>'20-25</t>
  </si>
  <si>
    <t>https://aiche.onlinelibrary.wiley.com/doi/abs/10.1002/prsb.720040108</t>
  </si>
  <si>
    <t>Detonation tests and response analyses of vessels and piping containing gas and aerated liquid</t>
  </si>
  <si>
    <t>'26-47</t>
  </si>
  <si>
    <t>https://aiche.onlinelibrary.wiley.com/doi/abs/10.1002/prsb.720040109</t>
  </si>
  <si>
    <t>Use of programmable devices for safety</t>
  </si>
  <si>
    <t>https://aiche.onlinelibrary.wiley.com/doi/abs/10.1002/prsb.720040110</t>
  </si>
  <si>
    <t>H. G. Orbons and T. L. Huurdemann</t>
  </si>
  <si>
    <t>Stress corrosion cracking in syngas heat exchangers</t>
  </si>
  <si>
    <t>'49-58</t>
  </si>
  <si>
    <t>https://aiche.onlinelibrary.wiley.com/doi/abs/10.1002/prsb.720040111</t>
  </si>
  <si>
    <t>Trials on dispersion of heavy gas clouds</t>
  </si>
  <si>
    <t>https://aiche.onlinelibrary.wiley.com/doi/abs/10.1002/prsb.720040112</t>
  </si>
  <si>
    <t>Plant/Operations shorts ⃛</t>
  </si>
  <si>
    <t>https://aiche.onlinelibrary.wiley.com/doi/abs/10.1002/prsb.720040102</t>
  </si>
  <si>
    <t>Correction</t>
  </si>
  <si>
    <t>'J11-J11</t>
  </si>
  <si>
    <t>https://aiche.onlinelibrary.wiley.com/doi/abs/10.1002/prsb.720040113</t>
  </si>
  <si>
    <t>P. L. Holden, D. R. T. Lowe and G. Opschoor</t>
  </si>
  <si>
    <t>Risk analysis in the process industries—an ISGRA update</t>
  </si>
  <si>
    <t>'63-67</t>
  </si>
  <si>
    <t>https://aiche.onlinelibrary.wiley.com/doi/abs/10.1002/prsb.720040203</t>
  </si>
  <si>
    <t>A couple of unusual occurrences</t>
  </si>
  <si>
    <t>'68-71</t>
  </si>
  <si>
    <t>https://aiche.onlinelibrary.wiley.com/doi/abs/10.1002/prsb.720040204</t>
  </si>
  <si>
    <t>D. J. Armstrong</t>
  </si>
  <si>
    <t>An investigation of ammonia plant performance using radioactive tracers</t>
  </si>
  <si>
    <t>'72-78</t>
  </si>
  <si>
    <t>https://aiche.onlinelibrary.wiley.com/doi/abs/10.1002/prsb.720040205</t>
  </si>
  <si>
    <t>P. A. Ruziska, C. C. Song, R. A. Wilkinson and W. Unruh</t>
  </si>
  <si>
    <t>Exxon chemical low energy ammonia process start-up experience</t>
  </si>
  <si>
    <t>'79-84</t>
  </si>
  <si>
    <t>https://aiche.onlinelibrary.wiley.com/doi/abs/10.1002/prsb.720040206</t>
  </si>
  <si>
    <t>The use of risk assessment in the chemical industries</t>
  </si>
  <si>
    <t>'85-89</t>
  </si>
  <si>
    <t>https://aiche.onlinelibrary.wiley.com/doi/abs/10.1002/prsb.720040207</t>
  </si>
  <si>
    <t>W. J. Astleford, R. L. Bass and G. R. Colonna</t>
  </si>
  <si>
    <t>Modeling of shiptank ventilation and occupational exposures to chemical vapors during tank entry</t>
  </si>
  <si>
    <t>'90-94</t>
  </si>
  <si>
    <t>https://aiche.onlinelibrary.wiley.com/doi/abs/10.1002/prsb.720040208</t>
  </si>
  <si>
    <t>'A2-A3</t>
  </si>
  <si>
    <t>https://aiche.onlinelibrary.wiley.com/doi/abs/10.1002/prsb.720040202</t>
  </si>
  <si>
    <t>Safety and health division news</t>
  </si>
  <si>
    <t>'A7-A8</t>
  </si>
  <si>
    <t>https://aiche.onlinelibrary.wiley.com/doi/abs/10.1002/prsb.720040215</t>
  </si>
  <si>
    <t>https://aiche.onlinelibrary.wiley.com/doi/abs/10.1002/prsb.720040209</t>
  </si>
  <si>
    <t>Seveso: Cause; prevention</t>
  </si>
  <si>
    <t>'103-104</t>
  </si>
  <si>
    <t>https://aiche.onlinelibrary.wiley.com/doi/abs/10.1002/prsb.720040210</t>
  </si>
  <si>
    <t>J. C. Chaty</t>
  </si>
  <si>
    <t>A general purpose pilot plant facility</t>
  </si>
  <si>
    <t>'105-110</t>
  </si>
  <si>
    <t>https://aiche.onlinelibrary.wiley.com/doi/abs/10.1002/prsb.720040211</t>
  </si>
  <si>
    <t>J. A. Shaw</t>
  </si>
  <si>
    <t>Human factors aspects of advanced process control</t>
  </si>
  <si>
    <t>'111-115</t>
  </si>
  <si>
    <t>https://aiche.onlinelibrary.wiley.com/doi/abs/10.1002/prsb.720040212</t>
  </si>
  <si>
    <t>P. Andow</t>
  </si>
  <si>
    <t>Alarm systems and alarm analysis</t>
  </si>
  <si>
    <t>'116-119</t>
  </si>
  <si>
    <t>https://aiche.onlinelibrary.wiley.com/doi/abs/10.1002/prsb.720040213</t>
  </si>
  <si>
    <t>A. A. Naujokas</t>
  </si>
  <si>
    <t>Spontaneous combustion of carbon beds</t>
  </si>
  <si>
    <t>'120-126</t>
  </si>
  <si>
    <t>https://aiche.onlinelibrary.wiley.com/doi/abs/10.1002/prsb.720040214</t>
  </si>
  <si>
    <t>Plant operations shorts</t>
  </si>
  <si>
    <t>https://aiche.onlinelibrary.wiley.com/doi/abs/10.1002/prsb.720040302</t>
  </si>
  <si>
    <t>'J7-J8</t>
  </si>
  <si>
    <t>https://aiche.onlinelibrary.wiley.com/doi/abs/10.1002/prsb.720040316</t>
  </si>
  <si>
    <t>W. Toering</t>
  </si>
  <si>
    <t>Installation and start-up experiences of synthesis gas dryers in an existing ammonia plant</t>
  </si>
  <si>
    <t>https://aiche.onlinelibrary.wiley.com/doi/abs/10.1002/prsb.720040303</t>
  </si>
  <si>
    <t>Flashing flows or: Some practical guidelines for emergency releases</t>
  </si>
  <si>
    <t>'132-134</t>
  </si>
  <si>
    <t>https://aiche.onlinelibrary.wiley.com/doi/abs/10.1002/prsb.720040304</t>
  </si>
  <si>
    <t>K. W. Olsen</t>
  </si>
  <si>
    <t>Recent advances in fluid bed agglomerating and coating technology</t>
  </si>
  <si>
    <t>'135-138</t>
  </si>
  <si>
    <t>https://aiche.onlinelibrary.wiley.com/doi/abs/10.1002/prsb.720040305</t>
  </si>
  <si>
    <t>An overview of flammable liquid drum storage and protection</t>
  </si>
  <si>
    <t>'139-143</t>
  </si>
  <si>
    <t>https://aiche.onlinelibrary.wiley.com/doi/abs/10.1002/prsb.720040306</t>
  </si>
  <si>
    <t>V. J. Leslie and D. Ferguson</t>
  </si>
  <si>
    <t>Radioisotope techniques for solving ammonia plant problems</t>
  </si>
  <si>
    <t>'144-148</t>
  </si>
  <si>
    <t>https://aiche.onlinelibrary.wiley.com/doi/abs/10.1002/prsb.720040307</t>
  </si>
  <si>
    <t>O. El Ganainy</t>
  </si>
  <si>
    <t>Failure of dissimilar metals weld in reformer tubes</t>
  </si>
  <si>
    <t>'149-153</t>
  </si>
  <si>
    <t>https://aiche.onlinelibrary.wiley.com/doi/abs/10.1002/prsb.720040308</t>
  </si>
  <si>
    <t>R. J. Batterham</t>
  </si>
  <si>
    <t>External corrosion—how long before pipework inspection?</t>
  </si>
  <si>
    <t>'154-160</t>
  </si>
  <si>
    <t>https://aiche.onlinelibrary.wiley.com/doi/abs/10.1002/prsb.720040309</t>
  </si>
  <si>
    <t>Thermographic survey of the integrity of a process plant pressure relief system</t>
  </si>
  <si>
    <t>'161-163</t>
  </si>
  <si>
    <t>https://aiche.onlinelibrary.wiley.com/doi/abs/10.1002/prsb.720040310</t>
  </si>
  <si>
    <t>Inherently safer plants</t>
  </si>
  <si>
    <t>'164-167</t>
  </si>
  <si>
    <t>https://aiche.onlinelibrary.wiley.com/doi/abs/10.1002/prsb.720040311</t>
  </si>
  <si>
    <t>T. R. Metzger, A. C. Handermann, D. J. Stookey and A. Rygg</t>
  </si>
  <si>
    <t>On-Site, on-demand nitrogen generation</t>
  </si>
  <si>
    <t>'168-171</t>
  </si>
  <si>
    <t>https://aiche.onlinelibrary.wiley.com/doi/abs/10.1002/prsb.720040312</t>
  </si>
  <si>
    <t>Using the mond index to measure inherent hazards</t>
  </si>
  <si>
    <t>'172-175</t>
  </si>
  <si>
    <t>https://aiche.onlinelibrary.wiley.com/doi/abs/10.1002/prsb.720040313</t>
  </si>
  <si>
    <t>Method for fire hazard assessment of fluid-soaked thermal insulation</t>
  </si>
  <si>
    <t>'176-180</t>
  </si>
  <si>
    <t>https://aiche.onlinelibrary.wiley.com/doi/abs/10.1002/prsb.720040314</t>
  </si>
  <si>
    <t>N. Gibson, D. J. Harper and R. L. Rogers</t>
  </si>
  <si>
    <t>Evaluation of the fire and explosion risk in drying powders</t>
  </si>
  <si>
    <t>'181-189</t>
  </si>
  <si>
    <t>https://aiche.onlinelibrary.wiley.com/doi/abs/10.1002/prsb.720040315</t>
  </si>
  <si>
    <t>Plant/Operations shorts</t>
  </si>
  <si>
    <t>'O2-O2</t>
  </si>
  <si>
    <t>https://aiche.onlinelibrary.wiley.com/doi/abs/10.1002/prsb.720040402</t>
  </si>
  <si>
    <t>'O7-O8</t>
  </si>
  <si>
    <t>https://aiche.onlinelibrary.wiley.com/doi/abs/10.1002/prsb.720040413</t>
  </si>
  <si>
    <t>Multiphase flashing flow in pressure relief systems</t>
  </si>
  <si>
    <t>'191-199</t>
  </si>
  <si>
    <t>https://aiche.onlinelibrary.wiley.com/doi/abs/10.1002/prsb.720040403</t>
  </si>
  <si>
    <t>Vapor-Liquid disengagement in atmospheric liquid storage vessels subjected to external heat source</t>
  </si>
  <si>
    <t>'200-206</t>
  </si>
  <si>
    <t>https://aiche.onlinelibrary.wiley.com/doi/abs/10.1002/prsb.720040404</t>
  </si>
  <si>
    <t>Flow capacity and response of safety relief valves to saturated water flow</t>
  </si>
  <si>
    <t>'207-216</t>
  </si>
  <si>
    <t>https://aiche.onlinelibrary.wiley.com/doi/abs/10.1002/prsb.720040405</t>
  </si>
  <si>
    <t>M. L. Preston and G. W. H. Frank</t>
  </si>
  <si>
    <t>A new tool for batch process engineers—ICI's batchmaster</t>
  </si>
  <si>
    <t>'217-221</t>
  </si>
  <si>
    <t>https://aiche.onlinelibrary.wiley.com/doi/abs/10.1002/prsb.720040406</t>
  </si>
  <si>
    <t>Emergency flare system—some practical design features</t>
  </si>
  <si>
    <t>'222-224</t>
  </si>
  <si>
    <t>https://aiche.onlinelibrary.wiley.com/doi/abs/10.1002/prsb.720040407</t>
  </si>
  <si>
    <t>ASTM test for effects of large hydrocarbon pool fires on structural members</t>
  </si>
  <si>
    <t>'225-229</t>
  </si>
  <si>
    <t>https://aiche.onlinelibrary.wiley.com/doi/abs/10.1002/prsb.720040408</t>
  </si>
  <si>
    <t>Fire resistance test for petrochemical facility structural elements</t>
  </si>
  <si>
    <t>'230-233</t>
  </si>
  <si>
    <t>https://aiche.onlinelibrary.wiley.com/doi/abs/10.1002/prsb.720040409</t>
  </si>
  <si>
    <t>The use of water spray barriers to disperse spills of heavy gases</t>
  </si>
  <si>
    <t>'234-241</t>
  </si>
  <si>
    <t>https://aiche.onlinelibrary.wiley.com/doi/abs/10.1002/prsb.720040410</t>
  </si>
  <si>
    <t>D. T. Cindric</t>
  </si>
  <si>
    <t>Design a safe front-end vent for an ammonia plant</t>
  </si>
  <si>
    <t>'242-245</t>
  </si>
  <si>
    <t>https://aiche.onlinelibrary.wiley.com/doi/abs/10.1002/prsb.720040411</t>
  </si>
  <si>
    <t>Accelerated aging tests for evaluating fireproofing materials</t>
  </si>
  <si>
    <t>'246-248</t>
  </si>
  <si>
    <t>https://aiche.onlinelibrary.wiley.com/doi/abs/10.1002/prsb.720040412</t>
  </si>
  <si>
    <t>Analysis of diers venting tests: Validation of a tool for sizing emergency relief systems for runaway chemical reactions</t>
  </si>
  <si>
    <t>https://aiche.onlinelibrary.wiley.com/doi/abs/10.1002/prsb.720050103</t>
  </si>
  <si>
    <t>A. S. West</t>
  </si>
  <si>
    <t>Safety evaluation of chemicals: The regulatory framework</t>
  </si>
  <si>
    <t>'11-16</t>
  </si>
  <si>
    <t>https://aiche.onlinelibrary.wiley.com/doi/abs/10.1002/prsb.720050104</t>
  </si>
  <si>
    <t>W. Shattes</t>
  </si>
  <si>
    <t>Design and use of containers for cryogenic liquids</t>
  </si>
  <si>
    <t>'17-22</t>
  </si>
  <si>
    <t>https://aiche.onlinelibrary.wiley.com/doi/abs/10.1002/prsb.720050105</t>
  </si>
  <si>
    <t>T. Gault</t>
  </si>
  <si>
    <t>Evaporation enhancement through the use of sprays</t>
  </si>
  <si>
    <t>'23-26</t>
  </si>
  <si>
    <t>https://aiche.onlinelibrary.wiley.com/doi/abs/10.1002/prsb.720050106</t>
  </si>
  <si>
    <t>T. J. Klem</t>
  </si>
  <si>
    <t>Explosion in cold storage kills fire fighter</t>
  </si>
  <si>
    <t>https://aiche.onlinelibrary.wiley.com/doi/abs/10.1002/prsb.720050107</t>
  </si>
  <si>
    <t>A. J. Murray</t>
  </si>
  <si>
    <t>Practical and economic benefits of falling film evaporation</t>
  </si>
  <si>
    <t>https://aiche.onlinelibrary.wiley.com/doi/abs/10.1002/prsb.720050108</t>
  </si>
  <si>
    <t>Fire protection for cable trays in petrochemical facilities</t>
  </si>
  <si>
    <t>'35-39</t>
  </si>
  <si>
    <t>https://aiche.onlinelibrary.wiley.com/doi/abs/10.1002/prsb.720050109</t>
  </si>
  <si>
    <t>A. N. Leigh and P. E. Preece</t>
  </si>
  <si>
    <t>Development of an inclined plate jet reactor system</t>
  </si>
  <si>
    <t>'40-44</t>
  </si>
  <si>
    <t>https://aiche.onlinelibrary.wiley.com/doi/abs/10.1002/prsb.720050110</t>
  </si>
  <si>
    <t>J. T. McDaniel</t>
  </si>
  <si>
    <t>Explosion of a benfield solution storage tank</t>
  </si>
  <si>
    <t>https://aiche.onlinelibrary.wiley.com/doi/abs/10.1002/prsb.720050111</t>
  </si>
  <si>
    <t>Equations for the VDI and Bartknecht nomograms</t>
  </si>
  <si>
    <t>'49-51</t>
  </si>
  <si>
    <t>https://aiche.onlinelibrary.wiley.com/doi/abs/10.1002/prsb.720050112</t>
  </si>
  <si>
    <t>B. J. Lerner and S. G. Woinsky</t>
  </si>
  <si>
    <t>High-tech mist elimination in multi-stage evaporators</t>
  </si>
  <si>
    <t>'52-56</t>
  </si>
  <si>
    <t>https://aiche.onlinelibrary.wiley.com/doi/abs/10.1002/prsb.720050113</t>
  </si>
  <si>
    <t>C. J. Dahn, M. Ashum and K. Williams</t>
  </si>
  <si>
    <t>Contribution of low-level flammable vapor concentrations to dust explosion output</t>
  </si>
  <si>
    <t>'57-64</t>
  </si>
  <si>
    <t>https://aiche.onlinelibrary.wiley.com/doi/abs/10.1002/prsb.720050114</t>
  </si>
  <si>
    <t>https://aiche.onlinelibrary.wiley.com/doi/abs/10.1002/prsb.720050102</t>
  </si>
  <si>
    <t>'J7-J7</t>
  </si>
  <si>
    <t>https://aiche.onlinelibrary.wiley.com/doi/abs/10.1002/prsb.720050115</t>
  </si>
  <si>
    <t>S. W. Kolff</t>
  </si>
  <si>
    <t>Corrosion of a CO2 absorber tower</t>
  </si>
  <si>
    <t>'65-72</t>
  </si>
  <si>
    <t>https://aiche.onlinelibrary.wiley.com/doi/abs/10.1002/prsb.720050204</t>
  </si>
  <si>
    <t>D. W. Arnold, D. M. Borzik and L. K. Montgomery</t>
  </si>
  <si>
    <t>Cogeneration in a nitrogen fertilizer complex</t>
  </si>
  <si>
    <t>'73-77</t>
  </si>
  <si>
    <t>https://aiche.onlinelibrary.wiley.com/doi/abs/10.1002/prsb.720050205</t>
  </si>
  <si>
    <t>F. E. Wetherill and C. S. Wallsgrove</t>
  </si>
  <si>
    <t>Operator training for startup</t>
  </si>
  <si>
    <t>'78-80</t>
  </si>
  <si>
    <t>https://aiche.onlinelibrary.wiley.com/doi/abs/10.1002/prsb.720050206</t>
  </si>
  <si>
    <t>J. M. Bowen and J. D. Campbell</t>
  </si>
  <si>
    <t>Metallurgical examination of existing piping in an ammonia plant</t>
  </si>
  <si>
    <t>'81-85</t>
  </si>
  <si>
    <t>https://aiche.onlinelibrary.wiley.com/doi/abs/10.1002/prsb.720050207</t>
  </si>
  <si>
    <t>D. L. Sötebier and W. Rall</t>
  </si>
  <si>
    <t>Problems with leakages at large flanges in the BASF new ammonia plant</t>
  </si>
  <si>
    <t>'86-89</t>
  </si>
  <si>
    <t>https://aiche.onlinelibrary.wiley.com/doi/abs/10.1002/prsb.720050208</t>
  </si>
  <si>
    <t>W. Rall and D. Fromm</t>
  </si>
  <si>
    <t>Damage at syngas turbine by excessive steam superheating</t>
  </si>
  <si>
    <t>'90-92</t>
  </si>
  <si>
    <t>https://aiche.onlinelibrary.wiley.com/doi/abs/10.1002/prsb.720050209</t>
  </si>
  <si>
    <t>C. P. Guldemond</t>
  </si>
  <si>
    <t>The behavior of denser than air ammonia in the presence of obstacles—wind tunnel experiments</t>
  </si>
  <si>
    <t>'93-96</t>
  </si>
  <si>
    <t>https://aiche.onlinelibrary.wiley.com/doi/abs/10.1002/prsb.720050210</t>
  </si>
  <si>
    <t>'A3-A4</t>
  </si>
  <si>
    <t>https://aiche.onlinelibrary.wiley.com/doi/abs/10.1002/prsb.720050202</t>
  </si>
  <si>
    <t>'A4-A4</t>
  </si>
  <si>
    <t>https://aiche.onlinelibrary.wiley.com/doi/abs/10.1002/prsb.720050203</t>
  </si>
  <si>
    <t>'A7-A7</t>
  </si>
  <si>
    <t>https://aiche.onlinelibrary.wiley.com/doi/abs/10.1002/prsb.720050217</t>
  </si>
  <si>
    <t>J. S. Arendt, M. L. Casada and J. J. Rooney</t>
  </si>
  <si>
    <t>Reliability and hazards analysis of a cumene hydroperoxide plant</t>
  </si>
  <si>
    <t>'97-102</t>
  </si>
  <si>
    <t>https://aiche.onlinelibrary.wiley.com/doi/abs/10.1002/prsb.720050211</t>
  </si>
  <si>
    <t>Y. Kobayashi, T. Kobayashi and K. M. Coombs</t>
  </si>
  <si>
    <t>Severe carry-over phenomena in 1,200 MTPD methanol plant</t>
  </si>
  <si>
    <t>'103-107</t>
  </si>
  <si>
    <t>https://aiche.onlinelibrary.wiley.com/doi/abs/10.1002/prsb.720050212</t>
  </si>
  <si>
    <t>E. J. Smet</t>
  </si>
  <si>
    <t>Sequential completion of plant construction to allow early production</t>
  </si>
  <si>
    <t>'108-109</t>
  </si>
  <si>
    <t>https://aiche.onlinelibrary.wiley.com/doi/abs/10.1002/prsb.720050213</t>
  </si>
  <si>
    <t>T. J. Kelly</t>
  </si>
  <si>
    <t>For energy savings—look at your boiler blowdown</t>
  </si>
  <si>
    <t>'110-115</t>
  </si>
  <si>
    <t>https://aiche.onlinelibrary.wiley.com/doi/abs/10.1002/prsb.720050214</t>
  </si>
  <si>
    <t>S. Rao, R. C. A. Wilttzen and W. Jacobs</t>
  </si>
  <si>
    <t>Investigation of damage and repair of a 1000 MTD horizontal ammonia converter</t>
  </si>
  <si>
    <t>'116-121</t>
  </si>
  <si>
    <t>https://aiche.onlinelibrary.wiley.com/doi/abs/10.1002/prsb.720050215</t>
  </si>
  <si>
    <t>R. E. Sparrow</t>
  </si>
  <si>
    <t>Firebox explosion in a primary reformer furnace</t>
  </si>
  <si>
    <t>'122-128</t>
  </si>
  <si>
    <t>https://aiche.onlinelibrary.wiley.com/doi/abs/10.1002/prsb.720050216</t>
  </si>
  <si>
    <t>https://aiche.onlinelibrary.wiley.com/doi/abs/10.1002/prsb.720050302</t>
  </si>
  <si>
    <t>T. Maguire</t>
  </si>
  <si>
    <t>Letters</t>
  </si>
  <si>
    <t>'J3-J3</t>
  </si>
  <si>
    <t>https://aiche.onlinelibrary.wiley.com/doi/abs/10.1002/prsb.720050303</t>
  </si>
  <si>
    <t>'J5-J6</t>
  </si>
  <si>
    <t>https://aiche.onlinelibrary.wiley.com/doi/abs/10.1002/prsb.720050316</t>
  </si>
  <si>
    <t>'129-135</t>
  </si>
  <si>
    <t>https://aiche.onlinelibrary.wiley.com/doi/abs/10.1002/prsb.720050304</t>
  </si>
  <si>
    <t>https://aiche.onlinelibrary.wiley.com/doi/abs/10.1002/prsb.720050305</t>
  </si>
  <si>
    <t>E. D. Weir, G. W. Gravenstine and T. F. Hoppe</t>
  </si>
  <si>
    <t>Thermal runaways: Problems with agitation</t>
  </si>
  <si>
    <t>'142-147</t>
  </si>
  <si>
    <t>https://aiche.onlinelibrary.wiley.com/doi/abs/10.1002/prsb.720050306</t>
  </si>
  <si>
    <t>High temperature polymeric fire barriers</t>
  </si>
  <si>
    <t>'148-154</t>
  </si>
  <si>
    <t>https://aiche.onlinelibrary.wiley.com/doi/abs/10.1002/prsb.720050307</t>
  </si>
  <si>
    <t>G. R. Prescott, P. Blommaert and L. Grisolia</t>
  </si>
  <si>
    <t>Failure of high pressure synthesis pipe</t>
  </si>
  <si>
    <t>'155-159</t>
  </si>
  <si>
    <t>https://aiche.onlinelibrary.wiley.com/doi/abs/10.1002/prsb.720050308</t>
  </si>
  <si>
    <t>https://aiche.onlinelibrary.wiley.com/doi/abs/10.1002/prsb.720050309</t>
  </si>
  <si>
    <t>C. S. McCoy, M. D. Dillenback and D. J. Truax</t>
  </si>
  <si>
    <t>Major fire in a steam-methane reformer furnace</t>
  </si>
  <si>
    <t>'165-168</t>
  </si>
  <si>
    <t>https://aiche.onlinelibrary.wiley.com/doi/abs/10.1002/prsb.720050310</t>
  </si>
  <si>
    <t>'169-174</t>
  </si>
  <si>
    <t>https://aiche.onlinelibrary.wiley.com/doi/abs/10.1002/prsb.720050311</t>
  </si>
  <si>
    <t>Multiple cracking and leakage of a hot synthesis gas pipe</t>
  </si>
  <si>
    <t>https://aiche.onlinelibrary.wiley.com/doi/abs/10.1002/prsb.720050312</t>
  </si>
  <si>
    <t>'179-182</t>
  </si>
  <si>
    <t>https://aiche.onlinelibrary.wiley.com/doi/abs/10.1002/prsb.720050313</t>
  </si>
  <si>
    <t>'183-185</t>
  </si>
  <si>
    <t>https://aiche.onlinelibrary.wiley.com/doi/abs/10.1002/prsb.720050314</t>
  </si>
  <si>
    <t>Lessons in hazardous material transportation based on case histories</t>
  </si>
  <si>
    <t>https://aiche.onlinelibrary.wiley.com/doi/abs/10.1002/prsb.720050315</t>
  </si>
  <si>
    <t>'O4-O4</t>
  </si>
  <si>
    <t>https://aiche.onlinelibrary.wiley.com/doi/abs/10.1002/prsb.720050402</t>
  </si>
  <si>
    <t>'O5-O5</t>
  </si>
  <si>
    <t>https://aiche.onlinelibrary.wiley.com/doi/abs/10.1002/prsb.720050403</t>
  </si>
  <si>
    <t>'O7-O7</t>
  </si>
  <si>
    <t>https://aiche.onlinelibrary.wiley.com/doi/abs/10.1002/prsb.720050413</t>
  </si>
  <si>
    <t>E. Sheehan</t>
  </si>
  <si>
    <t>Heat transfer oil boilers</t>
  </si>
  <si>
    <t>'193-195</t>
  </si>
  <si>
    <t>https://aiche.onlinelibrary.wiley.com/doi/abs/10.1002/prsb.720050404</t>
  </si>
  <si>
    <t>'196-204</t>
  </si>
  <si>
    <t>https://aiche.onlinelibrary.wiley.com/doi/abs/10.1002/prsb.720050405</t>
  </si>
  <si>
    <t>H. K. Fauske, M. Epstein, M. A. Grolmes and J. C. Leung</t>
  </si>
  <si>
    <t>Emergency relief vent sizing for fire emergencies involving liquid-filled atmospheric storage vessels</t>
  </si>
  <si>
    <t>'205-208</t>
  </si>
  <si>
    <t>https://aiche.onlinelibrary.wiley.com/doi/abs/10.1002/prsb.720050406</t>
  </si>
  <si>
    <t>'209-220</t>
  </si>
  <si>
    <t>https://aiche.onlinelibrary.wiley.com/doi/abs/10.1002/prsb.720050407</t>
  </si>
  <si>
    <t>Early on-line detection of exothermic reactions</t>
  </si>
  <si>
    <t>'221-224</t>
  </si>
  <si>
    <t>https://aiche.onlinelibrary.wiley.com/doi/abs/10.1002/prsb.720050408</t>
  </si>
  <si>
    <t>'225-227</t>
  </si>
  <si>
    <t>https://aiche.onlinelibrary.wiley.com/doi/abs/10.1002/prsb.720050409</t>
  </si>
  <si>
    <t>'228-231</t>
  </si>
  <si>
    <t>https://aiche.onlinelibrary.wiley.com/doi/abs/10.1002/prsb.720050410</t>
  </si>
  <si>
    <t>NOx in the cryogenic hydrogen recovery section of an olefins production unit</t>
  </si>
  <si>
    <t>https://aiche.onlinelibrary.wiley.com/doi/abs/10.1002/prsb.720050411</t>
  </si>
  <si>
    <t>'238-251</t>
  </si>
  <si>
    <t>https://aiche.onlinelibrary.wiley.com/doi/abs/10.1002/prsb.720050412</t>
  </si>
  <si>
    <t>Vibration monitoring—a programmed approach</t>
  </si>
  <si>
    <t>https://aiche.onlinelibrary.wiley.com/doi/abs/10.1002/prsb.720060105</t>
  </si>
  <si>
    <t>R. V. Kalnins</t>
  </si>
  <si>
    <t>Emergency preparedness and response</t>
  </si>
  <si>
    <t>'6-10</t>
  </si>
  <si>
    <t>https://aiche.onlinelibrary.wiley.com/doi/abs/10.1002/prsb.720060106</t>
  </si>
  <si>
    <t>L. Lunde and R. Nyborg</t>
  </si>
  <si>
    <t>The effect of oxygen and water on stress corrosion cracking of mild steel in liquid and vaporous ammonia</t>
  </si>
  <si>
    <t>https://aiche.onlinelibrary.wiley.com/doi/abs/10.1002/prsb.720060107</t>
  </si>
  <si>
    <t>M. H. McRae</t>
  </si>
  <si>
    <t>Anhydrous ammonia explosion in an ice cream plant</t>
  </si>
  <si>
    <t>'17-19</t>
  </si>
  <si>
    <t>https://aiche.onlinelibrary.wiley.com/doi/abs/10.1002/prsb.720060108</t>
  </si>
  <si>
    <t>The effects of system dynamics on failure: Illustrative examples</t>
  </si>
  <si>
    <t>'20-34</t>
  </si>
  <si>
    <t>https://aiche.onlinelibrary.wiley.com/doi/abs/10.1002/prsb.720060109</t>
  </si>
  <si>
    <t>S. Madhavan and S. Y. Sathe</t>
  </si>
  <si>
    <t>Inspection of ammonia plants</t>
  </si>
  <si>
    <t>'35-41</t>
  </si>
  <si>
    <t>https://aiche.onlinelibrary.wiley.com/doi/abs/10.1002/prsb.720060110</t>
  </si>
  <si>
    <t>G. D. Davis</t>
  </si>
  <si>
    <t>Investigation and repair of an auxiliary boiler explosion</t>
  </si>
  <si>
    <t>'42-45</t>
  </si>
  <si>
    <t>https://aiche.onlinelibrary.wiley.com/doi/abs/10.1002/prsb.720060111</t>
  </si>
  <si>
    <t>R. J. Gendreau and D. L. Raymond</t>
  </si>
  <si>
    <t>An assessment of burning waste fuel in circulating fluidized bed boilers</t>
  </si>
  <si>
    <t>'46-51</t>
  </si>
  <si>
    <t>https://aiche.onlinelibrary.wiley.com/doi/abs/10.1002/prsb.720060112</t>
  </si>
  <si>
    <t>D. M. Brown and P. F. Nolan</t>
  </si>
  <si>
    <t>The interaction of shock waves in cylindrical structures</t>
  </si>
  <si>
    <t>https://aiche.onlinelibrary.wiley.com/doi/abs/10.1002/prsb.720060113</t>
  </si>
  <si>
    <t>'57-61</t>
  </si>
  <si>
    <t>https://aiche.onlinelibrary.wiley.com/doi/abs/10.1002/prsb.720060114</t>
  </si>
  <si>
    <t>Profile</t>
  </si>
  <si>
    <t>https://aiche.onlinelibrary.wiley.com/doi/abs/10.1002/prsb.720060102</t>
  </si>
  <si>
    <t>'J4-J5</t>
  </si>
  <si>
    <t>https://aiche.onlinelibrary.wiley.com/doi/abs/10.1002/prsb.720060103</t>
  </si>
  <si>
    <t>Aiche mettings calendar</t>
  </si>
  <si>
    <t>'J8-J9</t>
  </si>
  <si>
    <t>https://aiche.onlinelibrary.wiley.com/doi/abs/10.1002/prsb.720060104</t>
  </si>
  <si>
    <t>https://aiche.onlinelibrary.wiley.com/doi/abs/10.1002/prsb.720060115</t>
  </si>
  <si>
    <t>W. H. Goldthwaite, P. Baybutt, F. L. Leverenz and H. S. Kemp</t>
  </si>
  <si>
    <t>Guidelines for hazard evaluation procedures: Preparation and content</t>
  </si>
  <si>
    <t>https://aiche.onlinelibrary.wiley.com/doi/abs/10.1002/prsb.720060205</t>
  </si>
  <si>
    <t>T. F. Barry</t>
  </si>
  <si>
    <t>Computer room risk assessment</t>
  </si>
  <si>
    <t>'68-72</t>
  </si>
  <si>
    <t>https://aiche.onlinelibrary.wiley.com/doi/abs/10.1002/prsb.720060206</t>
  </si>
  <si>
    <t>D. Kauffman</t>
  </si>
  <si>
    <t>Health, safety and loss control topics in the senior design courses</t>
  </si>
  <si>
    <t>'73-76</t>
  </si>
  <si>
    <t>https://aiche.onlinelibrary.wiley.com/doi/abs/10.1002/prsb.720060207</t>
  </si>
  <si>
    <t>J. C. Leung and H. K. Fauske</t>
  </si>
  <si>
    <t>Runaway system characterization and vent sizing based on diers methodology</t>
  </si>
  <si>
    <t>'77-83</t>
  </si>
  <si>
    <t>https://aiche.onlinelibrary.wiley.com/doi/abs/10.1002/prsb.720060208</t>
  </si>
  <si>
    <t>F. Al-Abdulally, S. Al-Shuwaib and B. L. Gupta</t>
  </si>
  <si>
    <t>Hazard analysis and safety considerations in refrigerated ammonia storage tanks</t>
  </si>
  <si>
    <t>'84-88</t>
  </si>
  <si>
    <t>https://aiche.onlinelibrary.wiley.com/doi/abs/10.1002/prsb.720060209</t>
  </si>
  <si>
    <t>J. L. Cronin and P. F. Nolan</t>
  </si>
  <si>
    <t>Laboratory techniques for the quantitative study of thermal decompositions</t>
  </si>
  <si>
    <t>'89-97</t>
  </si>
  <si>
    <t>https://aiche.onlinelibrary.wiley.com/doi/abs/10.1002/prsb.720060210</t>
  </si>
  <si>
    <t>Washington environmental newsletter</t>
  </si>
  <si>
    <t>'A2-A2</t>
  </si>
  <si>
    <t>https://aiche.onlinelibrary.wiley.com/doi/abs/10.1002/prsb.720060202</t>
  </si>
  <si>
    <t>'A3-A3</t>
  </si>
  <si>
    <t>https://aiche.onlinelibrary.wiley.com/doi/abs/10.1002/prsb.720060203</t>
  </si>
  <si>
    <t>https://aiche.onlinelibrary.wiley.com/doi/abs/10.1002/prsb.720060204</t>
  </si>
  <si>
    <t>https://aiche.onlinelibrary.wiley.com/doi/abs/10.1002/prsb.720060216</t>
  </si>
  <si>
    <t>'98-105</t>
  </si>
  <si>
    <t>https://aiche.onlinelibrary.wiley.com/doi/abs/10.1002/prsb.720060211</t>
  </si>
  <si>
    <t>W. K. Taylor and A. Pinto</t>
  </si>
  <si>
    <t>Commissioning of CIL's ammonia II plant</t>
  </si>
  <si>
    <t>'106-111</t>
  </si>
  <si>
    <t>https://aiche.onlinelibrary.wiley.com/doi/abs/10.1002/prsb.720060212</t>
  </si>
  <si>
    <t>R. N. Maddox, J. Diers, A. M. Bhairi, P. A. Thomas-Cooper and E. M. Elizondo</t>
  </si>
  <si>
    <t>Correlation of acid gas-ethanolamine equilibrium using ionic concentrations</t>
  </si>
  <si>
    <t>'112-117</t>
  </si>
  <si>
    <t>https://aiche.onlinelibrary.wiley.com/doi/abs/10.1002/prsb.720060213</t>
  </si>
  <si>
    <t>M. Shimagaki, K. Miyashita, A. Ilyas and A. Kalyubi</t>
  </si>
  <si>
    <t>Ammonia converter operation</t>
  </si>
  <si>
    <t>'118-121</t>
  </si>
  <si>
    <t>https://aiche.onlinelibrary.wiley.com/doi/abs/10.1002/prsb.720060214</t>
  </si>
  <si>
    <t>R. Lavie</t>
  </si>
  <si>
    <t>Ammonia synthesis enhancement through heat-mass-exchange</t>
  </si>
  <si>
    <t>https://aiche.onlinelibrary.wiley.com/doi/abs/10.1002/prsb.720060215</t>
  </si>
  <si>
    <t>J. A. Davenport</t>
  </si>
  <si>
    <t>https://aiche.onlinelibrary.wiley.com/doi/abs/10.1002/prsb.720060302</t>
  </si>
  <si>
    <t>'J4-J4</t>
  </si>
  <si>
    <t>https://aiche.onlinelibrary.wiley.com/doi/abs/10.1002/prsb.720060304</t>
  </si>
  <si>
    <t>P. G. Harrington and S. Madhavan</t>
  </si>
  <si>
    <t>https://aiche.onlinelibrary.wiley.com/doi/abs/10.1002/prsb.720060303</t>
  </si>
  <si>
    <t>'J6-J12</t>
  </si>
  <si>
    <t>https://aiche.onlinelibrary.wiley.com/doi/abs/10.1002/prsb.720060305</t>
  </si>
  <si>
    <t>A. G. Phillips</t>
  </si>
  <si>
    <t>Looking back and wishing</t>
  </si>
  <si>
    <t>https://aiche.onlinelibrary.wiley.com/doi/abs/10.1002/prsb.720060306</t>
  </si>
  <si>
    <t>O. A. Martinez, S. Madhavan, D. J. Kellett and H. Hamrouni</t>
  </si>
  <si>
    <t>Damage to and replacement of an ammonia storage tank foundation</t>
  </si>
  <si>
    <t>'129-141</t>
  </si>
  <si>
    <t>https://aiche.onlinelibrary.wiley.com/doi/abs/10.1002/prsb.720060307</t>
  </si>
  <si>
    <t>C. L. Keller</t>
  </si>
  <si>
    <t>Future requirements for unrestricted entry into confined spaces</t>
  </si>
  <si>
    <t>'142-145</t>
  </si>
  <si>
    <t>https://aiche.onlinelibrary.wiley.com/doi/abs/10.1002/prsb.720060308</t>
  </si>
  <si>
    <t>E. R. Hoyle and R. S. Stricoff</t>
  </si>
  <si>
    <t>Functional requirements and design criteria for the design of high hazard containment laboratories</t>
  </si>
  <si>
    <t>'146-150</t>
  </si>
  <si>
    <t>https://aiche.onlinelibrary.wiley.com/doi/abs/10.1002/prsb.720060309</t>
  </si>
  <si>
    <t>H. Z. Kister and T. C. Hower Jr.</t>
  </si>
  <si>
    <t>Unusual operating histories of gas processing and olefins plant columns</t>
  </si>
  <si>
    <t>'151-161</t>
  </si>
  <si>
    <t>https://aiche.onlinelibrary.wiley.com/doi/abs/10.1002/prsb.720060310</t>
  </si>
  <si>
    <t>D. Fromm and W. Rall</t>
  </si>
  <si>
    <t>Fire at semi-lean pump by reverse motion</t>
  </si>
  <si>
    <t>'162-164</t>
  </si>
  <si>
    <t>https://aiche.onlinelibrary.wiley.com/doi/abs/10.1002/prsb.720060311</t>
  </si>
  <si>
    <t>R. M. Taylor and W. I. Lewis III</t>
  </si>
  <si>
    <t>Using robots to reduce personnel radiation exposure at the savannah river plant</t>
  </si>
  <si>
    <t>'165-170</t>
  </si>
  <si>
    <t>https://aiche.onlinelibrary.wiley.com/doi/abs/10.1002/prsb.720060312</t>
  </si>
  <si>
    <t>Guidelines for vapor release mitigation</t>
  </si>
  <si>
    <t>'171-174</t>
  </si>
  <si>
    <t>https://aiche.onlinelibrary.wiley.com/doi/abs/10.1002/prsb.720060313</t>
  </si>
  <si>
    <t>'J13-J13</t>
  </si>
  <si>
    <t>https://aiche.onlinelibrary.wiley.com/doi/abs/10.1002/prsb.720060314</t>
  </si>
  <si>
    <t>F. C. Politz</t>
  </si>
  <si>
    <t>Conclusions of industry task group on nitrogen oxides in ethylene plants</t>
  </si>
  <si>
    <t>'9-11</t>
  </si>
  <si>
    <t>https://aiche.onlinelibrary.wiley.com/doi/abs/10.1002/prsb.720060404</t>
  </si>
  <si>
    <t>https://aiche.onlinelibrary.wiley.com/doi/abs/10.1002/prsb.720060402</t>
  </si>
  <si>
    <t>J. M. Blanken</t>
  </si>
  <si>
    <t>Comments on “Hazard analysis and safety consideration in refrigerated ammonia storage tanks” by Falah Al-Abdulally, Saad Al-Shuwaib and B. L. Gupta</t>
  </si>
  <si>
    <t>'O6-O8</t>
  </si>
  <si>
    <t>https://aiche.onlinelibrary.wiley.com/doi/abs/10.1002/prsb.720060403</t>
  </si>
  <si>
    <t>Flame barrier valves</t>
  </si>
  <si>
    <t>https://aiche.onlinelibrary.wiley.com/doi/abs/10.1002/prsb.720060405</t>
  </si>
  <si>
    <t>M. Smith</t>
  </si>
  <si>
    <t>Understanding cooling towers: The route to energy savings</t>
  </si>
  <si>
    <t>https://aiche.onlinelibrary.wiley.com/doi/abs/10.1002/prsb.720060406</t>
  </si>
  <si>
    <t>R. I. Pollard-Cavalli</t>
  </si>
  <si>
    <t>Environmental compliance without sacrificing customer requirements</t>
  </si>
  <si>
    <t>'185-187</t>
  </si>
  <si>
    <t>https://aiche.onlinelibrary.wiley.com/doi/abs/10.1002/prsb.720060407</t>
  </si>
  <si>
    <t>L. B. Levy</t>
  </si>
  <si>
    <t>Inhibitor-oxygen interactions in acrylic acid stabilization</t>
  </si>
  <si>
    <t>https://aiche.onlinelibrary.wiley.com/doi/abs/10.1002/prsb.720060408</t>
  </si>
  <si>
    <t>A. Spiegelman</t>
  </si>
  <si>
    <t>Gas plant problems and the insurance industry</t>
  </si>
  <si>
    <t>'190-192</t>
  </si>
  <si>
    <t>https://aiche.onlinelibrary.wiley.com/doi/abs/10.1002/prsb.720060409</t>
  </si>
  <si>
    <t>'193-198</t>
  </si>
  <si>
    <t>https://aiche.onlinelibrary.wiley.com/doi/abs/10.1002/prsb.720060410</t>
  </si>
  <si>
    <t>Gas plant and fuel handling facilities: An insurer's view</t>
  </si>
  <si>
    <t>'199-202</t>
  </si>
  <si>
    <t>https://aiche.onlinelibrary.wiley.com/doi/abs/10.1002/prsb.720060411</t>
  </si>
  <si>
    <t>J. J. Kurland and D. R. Bryant</t>
  </si>
  <si>
    <t>Shipboard polymerization of acrylic acid</t>
  </si>
  <si>
    <t>'203-207</t>
  </si>
  <si>
    <t>https://aiche.onlinelibrary.wiley.com/doi/abs/10.1002/prsb.720060412</t>
  </si>
  <si>
    <t>R. F. Strigle Jr. and T. Nakano</t>
  </si>
  <si>
    <t>Increasing efficiency in direct contact heat transfer</t>
  </si>
  <si>
    <t>'208-210</t>
  </si>
  <si>
    <t>https://aiche.onlinelibrary.wiley.com/doi/abs/10.1002/prsb.720060413</t>
  </si>
  <si>
    <t>D. C. Scheid</t>
  </si>
  <si>
    <t>Health, safety and environmental protection: A new audit program</t>
  </si>
  <si>
    <t>'211-214</t>
  </si>
  <si>
    <t>https://aiche.onlinelibrary.wiley.com/doi/abs/10.1002/prsb.720060414</t>
  </si>
  <si>
    <t>P. A. Costanza, G. L. Hagen, R. S. Kalagnanam and P. J. Komosinsky</t>
  </si>
  <si>
    <t>Estimation of catastrophic quantities of toxic chemicals by atmospheric dispersion modeling</t>
  </si>
  <si>
    <t>'215-220</t>
  </si>
  <si>
    <t>https://aiche.onlinelibrary.wiley.com/doi/abs/10.1002/prsb.720060415</t>
  </si>
  <si>
    <t>'O13-O13</t>
  </si>
  <si>
    <t>https://aiche.onlinelibrary.wiley.com/doi/abs/10.1002/prsb.720060416</t>
  </si>
  <si>
    <t>Static electricity: Rules for plant safety</t>
  </si>
  <si>
    <t>'1-22</t>
  </si>
  <si>
    <t>https://aiche.onlinelibrary.wiley.com/doi/abs/10.1002/prsb.720070107</t>
  </si>
  <si>
    <t>https://aiche.onlinelibrary.wiley.com/doi/abs/10.1002/prsb.720070108</t>
  </si>
  <si>
    <t>https://aiche.onlinelibrary.wiley.com/doi/abs/10.1002/prsb.720070109</t>
  </si>
  <si>
    <t>https://aiche.onlinelibrary.wiley.com/doi/abs/10.1002/prsb.720070110</t>
  </si>
  <si>
    <t>https://aiche.onlinelibrary.wiley.com/doi/abs/10.1002/prsb.720070111</t>
  </si>
  <si>
    <t>L. A. Rosenthal</t>
  </si>
  <si>
    <t>Static electricity and plastic drums</t>
  </si>
  <si>
    <t>'51-52</t>
  </si>
  <si>
    <t>https://aiche.onlinelibrary.wiley.com/doi/abs/10.1002/prsb.720070112</t>
  </si>
  <si>
    <t>https://aiche.onlinelibrary.wiley.com/doi/abs/10.1002/prsb.720070113</t>
  </si>
  <si>
    <t>Static hazards of drum filling. II. Electrostatic models: Theory and experiment</t>
  </si>
  <si>
    <t>'63-78</t>
  </si>
  <si>
    <t>https://aiche.onlinelibrary.wiley.com/doi/abs/10.1002/prsb.720070114</t>
  </si>
  <si>
    <t>M. A. Pikulin</t>
  </si>
  <si>
    <t>https://aiche.onlinelibrary.wiley.com/doi/abs/10.1002/prsb.720070102</t>
  </si>
  <si>
    <t>Subject: Static electricity</t>
  </si>
  <si>
    <t>https://aiche.onlinelibrary.wiley.com/doi/abs/10.1002/prsb.720070103</t>
  </si>
  <si>
    <t>https://aiche.onlinelibrary.wiley.com/doi/abs/10.1002/prsb.720070104</t>
  </si>
  <si>
    <t>'J5-J5</t>
  </si>
  <si>
    <t>https://aiche.onlinelibrary.wiley.com/doi/abs/10.1002/prsb.720070105</t>
  </si>
  <si>
    <t>1988 Meeting Schedule for the American Institute of Chemical Engineers</t>
  </si>
  <si>
    <t>'J6-J6</t>
  </si>
  <si>
    <t>https://aiche.onlinelibrary.wiley.com/doi/abs/10.1002/prsb.720070106</t>
  </si>
  <si>
    <t>'i-i</t>
  </si>
  <si>
    <t>https://aiche.onlinelibrary.wiley.com/doi/abs/10.1002/prsb.720070214</t>
  </si>
  <si>
    <t>W. H. Ciolek</t>
  </si>
  <si>
    <t>Laboratory shielding for projectiles</t>
  </si>
  <si>
    <t>'79-86</t>
  </si>
  <si>
    <t>https://aiche.onlinelibrary.wiley.com/doi/abs/10.1002/prsb.720070204</t>
  </si>
  <si>
    <t>N. B. Le, A. J. Santay and J. S. Zabrenski</t>
  </si>
  <si>
    <t>Laboratory safety design criteria</t>
  </si>
  <si>
    <t>'87-94</t>
  </si>
  <si>
    <t>https://aiche.onlinelibrary.wiley.com/doi/abs/10.1002/prsb.720070205</t>
  </si>
  <si>
    <t>https://aiche.onlinelibrary.wiley.com/doi/abs/10.1002/prsb.720070206</t>
  </si>
  <si>
    <t>P. A. Ruziska</t>
  </si>
  <si>
    <t>https://aiche.onlinelibrary.wiley.com/doi/abs/10.1002/prsb.720070202</t>
  </si>
  <si>
    <t>'A4-A6</t>
  </si>
  <si>
    <t>https://aiche.onlinelibrary.wiley.com/doi/abs/10.1002/prsb.720070203</t>
  </si>
  <si>
    <t>G. P. Williams, W. W. Hoehing and R. G. Byington</t>
  </si>
  <si>
    <t>Causes of ammonia plant shutdowns survey V</t>
  </si>
  <si>
    <t>'99-110</t>
  </si>
  <si>
    <t>https://aiche.onlinelibrary.wiley.com/doi/abs/10.1002/prsb.720070207</t>
  </si>
  <si>
    <t>G. J. Hollond and W. F. Weber</t>
  </si>
  <si>
    <t>Waste reduction at Du Pont: Business opportunities</t>
  </si>
  <si>
    <t>'111-113</t>
  </si>
  <si>
    <t>https://aiche.onlinelibrary.wiley.com/doi/abs/10.1002/prsb.720070208</t>
  </si>
  <si>
    <t>Ignition capabilities of hot surfaces and mechanically generated sparks in flammable gas and dust/air mixtures</t>
  </si>
  <si>
    <t>'114-121</t>
  </si>
  <si>
    <t>https://aiche.onlinelibrary.wiley.com/doi/abs/10.1002/prsb.720070209</t>
  </si>
  <si>
    <t>https://aiche.onlinelibrary.wiley.com/doi/abs/10.1002/prsb.720070210</t>
  </si>
  <si>
    <t>https://aiche.onlinelibrary.wiley.com/doi/abs/10.1002/prsb.720070211</t>
  </si>
  <si>
    <t>R. D. Mall</t>
  </si>
  <si>
    <t>Safety in multistream ammonia plants utilizing common utility services</t>
  </si>
  <si>
    <t>'136-138</t>
  </si>
  <si>
    <t>https://aiche.onlinelibrary.wiley.com/doi/abs/10.1002/prsb.720070212</t>
  </si>
  <si>
    <t>https://aiche.onlinelibrary.wiley.com/doi/abs/10.1002/prsb.720070213</t>
  </si>
  <si>
    <t>https://aiche.onlinelibrary.wiley.com/doi/abs/10.1002/prsb.720070302</t>
  </si>
  <si>
    <t>https://aiche.onlinelibrary.wiley.com/doi/abs/10.1002/prsb.720070303</t>
  </si>
  <si>
    <t>T. W. Carmody</t>
  </si>
  <si>
    <t>Organization and projects of the center for chemical process safety</t>
  </si>
  <si>
    <t>'J5-J8</t>
  </si>
  <si>
    <t>https://aiche.onlinelibrary.wiley.com/doi/abs/10.1002/prsb.720070304</t>
  </si>
  <si>
    <t>'J9-J9</t>
  </si>
  <si>
    <t>https://aiche.onlinelibrary.wiley.com/doi/abs/10.1002/prsb.720070318</t>
  </si>
  <si>
    <t>https://aiche.onlinelibrary.wiley.com/doi/abs/10.1002/prsb.720070305</t>
  </si>
  <si>
    <t>https://aiche.onlinelibrary.wiley.com/doi/abs/10.1002/prsb.720070306</t>
  </si>
  <si>
    <t>https://aiche.onlinelibrary.wiley.com/doi/abs/10.1002/prsb.720070307</t>
  </si>
  <si>
    <t>https://aiche.onlinelibrary.wiley.com/doi/abs/10.1002/prsb.720070308</t>
  </si>
  <si>
    <t>J. E. Gwynn</t>
  </si>
  <si>
    <t>Positive pressure testing system (PPTS)</t>
  </si>
  <si>
    <t>'169-172</t>
  </si>
  <si>
    <t>https://aiche.onlinelibrary.wiley.com/doi/abs/10.1002/prsb.720070309</t>
  </si>
  <si>
    <t>https://aiche.onlinelibrary.wiley.com/doi/abs/10.1002/prsb.720070310</t>
  </si>
  <si>
    <t>https://aiche.onlinelibrary.wiley.com/doi/abs/10.1002/prsb.720070311</t>
  </si>
  <si>
    <t>F. M. Wampler III</t>
  </si>
  <si>
    <t>Formation of diacrylic acid during acrylic acid storage</t>
  </si>
  <si>
    <t>'183-189</t>
  </si>
  <si>
    <t>https://aiche.onlinelibrary.wiley.com/doi/abs/10.1002/prsb.720070312</t>
  </si>
  <si>
    <t>J. J. Levitzky</t>
  </si>
  <si>
    <t>Safety, health, and loss prevention in the undergraduate chemical engineering curriculum</t>
  </si>
  <si>
    <t>https://aiche.onlinelibrary.wiley.com/doi/abs/10.1002/prsb.720070313</t>
  </si>
  <si>
    <t>https://aiche.onlinelibrary.wiley.com/doi/abs/10.1002/prsb.720070314</t>
  </si>
  <si>
    <t>J. G. Holmes, B. A. Hedman and S. Y. Salama</t>
  </si>
  <si>
    <t>Overview of industrial drying needs and competing technologies</t>
  </si>
  <si>
    <t>'199-203</t>
  </si>
  <si>
    <t>https://aiche.onlinelibrary.wiley.com/doi/abs/10.1002/prsb.720070315</t>
  </si>
  <si>
    <t>G. A. Holton and D. F. Montague</t>
  </si>
  <si>
    <t>Application of health effects data to chemical process accidents</t>
  </si>
  <si>
    <t>'204-208</t>
  </si>
  <si>
    <t>https://aiche.onlinelibrary.wiley.com/doi/abs/10.1002/prsb.720070316</t>
  </si>
  <si>
    <t>B. Reidenbach</t>
  </si>
  <si>
    <t>Spray treatment procedure improves cooling system efficiency and reliability</t>
  </si>
  <si>
    <t>'209-214</t>
  </si>
  <si>
    <t>https://aiche.onlinelibrary.wiley.com/doi/abs/10.1002/prsb.720070317</t>
  </si>
  <si>
    <t>W. Wood</t>
  </si>
  <si>
    <t>'O3-O3</t>
  </si>
  <si>
    <t>https://aiche.onlinelibrary.wiley.com/doi/abs/10.1002/prsb.720070402</t>
  </si>
  <si>
    <t>'O4-O5</t>
  </si>
  <si>
    <t>https://aiche.onlinelibrary.wiley.com/doi/abs/10.1002/prsb.720070403</t>
  </si>
  <si>
    <t>https://aiche.onlinelibrary.wiley.com/doi/abs/10.1002/prsb.720070416</t>
  </si>
  <si>
    <t>B. R. Templin and D. Leith</t>
  </si>
  <si>
    <t>Effect of operating conditions on pressure drop in a pulse-jet cleaned fabric filter</t>
  </si>
  <si>
    <t>https://aiche.onlinelibrary.wiley.com/doi/abs/10.1002/prsb.720070404</t>
  </si>
  <si>
    <t>J. C. Dore</t>
  </si>
  <si>
    <t>Process safety—an integral part of pilot plants</t>
  </si>
  <si>
    <t>'223-225</t>
  </si>
  <si>
    <t>https://aiche.onlinelibrary.wiley.com/doi/abs/10.1002/prsb.720070405</t>
  </si>
  <si>
    <t>Fires and explosions of hydrocarbon oxidation plants</t>
  </si>
  <si>
    <t>'226-230</t>
  </si>
  <si>
    <t>https://aiche.onlinelibrary.wiley.com/doi/abs/10.1002/prsb.720070406</t>
  </si>
  <si>
    <t>J. P. Spence and J. A. Noronha</t>
  </si>
  <si>
    <t>Reliable detection of runaway reaction precursors in liquid phase reactions</t>
  </si>
  <si>
    <t>'231-235</t>
  </si>
  <si>
    <t>https://aiche.onlinelibrary.wiley.com/doi/abs/10.1002/prsb.720070407</t>
  </si>
  <si>
    <t>V. M. Fthenakis and P. D. Moskowitz</t>
  </si>
  <si>
    <t>Health and safety aspects of thin-film photovoltaic cell manufacturing technologies</t>
  </si>
  <si>
    <t>'236-241</t>
  </si>
  <si>
    <t>https://aiche.onlinelibrary.wiley.com/doi/abs/10.1002/prsb.720070408</t>
  </si>
  <si>
    <t>Consequences of solvent ignition during a drum filling operation</t>
  </si>
  <si>
    <t>'242-242</t>
  </si>
  <si>
    <t>https://aiche.onlinelibrary.wiley.com/doi/abs/10.1002/prsb.720070409</t>
  </si>
  <si>
    <t>A. J. Cobb and S. Monier-Williams</t>
  </si>
  <si>
    <t>CIL's experience with a computerized ammonia plant trip system</t>
  </si>
  <si>
    <t>'243-253</t>
  </si>
  <si>
    <t>https://aiche.onlinelibrary.wiley.com/doi/abs/10.1002/prsb.720070410</t>
  </si>
  <si>
    <t>Failure mode management: A loss prevention philosophy for programmable logic controllers</t>
  </si>
  <si>
    <t>https://aiche.onlinelibrary.wiley.com/doi/abs/10.1002/prsb.720070411</t>
  </si>
  <si>
    <t>Loss prevention features perform in fired heater loss incident</t>
  </si>
  <si>
    <t>https://aiche.onlinelibrary.wiley.com/doi/abs/10.1002/prsb.720070412</t>
  </si>
  <si>
    <t>E. M. Drake and P. A. Croce</t>
  </si>
  <si>
    <t>Guidelines for safe storage and handling of high toxic hazard materials: A new CCPS Publication</t>
  </si>
  <si>
    <t>'259-264</t>
  </si>
  <si>
    <t>https://aiche.onlinelibrary.wiley.com/doi/abs/10.1002/prsb.720070413</t>
  </si>
  <si>
    <t>Process safety management: A U.K. approach</t>
  </si>
  <si>
    <t>'265-269</t>
  </si>
  <si>
    <t>https://aiche.onlinelibrary.wiley.com/doi/abs/10.1002/prsb.720070414</t>
  </si>
  <si>
    <t>L. S. Kirch, J. A. Kargol, J. W. Magee and W. S. Stuper</t>
  </si>
  <si>
    <t>Stability of acrylic monomers</t>
  </si>
  <si>
    <t>'270-274</t>
  </si>
  <si>
    <t>https://aiche.onlinelibrary.wiley.com/doi/abs/10.1002/prsb.720070415</t>
  </si>
  <si>
    <t>https://aiche.onlinelibrary.wiley.com/doi/abs/10.1002/prsb.720080104</t>
  </si>
  <si>
    <t>https://aiche.onlinelibrary.wiley.com/doi/abs/10.1002/prsb.720080105</t>
  </si>
  <si>
    <t>L. Gephart and S. Moses</t>
  </si>
  <si>
    <t>An approach to evaluate the acute impacts from simulated accidental releases of chlorine and ammonia</t>
  </si>
  <si>
    <t>'8-11</t>
  </si>
  <si>
    <t>https://aiche.onlinelibrary.wiley.com/doi/abs/10.1002/prsb.720080106</t>
  </si>
  <si>
    <t>https://aiche.onlinelibrary.wiley.com/doi/abs/10.1002/prsb.720080107</t>
  </si>
  <si>
    <t>https://aiche.onlinelibrary.wiley.com/doi/abs/10.1002/prsb.720080108</t>
  </si>
  <si>
    <t>W. E. Martinsen, D. W. Johnson and S. B. Millsap</t>
  </si>
  <si>
    <t>Determining spacing by radiant heat limits</t>
  </si>
  <si>
    <t>https://aiche.onlinelibrary.wiley.com/doi/abs/10.1002/prsb.720080109</t>
  </si>
  <si>
    <t>P. J. Nightingale</t>
  </si>
  <si>
    <t>Investigation into an explosion that occurred during a welding operation</t>
  </si>
  <si>
    <t>'29-32</t>
  </si>
  <si>
    <t>https://aiche.onlinelibrary.wiley.com/doi/abs/10.1002/prsb.720080110</t>
  </si>
  <si>
    <t>Explosion in a nitric acid tail gas duct</t>
  </si>
  <si>
    <t>'33-34</t>
  </si>
  <si>
    <t>https://aiche.onlinelibrary.wiley.com/doi/abs/10.1002/prsb.720080111</t>
  </si>
  <si>
    <t>L. W. Craig</t>
  </si>
  <si>
    <t>Control structure for batch reactor control</t>
  </si>
  <si>
    <t>https://aiche.onlinelibrary.wiley.com/doi/abs/10.1002/prsb.720080112</t>
  </si>
  <si>
    <t>https://aiche.onlinelibrary.wiley.com/doi/abs/10.1002/prsb.720080113</t>
  </si>
  <si>
    <t>R. F. Anderson and R. P. Schnell</t>
  </si>
  <si>
    <t>Commercialization of an on-line hydrogen monitor</t>
  </si>
  <si>
    <t>'55-57</t>
  </si>
  <si>
    <t>https://aiche.onlinelibrary.wiley.com/doi/abs/10.1002/prsb.720080114</t>
  </si>
  <si>
    <t>A review of models for predicting the dispersion of ammonia in the atmosphere</t>
  </si>
  <si>
    <t>'58-64</t>
  </si>
  <si>
    <t>https://aiche.onlinelibrary.wiley.com/doi/abs/10.1002/prsb.720080115</t>
  </si>
  <si>
    <t>https://aiche.onlinelibrary.wiley.com/doi/abs/10.1002/prsb.720080102</t>
  </si>
  <si>
    <t>https://aiche.onlinelibrary.wiley.com/doi/abs/10.1002/prsb.720080103</t>
  </si>
  <si>
    <t>On the need for small chemical operators to know and use proper chemical process safety technology</t>
  </si>
  <si>
    <t>https://aiche.onlinelibrary.wiley.com/doi/abs/10.1002/prsb.720080206</t>
  </si>
  <si>
    <t>https://aiche.onlinelibrary.wiley.com/doi/abs/10.1002/prsb.720080207</t>
  </si>
  <si>
    <t>R. Kershaw and J. G. Cullen</t>
  </si>
  <si>
    <t>Ammonia plant prolonged operation between major overhauls</t>
  </si>
  <si>
    <t>'73-79</t>
  </si>
  <si>
    <t>https://aiche.onlinelibrary.wiley.com/doi/abs/10.1002/prsb.720080208</t>
  </si>
  <si>
    <t>https://aiche.onlinelibrary.wiley.com/doi/abs/10.1002/prsb.720080209</t>
  </si>
  <si>
    <t>N. Latino</t>
  </si>
  <si>
    <t>Training technology through interaction management</t>
  </si>
  <si>
    <t>'82-83</t>
  </si>
  <si>
    <t>https://aiche.onlinelibrary.wiley.com/doi/abs/10.1002/prsb.720080210</t>
  </si>
  <si>
    <t>V. M. Trbojevic and D. H. Slater</t>
  </si>
  <si>
    <t>Tank failure modes and their consequences</t>
  </si>
  <si>
    <t>'84-87</t>
  </si>
  <si>
    <t>https://aiche.onlinelibrary.wiley.com/doi/abs/10.1002/prsb.720080211</t>
  </si>
  <si>
    <t>R. J. Sherwood</t>
  </si>
  <si>
    <t>Material verification and inspection program</t>
  </si>
  <si>
    <t>'88-91</t>
  </si>
  <si>
    <t>https://aiche.onlinelibrary.wiley.com/doi/abs/10.1002/prsb.720080212</t>
  </si>
  <si>
    <t>J. R. Thompson and R. N. Carnegie</t>
  </si>
  <si>
    <t>Building a high-integrity ammonia storage tank—1988</t>
  </si>
  <si>
    <t>'92-95</t>
  </si>
  <si>
    <t>https://aiche.onlinelibrary.wiley.com/doi/abs/10.1002/prsb.720080213</t>
  </si>
  <si>
    <t>J. A. MacDiarmid and G. J. T. North</t>
  </si>
  <si>
    <t>Lessons learned from a hydrogen explosion in a process unit</t>
  </si>
  <si>
    <t>'96-99</t>
  </si>
  <si>
    <t>https://aiche.onlinelibrary.wiley.com/doi/abs/10.1002/prsb.720080214</t>
  </si>
  <si>
    <t>https://aiche.onlinelibrary.wiley.com/doi/abs/10.1002/prsb.720080202</t>
  </si>
  <si>
    <t>https://aiche.onlinelibrary.wiley.com/doi/abs/10.1002/prsb.720080203</t>
  </si>
  <si>
    <t>'A5-A5</t>
  </si>
  <si>
    <t>https://aiche.onlinelibrary.wiley.com/doi/abs/10.1002/prsb.720080204</t>
  </si>
  <si>
    <t>Vapor cloud source dispersion models: A new CCPS publication</t>
  </si>
  <si>
    <t>'A6-A10</t>
  </si>
  <si>
    <t>https://aiche.onlinelibrary.wiley.com/doi/abs/10.1002/prsb.720080205</t>
  </si>
  <si>
    <t>D. J. Frurip, E. Freedman and G. R. Hertel</t>
  </si>
  <si>
    <t>A new release of the ASTM CHETAH program for hazard evaluation: Versions for mainframe and personal computer</t>
  </si>
  <si>
    <t>'100-104</t>
  </si>
  <si>
    <t>https://aiche.onlinelibrary.wiley.com/doi/abs/10.1002/prsb.720080215</t>
  </si>
  <si>
    <t>L. B. Levy and J. D. Penrod</t>
  </si>
  <si>
    <t>The anatomy of an acrylic acid runaway polymerization</t>
  </si>
  <si>
    <t>'105-108</t>
  </si>
  <si>
    <t>https://aiche.onlinelibrary.wiley.com/doi/abs/10.1002/prsb.720080216</t>
  </si>
  <si>
    <t>R. L. Rogers</t>
  </si>
  <si>
    <t>The advantages and limitations of adiabatic Dewar calorimetry in chemical hazard testing</t>
  </si>
  <si>
    <t>'109-112</t>
  </si>
  <si>
    <t>https://aiche.onlinelibrary.wiley.com/doi/abs/10.1002/prsb.720080217</t>
  </si>
  <si>
    <t>M. F. Pantony, N. F. Scilly and J. A. Barton</t>
  </si>
  <si>
    <t>Safety of exothermic reactions a UK strategy</t>
  </si>
  <si>
    <t>https://aiche.onlinelibrary.wiley.com/doi/abs/10.1002/prsb.720080218</t>
  </si>
  <si>
    <t>Introduction</t>
  </si>
  <si>
    <t>https://aiche.onlinelibrary.wiley.com/doi/abs/10.1002/prsb.720080302</t>
  </si>
  <si>
    <t>Editor's note</t>
  </si>
  <si>
    <t>https://aiche.onlinelibrary.wiley.com/doi/abs/10.1002/prsb.720080303</t>
  </si>
  <si>
    <t>https://aiche.onlinelibrary.wiley.com/doi/abs/10.1002/prsb.720080304</t>
  </si>
  <si>
    <t>https://aiche.onlinelibrary.wiley.com/doi/abs/10.1002/prsb.720080305</t>
  </si>
  <si>
    <t>S. A. Hoenig</t>
  </si>
  <si>
    <t>Reducing the hazard of dust explosions: Agglomerate the fines, cool off the hot spots, collect the fines at the point of origin, neutralize local electrostatic charges</t>
  </si>
  <si>
    <t>'119-128</t>
  </si>
  <si>
    <t>https://aiche.onlinelibrary.wiley.com/doi/abs/10.1002/prsb.720080306</t>
  </si>
  <si>
    <t>R. Siwek</t>
  </si>
  <si>
    <t>Dust explosion venting for dusts pneumatically conveyed into vessels</t>
  </si>
  <si>
    <t>'129-140</t>
  </si>
  <si>
    <t>https://aiche.onlinelibrary.wiley.com/doi/abs/10.1002/prsb.720080307</t>
  </si>
  <si>
    <t>R. E. Bruderer</t>
  </si>
  <si>
    <t>Design example: Explosion protection selected for a spray drying installation</t>
  </si>
  <si>
    <t>'141-146</t>
  </si>
  <si>
    <t>https://aiche.onlinelibrary.wiley.com/doi/abs/10.1002/prsb.720080308</t>
  </si>
  <si>
    <t>J. A. Senecal</t>
  </si>
  <si>
    <t>Deflagration suppression of high Kst dusts</t>
  </si>
  <si>
    <t>https://aiche.onlinelibrary.wiley.com/doi/abs/10.1002/prsb.720080309</t>
  </si>
  <si>
    <t>Ignition properties of mechanical sparks and hot surfaces in dust/air mixtures</t>
  </si>
  <si>
    <t>'152-164</t>
  </si>
  <si>
    <t>https://aiche.onlinelibrary.wiley.com/doi/abs/10.1002/prsb.720080310</t>
  </si>
  <si>
    <t>New knowledge about rotary air locks in preventing dust ignition breakthrough</t>
  </si>
  <si>
    <t>'165-176</t>
  </si>
  <si>
    <t>https://aiche.onlinelibrary.wiley.com/doi/abs/10.1002/prsb.720080311</t>
  </si>
  <si>
    <t>L. G. Britton and D. C. Kirby</t>
  </si>
  <si>
    <t>Analysis of a dust deflagration</t>
  </si>
  <si>
    <t>'177-180</t>
  </si>
  <si>
    <t>https://aiche.onlinelibrary.wiley.com/doi/abs/10.1002/prsb.720080312</t>
  </si>
  <si>
    <t>https://aiche.onlinelibrary.wiley.com/doi/abs/10.1002/prsb.720080402</t>
  </si>
  <si>
    <t>https://aiche.onlinelibrary.wiley.com/doi/abs/10.1002/prsb.720080403</t>
  </si>
  <si>
    <t>https://aiche.onlinelibrary.wiley.com/doi/abs/10.1002/prsb.720080404</t>
  </si>
  <si>
    <t>https://aiche.onlinelibrary.wiley.com/doi/abs/10.1002/prsb.720080405</t>
  </si>
  <si>
    <t>'189-194</t>
  </si>
  <si>
    <t>https://aiche.onlinelibrary.wiley.com/doi/abs/10.1002/prsb.720080406</t>
  </si>
  <si>
    <t>H. C. Sullivan</t>
  </si>
  <si>
    <t>Safety and loss prevention concerns for engineers in polymer facilities</t>
  </si>
  <si>
    <t>'195-199</t>
  </si>
  <si>
    <t>https://aiche.onlinelibrary.wiley.com/doi/abs/10.1002/prsb.720080407</t>
  </si>
  <si>
    <t>M. C. Jones</t>
  </si>
  <si>
    <t>Assessing a runaway of a Grignard reaction</t>
  </si>
  <si>
    <t>'200-205</t>
  </si>
  <si>
    <t>https://aiche.onlinelibrary.wiley.com/doi/abs/10.1002/prsb.720080408</t>
  </si>
  <si>
    <t>S. W. McPherson</t>
  </si>
  <si>
    <t>Columbia nitrogen's spill alert computer system</t>
  </si>
  <si>
    <t>'206-208</t>
  </si>
  <si>
    <t>https://aiche.onlinelibrary.wiley.com/doi/abs/10.1002/prsb.720080409</t>
  </si>
  <si>
    <t>'209-210</t>
  </si>
  <si>
    <t>https://aiche.onlinelibrary.wiley.com/doi/abs/10.1002/prsb.720080410</t>
  </si>
  <si>
    <t>'211-217</t>
  </si>
  <si>
    <t>https://aiche.onlinelibrary.wiley.com/doi/abs/10.1002/prsb.720080411</t>
  </si>
  <si>
    <t>'218-224</t>
  </si>
  <si>
    <t>https://aiche.onlinelibrary.wiley.com/doi/abs/10.1002/prsb.720080412</t>
  </si>
  <si>
    <t>https://aiche.onlinelibrary.wiley.com/doi/abs/10.1002/prsb.720080413</t>
  </si>
  <si>
    <t>https://aiche.onlinelibrary.wiley.com/doi/abs/10.1002/prsb.720080414</t>
  </si>
  <si>
    <t>https://aiche.onlinelibrary.wiley.com/doi/abs/10.1002/prsb.720080415</t>
  </si>
  <si>
    <t>'239-240</t>
  </si>
  <si>
    <t>https://aiche.onlinelibrary.wiley.com/doi/abs/10.1002/prsb.720080416</t>
  </si>
  <si>
    <t>S. Madhavan and R. A. Kirsten</t>
  </si>
  <si>
    <t>Introduction to expert systems and potential ammonia plant applications</t>
  </si>
  <si>
    <t>https://aiche.onlinelibrary.wiley.com/doi/abs/10.1002/prsb.720090104</t>
  </si>
  <si>
    <t>S. Mani, S. K. Shoor and H. S. Pedersen</t>
  </si>
  <si>
    <t>Experience with a simulator for training ammonia plant operators</t>
  </si>
  <si>
    <t>https://aiche.onlinelibrary.wiley.com/doi/abs/10.1002/prsb.720090105</t>
  </si>
  <si>
    <t>https://aiche.onlinelibrary.wiley.com/doi/abs/10.1002/prsb.720090106</t>
  </si>
  <si>
    <t>'16-38</t>
  </si>
  <si>
    <t>https://aiche.onlinelibrary.wiley.com/doi/abs/10.1002/prsb.720090107</t>
  </si>
  <si>
    <t>https://aiche.onlinelibrary.wiley.com/doi/abs/10.1002/prsb.720090108</t>
  </si>
  <si>
    <t>D. P. Daugherty and R. M. Felder</t>
  </si>
  <si>
    <t>An expert system for scheduling production in a multipurpose specialty chemicals plant</t>
  </si>
  <si>
    <t>'44-49</t>
  </si>
  <si>
    <t>https://aiche.onlinelibrary.wiley.com/doi/abs/10.1002/prsb.720090109</t>
  </si>
  <si>
    <t>L. C. Schaller</t>
  </si>
  <si>
    <t>Off site risk assessment and risk minimization guidelines</t>
  </si>
  <si>
    <t>'50-51</t>
  </si>
  <si>
    <t>https://aiche.onlinelibrary.wiley.com/doi/abs/10.1002/prsb.720090110</t>
  </si>
  <si>
    <t>'52-60</t>
  </si>
  <si>
    <t>https://aiche.onlinelibrary.wiley.com/doi/abs/10.1002/prsb.720090111</t>
  </si>
  <si>
    <t>'61-65</t>
  </si>
  <si>
    <t>https://aiche.onlinelibrary.wiley.com/doi/abs/10.1002/prsb.720090112</t>
  </si>
  <si>
    <t>https://aiche.onlinelibrary.wiley.com/doi/abs/10.1002/prsb.720090102</t>
  </si>
  <si>
    <t>'J4-J6</t>
  </si>
  <si>
    <t>https://aiche.onlinelibrary.wiley.com/doi/abs/10.1002/prsb.720090103</t>
  </si>
  <si>
    <t>R. K. June and R. F. Dye</t>
  </si>
  <si>
    <t>Explosive decomposition of ethylene oxide</t>
  </si>
  <si>
    <t>'67-74</t>
  </si>
  <si>
    <t>https://aiche.onlinelibrary.wiley.com/doi/abs/10.1002/prsb.720090204</t>
  </si>
  <si>
    <t>Thermal stability and deflagration of ethylene oxide</t>
  </si>
  <si>
    <t>'75-86</t>
  </si>
  <si>
    <t>https://aiche.onlinelibrary.wiley.com/doi/abs/10.1002/prsb.720090205</t>
  </si>
  <si>
    <t>T. G. Grumbles</t>
  </si>
  <si>
    <t>An overview of exposures and exposure control in the ethylene oxide producer and ethoxylation industries</t>
  </si>
  <si>
    <t>'87-90</t>
  </si>
  <si>
    <t>https://aiche.onlinelibrary.wiley.com/doi/abs/10.1002/prsb.720090206</t>
  </si>
  <si>
    <t>J. S. Curtis</t>
  </si>
  <si>
    <t>Safe storage of dilute ethylene oxide mixtures in water</t>
  </si>
  <si>
    <t>'91-97</t>
  </si>
  <si>
    <t>https://aiche.onlinelibrary.wiley.com/doi/abs/10.1002/prsb.720090207</t>
  </si>
  <si>
    <t>Center for Chemical Process Safety issues annual report on activities</t>
  </si>
  <si>
    <t>https://aiche.onlinelibrary.wiley.com/doi/abs/10.1002/prsb.720090202</t>
  </si>
  <si>
    <t>https://aiche.onlinelibrary.wiley.com/doi/abs/10.1002/prsb.720090203</t>
  </si>
  <si>
    <t>J. L. Brockwell</t>
  </si>
  <si>
    <t>Prediction of decomposition limits for ethylene oxide-nitrogen vapor mixtures</t>
  </si>
  <si>
    <t>'98-102</t>
  </si>
  <si>
    <t>https://aiche.onlinelibrary.wiley.com/doi/abs/10.1002/prsb.720090208</t>
  </si>
  <si>
    <t>P. R. Desai and A. J. Buonicore</t>
  </si>
  <si>
    <t>Engineering controls to minimize worker exposure to ethylene oxide at sterilization facilities</t>
  </si>
  <si>
    <t>https://aiche.onlinelibrary.wiley.com/doi/abs/10.1002/prsb.720090209</t>
  </si>
  <si>
    <t>R. E. Knowlton</t>
  </si>
  <si>
    <t>Dealing with the process safety “management gap”</t>
  </si>
  <si>
    <t>https://aiche.onlinelibrary.wiley.com/doi/abs/10.1002/prsb.720090210</t>
  </si>
  <si>
    <t>https://aiche.onlinelibrary.wiley.com/doi/abs/10.1002/prsb.720090211</t>
  </si>
  <si>
    <t>https://aiche.onlinelibrary.wiley.com/doi/abs/10.1002/prsb.720090212</t>
  </si>
  <si>
    <t>J. N. Tilton and C. W. Farley</t>
  </si>
  <si>
    <t>Predicting liquid jet breakup and aerosol formation during the accidental release of pressurized hydrogen fluoride</t>
  </si>
  <si>
    <t>'120-124</t>
  </si>
  <si>
    <t>https://aiche.onlinelibrary.wiley.com/doi/abs/10.1002/prsb.720090213</t>
  </si>
  <si>
    <t>W. J. Hague and W. Pepe</t>
  </si>
  <si>
    <t>Flow chamber simulations of aerosol formation and liquid jet breakup for pressurized releases of hydrogen fluoride</t>
  </si>
  <si>
    <t>'125-130</t>
  </si>
  <si>
    <t>https://aiche.onlinelibrary.wiley.com/doi/abs/10.1002/prsb.720090214</t>
  </si>
  <si>
    <t>E. S. De Haven and T. J. Dietsche</t>
  </si>
  <si>
    <t>Catalyst explosion: A case history</t>
  </si>
  <si>
    <t>'131-134</t>
  </si>
  <si>
    <t>https://aiche.onlinelibrary.wiley.com/doi/abs/10.1002/prsb.720090215</t>
  </si>
  <si>
    <t>Continuing studies of hazardous material vapor mitigation using aqueous foams</t>
  </si>
  <si>
    <t>'135-137</t>
  </si>
  <si>
    <t>https://aiche.onlinelibrary.wiley.com/doi/abs/10.1002/prsb.720090216</t>
  </si>
  <si>
    <t>https://aiche.onlinelibrary.wiley.com/doi/abs/10.1002/prsb.720090302</t>
  </si>
  <si>
    <t>'J4-J8</t>
  </si>
  <si>
    <t>https://aiche.onlinelibrary.wiley.com/doi/abs/10.1002/prsb.720090303</t>
  </si>
  <si>
    <t>'139-140</t>
  </si>
  <si>
    <t>https://aiche.onlinelibrary.wiley.com/doi/abs/10.1002/prsb.720090304</t>
  </si>
  <si>
    <t>Update on AIChE's center for chemical process safety</t>
  </si>
  <si>
    <t>'141-142</t>
  </si>
  <si>
    <t>https://aiche.onlinelibrary.wiley.com/doi/abs/10.1002/prsb.720090305</t>
  </si>
  <si>
    <t>S. Schreiber</t>
  </si>
  <si>
    <t>The center for chemical process safety</t>
  </si>
  <si>
    <t>'143-144</t>
  </si>
  <si>
    <t>https://aiche.onlinelibrary.wiley.com/doi/abs/10.1002/prsb.720090306</t>
  </si>
  <si>
    <t>D. T. Buzzelli</t>
  </si>
  <si>
    <t>Restoring public confidence in the safety of chemical plants</t>
  </si>
  <si>
    <t>https://aiche.onlinelibrary.wiley.com/doi/abs/10.1002/prsb.720090307</t>
  </si>
  <si>
    <t>P. R. Kavasmaneck</t>
  </si>
  <si>
    <t>CMA responsible care process safety code of management practice</t>
  </si>
  <si>
    <t>'148-149</t>
  </si>
  <si>
    <t>https://aiche.onlinelibrary.wiley.com/doi/abs/10.1002/prsb.720090308</t>
  </si>
  <si>
    <t>J. M. Belanger</t>
  </si>
  <si>
    <t>Responsible care</t>
  </si>
  <si>
    <t>'150-151</t>
  </si>
  <si>
    <t>https://aiche.onlinelibrary.wiley.com/doi/abs/10.1002/prsb.720090309</t>
  </si>
  <si>
    <t>B. Frohlich</t>
  </si>
  <si>
    <t>Management of safe operations in the process industry</t>
  </si>
  <si>
    <t>'152-153</t>
  </si>
  <si>
    <t>https://aiche.onlinelibrary.wiley.com/doi/abs/10.1002/prsb.720090310</t>
  </si>
  <si>
    <t>D. A. Rausch</t>
  </si>
  <si>
    <t>Product stewardship: A supplier/customer partnership in safety</t>
  </si>
  <si>
    <t>'154-154</t>
  </si>
  <si>
    <t>https://aiche.onlinelibrary.wiley.com/doi/abs/10.1002/prsb.720090311</t>
  </si>
  <si>
    <t>L. Jourdan</t>
  </si>
  <si>
    <t>The role of CEFIC in the promotion of process safety</t>
  </si>
  <si>
    <t>'155-155</t>
  </si>
  <si>
    <t>https://aiche.onlinelibrary.wiley.com/doi/abs/10.1002/prsb.720090312</t>
  </si>
  <si>
    <t>W. E. Scheimann</t>
  </si>
  <si>
    <t>Port: A process safety audit system</t>
  </si>
  <si>
    <t>'156-157</t>
  </si>
  <si>
    <t>https://aiche.onlinelibrary.wiley.com/doi/abs/10.1002/prsb.720090313</t>
  </si>
  <si>
    <t>M. N. Trask</t>
  </si>
  <si>
    <t>Operating discipline</t>
  </si>
  <si>
    <t>'158-160</t>
  </si>
  <si>
    <t>https://aiche.onlinelibrary.wiley.com/doi/abs/10.1002/prsb.720090314</t>
  </si>
  <si>
    <t>S. D. Emerson</t>
  </si>
  <si>
    <t>Management of process safety at Kerr-McGee corporation</t>
  </si>
  <si>
    <t>'161-165</t>
  </si>
  <si>
    <t>https://aiche.onlinelibrary.wiley.com/doi/abs/10.1002/prsb.720090315</t>
  </si>
  <si>
    <t>Implementation of effective process safety programs</t>
  </si>
  <si>
    <t>'166-168</t>
  </si>
  <si>
    <t>https://aiche.onlinelibrary.wiley.com/doi/abs/10.1002/prsb.720090316</t>
  </si>
  <si>
    <t>R. M. Pitblado, J. C. Williams and D. H. Slater</t>
  </si>
  <si>
    <t>Quantitative assessment of process safety programs</t>
  </si>
  <si>
    <t>https://aiche.onlinelibrary.wiley.com/doi/abs/10.1002/prsb.720090317</t>
  </si>
  <si>
    <t>S. A. Lapp</t>
  </si>
  <si>
    <t>The major risk index system</t>
  </si>
  <si>
    <t>https://aiche.onlinelibrary.wiley.com/doi/abs/10.1002/prsb.720090318</t>
  </si>
  <si>
    <t>S. B. Van Hemel, E. M. Connelly and P. M. Haas</t>
  </si>
  <si>
    <t>Development of leading indicators of process safety</t>
  </si>
  <si>
    <t>'181-182</t>
  </si>
  <si>
    <t>https://aiche.onlinelibrary.wiley.com/doi/abs/10.1002/prsb.720090319</t>
  </si>
  <si>
    <t>P. Delbridge</t>
  </si>
  <si>
    <t>Public participation in risk assessments</t>
  </si>
  <si>
    <t>https://aiche.onlinelibrary.wiley.com/doi/abs/10.1002/prsb.720090320</t>
  </si>
  <si>
    <t>G. V. Poje</t>
  </si>
  <si>
    <t>Rising American expectations for a larger public role to prevent chemical accidents</t>
  </si>
  <si>
    <t>https://aiche.onlinelibrary.wiley.com/doi/abs/10.1002/prsb.720090321</t>
  </si>
  <si>
    <t>R. Van Mynen</t>
  </si>
  <si>
    <t>Risk management concepts in the chemical industry: One large manufacturer's approach</t>
  </si>
  <si>
    <t>'191-193</t>
  </si>
  <si>
    <t>https://aiche.onlinelibrary.wiley.com/doi/abs/10.1002/prsb.720090322</t>
  </si>
  <si>
    <t>F. M. Renshaw</t>
  </si>
  <si>
    <t>A major accident prevention program</t>
  </si>
  <si>
    <t>'194-197</t>
  </si>
  <si>
    <t>https://aiche.onlinelibrary.wiley.com/doi/abs/10.1002/prsb.720090323</t>
  </si>
  <si>
    <t>J. Shortreed</t>
  </si>
  <si>
    <t>Recent advances in research and future requirements</t>
  </si>
  <si>
    <t>'198-203</t>
  </si>
  <si>
    <t>https://aiche.onlinelibrary.wiley.com/doi/abs/10.1002/prsb.720090324</t>
  </si>
  <si>
    <t>Current research developments and future needs</t>
  </si>
  <si>
    <t>'204-205</t>
  </si>
  <si>
    <t>https://aiche.onlinelibrary.wiley.com/doi/abs/10.1002/prsb.720090325</t>
  </si>
  <si>
    <t>'O2-O5</t>
  </si>
  <si>
    <t>https://aiche.onlinelibrary.wiley.com/doi/abs/10.1002/prsb.720090402</t>
  </si>
  <si>
    <t>J. M. Blanken and J. N. Tilton</t>
  </si>
  <si>
    <t>'O6-O6</t>
  </si>
  <si>
    <t>https://aiche.onlinelibrary.wiley.com/doi/abs/10.1002/prsb.720090403</t>
  </si>
  <si>
    <t>DIERS users group awareness newsletter</t>
  </si>
  <si>
    <t>'O8-O10</t>
  </si>
  <si>
    <t>https://aiche.onlinelibrary.wiley.com/doi/abs/10.1002/prsb.720090404</t>
  </si>
  <si>
    <t>T. B. Selover</t>
  </si>
  <si>
    <t>Use of DIPPR data in reactive chemical hazard assessment</t>
  </si>
  <si>
    <t>'207-212</t>
  </si>
  <si>
    <t>https://aiche.onlinelibrary.wiley.com/doi/abs/10.1002/prsb.720090405</t>
  </si>
  <si>
    <t>M. L. Casada, J. Q. Kirkman and H. M. Paula</t>
  </si>
  <si>
    <t>Facility risk review as an approach to prioritizing loss prevention efforts</t>
  </si>
  <si>
    <t>'213-219</t>
  </si>
  <si>
    <t>https://aiche.onlinelibrary.wiley.com/doi/abs/10.1002/prsb.720090406</t>
  </si>
  <si>
    <t>S. M. Jackson and A. Dreiblatt</t>
  </si>
  <si>
    <t>Application of twin screw extruders for reactive processing</t>
  </si>
  <si>
    <t>'220-225</t>
  </si>
  <si>
    <t>https://aiche.onlinelibrary.wiley.com/doi/abs/10.1002/prsb.720090407</t>
  </si>
  <si>
    <t>F. A. Leone</t>
  </si>
  <si>
    <t>Hazard materials testing at the U.S. department of energy's liquefied gaseous fuels spill test facility</t>
  </si>
  <si>
    <t>https://aiche.onlinelibrary.wiley.com/doi/abs/10.1002/prsb.720090408</t>
  </si>
  <si>
    <t>CCPS guidelines for chemical process quantitative risk analysis</t>
  </si>
  <si>
    <t>https://aiche.onlinelibrary.wiley.com/doi/abs/10.1002/prsb.720090409</t>
  </si>
  <si>
    <t>R. S. Stricoff</t>
  </si>
  <si>
    <t>Implementing process safety management systems</t>
  </si>
  <si>
    <t>'236-237</t>
  </si>
  <si>
    <t>https://aiche.onlinelibrary.wiley.com/doi/abs/10.1002/prsb.720090410</t>
  </si>
  <si>
    <t>G. D. Creedy</t>
  </si>
  <si>
    <t>The CCPA manufacturing code of practice</t>
  </si>
  <si>
    <t>https://aiche.onlinelibrary.wiley.com/doi/abs/10.1002/prsb.720090411</t>
  </si>
  <si>
    <t>R. Burns</t>
  </si>
  <si>
    <t>The Canadian chemical producers' association transportation code of practice</t>
  </si>
  <si>
    <t>'242-243</t>
  </si>
  <si>
    <t>https://aiche.onlinelibrary.wiley.com/doi/abs/10.1002/prsb.720090412</t>
  </si>
  <si>
    <t>W. C. Toth</t>
  </si>
  <si>
    <t>Process safety management implementation at small locations</t>
  </si>
  <si>
    <t>'244-245</t>
  </si>
  <si>
    <t>https://aiche.onlinelibrary.wiley.com/doi/abs/10.1002/prsb.720090413</t>
  </si>
  <si>
    <t>B. G. Perry</t>
  </si>
  <si>
    <t>Operational safety program: Union Carbide chemicals and plastics company Inc</t>
  </si>
  <si>
    <t>'246-246</t>
  </si>
  <si>
    <t>https://aiche.onlinelibrary.wiley.com/doi/abs/10.1002/prsb.720090414</t>
  </si>
  <si>
    <t>W. J. Fraser, R. J. Bussey and J. C. Johnston</t>
  </si>
  <si>
    <t>Semi-quantitative risk assessment method for product management</t>
  </si>
  <si>
    <t>'247-253</t>
  </si>
  <si>
    <t>https://aiche.onlinelibrary.wiley.com/doi/abs/10.1002/prsb.720090415</t>
  </si>
  <si>
    <t>Regulatory initiatives and related activities in the United States</t>
  </si>
  <si>
    <t>'254-258</t>
  </si>
  <si>
    <t>https://aiche.onlinelibrary.wiley.com/doi/abs/10.1002/prsb.720090416</t>
  </si>
  <si>
    <t>W. A. Neff</t>
  </si>
  <si>
    <t>An industrial perspective on environmental and health legislation in Canada</t>
  </si>
  <si>
    <t>'259-261</t>
  </si>
  <si>
    <t>https://aiche.onlinelibrary.wiley.com/doi/abs/10.1002/prsb.720090417</t>
  </si>
  <si>
    <t>Management of quantitative risk assessment in the chemical process industry</t>
  </si>
  <si>
    <t>'262-268</t>
  </si>
  <si>
    <t>https://aiche.onlinelibrary.wiley.com/doi/abs/10.1002/prsb.720090418</t>
  </si>
  <si>
    <t>A. F. Burk and W. L. Smith</t>
  </si>
  <si>
    <t>Process safety management within Dupont</t>
  </si>
  <si>
    <t>'269-271</t>
  </si>
  <si>
    <t>https://aiche.onlinelibrary.wiley.com/doi/abs/10.1002/prsb.720090419</t>
  </si>
  <si>
    <t>An overview of emergency relief system design practice</t>
  </si>
  <si>
    <t>'1-12</t>
  </si>
  <si>
    <t>https://aiche.onlinelibrary.wiley.com/doi/abs/10.1002/prsb.720100104</t>
  </si>
  <si>
    <t>Worker hazard communications: The regulatory framework</t>
  </si>
  <si>
    <t>https://aiche.onlinelibrary.wiley.com/doi/abs/10.1002/prsb.720100105</t>
  </si>
  <si>
    <t>Human problems with computer control: An update</t>
  </si>
  <si>
    <t>'17-21</t>
  </si>
  <si>
    <t>https://aiche.onlinelibrary.wiley.com/doi/abs/10.1002/prsb.720100106</t>
  </si>
  <si>
    <t>E. C. Norman and T. M. Swihart</t>
  </si>
  <si>
    <t>Foam system design for ammonia storage tank areas</t>
  </si>
  <si>
    <t>'22-26</t>
  </si>
  <si>
    <t>https://aiche.onlinelibrary.wiley.com/doi/abs/10.1002/prsb.720100107</t>
  </si>
  <si>
    <t>Spontaneous fires in insulation</t>
  </si>
  <si>
    <t>'27-44</t>
  </si>
  <si>
    <t>https://aiche.onlinelibrary.wiley.com/doi/abs/10.1002/prsb.720100108</t>
  </si>
  <si>
    <t>B. R. Dunbobbin, B. L. Werley and J. G. Hansel</t>
  </si>
  <si>
    <t>Structured packings for use in oxygen service: Flammability considerations</t>
  </si>
  <si>
    <t>'45-51</t>
  </si>
  <si>
    <t>https://aiche.onlinelibrary.wiley.com/doi/abs/10.1002/prsb.720100109</t>
  </si>
  <si>
    <t>H. T. Kohlbrand</t>
  </si>
  <si>
    <t>Case history of a deflagration involving an organic solvent/oxygen system below its flash point</t>
  </si>
  <si>
    <t>'52-54</t>
  </si>
  <si>
    <t>https://aiche.onlinelibrary.wiley.com/doi/abs/10.1002/prsb.720100110</t>
  </si>
  <si>
    <t>A. A. Duswalt</t>
  </si>
  <si>
    <t>Experimental errors in predictions of thermal hazards</t>
  </si>
  <si>
    <t>https://aiche.onlinelibrary.wiley.com/doi/abs/10.1002/prsb.720100111</t>
  </si>
  <si>
    <t>J. Singh and D. Boey</t>
  </si>
  <si>
    <t>Design of quench system for runaway reactions using bench-scale equipment</t>
  </si>
  <si>
    <t>https://aiche.onlinelibrary.wiley.com/doi/abs/10.1002/prsb.720100112</t>
  </si>
  <si>
    <t>https://aiche.onlinelibrary.wiley.com/doi/abs/10.1002/prsb.720100102</t>
  </si>
  <si>
    <t>https://aiche.onlinelibrary.wiley.com/doi/abs/10.1002/prsb.720100103</t>
  </si>
  <si>
    <t>Guidelines for technical management of chemical process safety</t>
  </si>
  <si>
    <t>'65-68</t>
  </si>
  <si>
    <t>https://aiche.onlinelibrary.wiley.com/doi/abs/10.1002/prsb.720100204</t>
  </si>
  <si>
    <t>M. DesJardin, D. Gustafson, R. Helling, M. J. Ladd, K. Steele and D. Vanderhoof</t>
  </si>
  <si>
    <t>Dow Chemical Western Division Research pre-operational review for new projects</t>
  </si>
  <si>
    <t>'69-80</t>
  </si>
  <si>
    <t>https://aiche.onlinelibrary.wiley.com/doi/abs/10.1002/prsb.720100205</t>
  </si>
  <si>
    <t>Inherently safer plants: An update</t>
  </si>
  <si>
    <t>'81-84</t>
  </si>
  <si>
    <t>https://aiche.onlinelibrary.wiley.com/doi/abs/10.1002/prsb.720100206</t>
  </si>
  <si>
    <t>N. Roussakis and K. Lapp</t>
  </si>
  <si>
    <t>A comprehensive test method for inline flame arresters</t>
  </si>
  <si>
    <t>'85-92</t>
  </si>
  <si>
    <t>https://aiche.onlinelibrary.wiley.com/doi/abs/10.1002/prsb.720100207</t>
  </si>
  <si>
    <t>W. L. Franke and O. M. Zodeh</t>
  </si>
  <si>
    <t>The process safety impact of distributed control systems</t>
  </si>
  <si>
    <t>'93-99</t>
  </si>
  <si>
    <t>https://aiche.onlinelibrary.wiley.com/doi/abs/10.1002/prsb.720100208</t>
  </si>
  <si>
    <t>https://aiche.onlinelibrary.wiley.com/doi/abs/10.1002/prsb.720100202</t>
  </si>
  <si>
    <t>https://aiche.onlinelibrary.wiley.com/doi/abs/10.1002/prsb.720100203</t>
  </si>
  <si>
    <t>M. A. Kaiser</t>
  </si>
  <si>
    <t>Forestalling a serious incident: A detective story</t>
  </si>
  <si>
    <t>'100-101</t>
  </si>
  <si>
    <t>https://aiche.onlinelibrary.wiley.com/doi/abs/10.1002/prsb.720100209</t>
  </si>
  <si>
    <t>T. C. Piotrowski</t>
  </si>
  <si>
    <t>Specification of flame arresting devices for manifolded low pressure storage tanks</t>
  </si>
  <si>
    <t>'102-106</t>
  </si>
  <si>
    <t>https://aiche.onlinelibrary.wiley.com/doi/abs/10.1002/prsb.720100210</t>
  </si>
  <si>
    <t>A. N. Skouloudis and H. M. Kottowski</t>
  </si>
  <si>
    <t>Hydrodynamic aspects of venting for vessels containing viscous fluids</t>
  </si>
  <si>
    <t>'107-114</t>
  </si>
  <si>
    <t>https://aiche.onlinelibrary.wiley.com/doi/abs/10.1002/prsb.720100211</t>
  </si>
  <si>
    <t>H. M. Paula, M. W. Roberts and R. E. Battle</t>
  </si>
  <si>
    <t>Reliability performance of fault-tolerant digital control systems</t>
  </si>
  <si>
    <t>'115-128</t>
  </si>
  <si>
    <t>https://aiche.onlinelibrary.wiley.com/doi/abs/10.1002/prsb.720100212</t>
  </si>
  <si>
    <t>https://aiche.onlinelibrary.wiley.com/doi/abs/10.1002/prsb.720100302</t>
  </si>
  <si>
    <t>https://aiche.onlinelibrary.wiley.com/doi/abs/10.1002/prsb.720100303</t>
  </si>
  <si>
    <t>R. Hill</t>
  </si>
  <si>
    <t>The role of instrumentation and process controls in minimizing accidental releases</t>
  </si>
  <si>
    <t>https://aiche.onlinelibrary.wiley.com/doi/abs/10.1002/prsb.720100304</t>
  </si>
  <si>
    <t>M. J. Ferney</t>
  </si>
  <si>
    <t>Process simulators for safety</t>
  </si>
  <si>
    <t>https://aiche.onlinelibrary.wiley.com/doi/abs/10.1002/prsb.720100305</t>
  </si>
  <si>
    <t>'136-142</t>
  </si>
  <si>
    <t>https://aiche.onlinelibrary.wiley.com/doi/abs/10.1002/prsb.720100306</t>
  </si>
  <si>
    <t>M. Ahmed and M. Lavin</t>
  </si>
  <si>
    <t>Exothermic reactions of DCPD and protection against them</t>
  </si>
  <si>
    <t>'143-154</t>
  </si>
  <si>
    <t>https://aiche.onlinelibrary.wiley.com/doi/abs/10.1002/prsb.720100307</t>
  </si>
  <si>
    <t>Documentation of hazard and operability studies</t>
  </si>
  <si>
    <t>'155-158</t>
  </si>
  <si>
    <t>https://aiche.onlinelibrary.wiley.com/doi/abs/10.1002/prsb.720100308</t>
  </si>
  <si>
    <t>K. Chatrathi and R. DeGood</t>
  </si>
  <si>
    <t>Explosion isolation systems used in conjunction with explosion vents</t>
  </si>
  <si>
    <t>https://aiche.onlinelibrary.wiley.com/doi/abs/10.1002/prsb.720100309</t>
  </si>
  <si>
    <t>J. Mackenzie</t>
  </si>
  <si>
    <t>Considerations for the safe design of processes using hydrogen peroxide and organics</t>
  </si>
  <si>
    <t>'164-170</t>
  </si>
  <si>
    <t>https://aiche.onlinelibrary.wiley.com/doi/abs/10.1002/prsb.720100310</t>
  </si>
  <si>
    <t>A. Nicolson</t>
  </si>
  <si>
    <t>The effect of O2 concentration on methacrylic acid stability</t>
  </si>
  <si>
    <t>'171-183</t>
  </si>
  <si>
    <t>https://aiche.onlinelibrary.wiley.com/doi/abs/10.1002/prsb.720100311</t>
  </si>
  <si>
    <t>J. W. Hempseed and R. W. Ormsby</t>
  </si>
  <si>
    <t>Explosion within a helium purifier</t>
  </si>
  <si>
    <t>https://aiche.onlinelibrary.wiley.com/doi/abs/10.1002/prsb.720100312</t>
  </si>
  <si>
    <t>'O2-O4</t>
  </si>
  <si>
    <t>https://aiche.onlinelibrary.wiley.com/doi/abs/10.1002/prsb.720100402</t>
  </si>
  <si>
    <t>'O8-O9</t>
  </si>
  <si>
    <t>https://aiche.onlinelibrary.wiley.com/doi/abs/10.1002/prsb.720100403</t>
  </si>
  <si>
    <t>S. M. Wilhelm</t>
  </si>
  <si>
    <t>The effect of elemental mercury on engineering materials used in ammonia plants</t>
  </si>
  <si>
    <t>'189-193</t>
  </si>
  <si>
    <t>https://aiche.onlinelibrary.wiley.com/doi/abs/10.1002/prsb.720100404</t>
  </si>
  <si>
    <t>W. J. Keffer</t>
  </si>
  <si>
    <t>Management of hazardous materials at the local community level</t>
  </si>
  <si>
    <t>'194-200</t>
  </si>
  <si>
    <t>https://aiche.onlinelibrary.wiley.com/doi/abs/10.1002/prsb.720100405</t>
  </si>
  <si>
    <t>M. J. Conley, S. Angelsen and D. Williams</t>
  </si>
  <si>
    <t>Ammonia vessel integrity program: A modern approach</t>
  </si>
  <si>
    <t>'201-206</t>
  </si>
  <si>
    <t>https://aiche.onlinelibrary.wiley.com/doi/abs/10.1002/prsb.720100406</t>
  </si>
  <si>
    <t>W. J. Delboy, R. F. Dubnansky and S. A. Lapp</t>
  </si>
  <si>
    <t>Sensitivity of process risk to human error in an ammonia plant</t>
  </si>
  <si>
    <t>'207-211</t>
  </si>
  <si>
    <t>https://aiche.onlinelibrary.wiley.com/doi/abs/10.1002/prsb.720100407</t>
  </si>
  <si>
    <t>R. H. Squire</t>
  </si>
  <si>
    <t>An ammonia storage tank study</t>
  </si>
  <si>
    <t>'212-220</t>
  </si>
  <si>
    <t>https://aiche.onlinelibrary.wiley.com/doi/abs/10.1002/prsb.720100408</t>
  </si>
  <si>
    <t>B. O. Andersson</t>
  </si>
  <si>
    <t>An accident at a lithuanian fertilizer plant</t>
  </si>
  <si>
    <t>'221-222</t>
  </si>
  <si>
    <t>https://aiche.onlinelibrary.wiley.com/doi/abs/10.1002/prsb.720100409</t>
  </si>
  <si>
    <t>G. Grossmann and D. Fromm</t>
  </si>
  <si>
    <t>HAZOP-proof ammonia plant: A new way of defining a safe and reliable design</t>
  </si>
  <si>
    <t>'223-227</t>
  </si>
  <si>
    <t>https://aiche.onlinelibrary.wiley.com/doi/abs/10.1002/prsb.720100410</t>
  </si>
  <si>
    <t>J. E. Ryer-Powder</t>
  </si>
  <si>
    <t>Health effects of ammonia</t>
  </si>
  <si>
    <t>'228-232</t>
  </si>
  <si>
    <t>https://aiche.onlinelibrary.wiley.com/doi/abs/10.1002/prsb.720100411</t>
  </si>
  <si>
    <t>R. Diener</t>
  </si>
  <si>
    <t>'1-1</t>
  </si>
  <si>
    <t>https://aiche.onlinelibrary.wiley.com/doi/abs/10.1002/prsb.720110105</t>
  </si>
  <si>
    <t>S. Hanna, P. Chatwin, E. Chikhliwaia, R. Londergan, T. Spicer and J. Weil</t>
  </si>
  <si>
    <t>Results from the model evaluation panel</t>
  </si>
  <si>
    <t>'2-5</t>
  </si>
  <si>
    <t>https://aiche.onlinelibrary.wiley.com/doi/abs/10.1002/prsb.720110106</t>
  </si>
  <si>
    <t>R. N. Meroney</t>
  </si>
  <si>
    <t>Dispersion in non-flat obstructed terrain and advanced modeling techniques</t>
  </si>
  <si>
    <t>'6-11</t>
  </si>
  <si>
    <t>https://aiche.onlinelibrary.wiley.com/doi/abs/10.1002/prsb.720110107</t>
  </si>
  <si>
    <t>D. Guinnup</t>
  </si>
  <si>
    <t>Non-buoyant puff and plume dispersion modeling issues</t>
  </si>
  <si>
    <t>'12-15</t>
  </si>
  <si>
    <t>https://aiche.onlinelibrary.wiley.com/doi/abs/10.1002/prsb.720110108</t>
  </si>
  <si>
    <t>W. J. Hague</t>
  </si>
  <si>
    <t>Mitigation systems</t>
  </si>
  <si>
    <t>'16-18</t>
  </si>
  <si>
    <t>https://aiche.onlinelibrary.wiley.com/doi/abs/10.1002/prsb.720110109</t>
  </si>
  <si>
    <t>Pre-release mitigation</t>
  </si>
  <si>
    <t>'19-22</t>
  </si>
  <si>
    <t>https://aiche.onlinelibrary.wiley.com/doi/abs/10.1002/prsb.720110110</t>
  </si>
  <si>
    <t>W. E. Martinsen</t>
  </si>
  <si>
    <t>Notes on a few vapor suppression techniques</t>
  </si>
  <si>
    <t>https://aiche.onlinelibrary.wiley.com/doi/abs/10.1002/prsb.720110111</t>
  </si>
  <si>
    <t>Workshop on unconfined vapor cloud explosions</t>
  </si>
  <si>
    <t>'27-32</t>
  </si>
  <si>
    <t>https://aiche.onlinelibrary.wiley.com/doi/abs/10.1002/prsb.720110112</t>
  </si>
  <si>
    <t>D. C. Bull</t>
  </si>
  <si>
    <t>Review of large-scale explosion experiments</t>
  </si>
  <si>
    <t>'33-40</t>
  </si>
  <si>
    <t>https://aiche.onlinelibrary.wiley.com/doi/abs/10.1002/prsb.720110113</t>
  </si>
  <si>
    <t>R. J. Lantzy</t>
  </si>
  <si>
    <t>Vapor cloud source modeling workshop chairman's report</t>
  </si>
  <si>
    <t>'41-45</t>
  </si>
  <si>
    <t>https://aiche.onlinelibrary.wiley.com/doi/abs/10.1002/prsb.720110114</t>
  </si>
  <si>
    <t>Closing remarks</t>
  </si>
  <si>
    <t>'46-46</t>
  </si>
  <si>
    <t>https://aiche.onlinelibrary.wiley.com/doi/abs/10.1002/prsb.720110115</t>
  </si>
  <si>
    <t>https://aiche.onlinelibrary.wiley.com/doi/abs/10.1002/prsb.720110102</t>
  </si>
  <si>
    <t>https://aiche.onlinelibrary.wiley.com/doi/abs/10.1002/prsb.720110103</t>
  </si>
  <si>
    <t>'J6-J8</t>
  </si>
  <si>
    <t>https://aiche.onlinelibrary.wiley.com/doi/abs/10.1002/prsb.720110104</t>
  </si>
  <si>
    <t>https://aiche.onlinelibrary.wiley.com/doi/abs/10.1002/prsb.720110206</t>
  </si>
  <si>
    <t>Guidelines for hazard evaluation procedures: Second edition</t>
  </si>
  <si>
    <t>'50-52</t>
  </si>
  <si>
    <t>https://aiche.onlinelibrary.wiley.com/doi/abs/10.1002/prsb.720110207</t>
  </si>
  <si>
    <t>Relief system design scope of CCPS effluent handling guidelines</t>
  </si>
  <si>
    <t>'53-55</t>
  </si>
  <si>
    <t>https://aiche.onlinelibrary.wiley.com/doi/abs/10.1002/prsb.720110208</t>
  </si>
  <si>
    <t>Using material data in static hazard assessment</t>
  </si>
  <si>
    <t>'56-70</t>
  </si>
  <si>
    <t>https://aiche.onlinelibrary.wiley.com/doi/abs/10.1002/prsb.720110209</t>
  </si>
  <si>
    <t>The use of spreadsheets in modelling accidental releases of toxic chemicals</t>
  </si>
  <si>
    <t>'71-76</t>
  </si>
  <si>
    <t>https://aiche.onlinelibrary.wiley.com/doi/abs/10.1002/prsb.720110210</t>
  </si>
  <si>
    <t>J. F. Griffiths and W. Kordylewski</t>
  </si>
  <si>
    <t>The prediction of spontaneous ignition hazards resulting from the “hot stacking” of process materials</t>
  </si>
  <si>
    <t>'77-84</t>
  </si>
  <si>
    <t>https://aiche.onlinelibrary.wiley.com/doi/abs/10.1002/prsb.720110211</t>
  </si>
  <si>
    <t>S. E. Anderson, A. M. Dowell III and J. B. Mynaugh</t>
  </si>
  <si>
    <t>Flashback from waste gas incinerator into air supply piping</t>
  </si>
  <si>
    <t>'85-88</t>
  </si>
  <si>
    <t>https://aiche.onlinelibrary.wiley.com/doi/abs/10.1002/prsb.720110212</t>
  </si>
  <si>
    <t>Measuring process safety management</t>
  </si>
  <si>
    <t>https://aiche.onlinelibrary.wiley.com/doi/abs/10.1002/prsb.720110213</t>
  </si>
  <si>
    <t>https://aiche.onlinelibrary.wiley.com/doi/abs/10.1002/prsb.720110202</t>
  </si>
  <si>
    <t>'A4-A5</t>
  </si>
  <si>
    <t>https://aiche.onlinelibrary.wiley.com/doi/abs/10.1002/prsb.720110203</t>
  </si>
  <si>
    <t>https://aiche.onlinelibrary.wiley.com/doi/abs/10.1002/prsb.720110204</t>
  </si>
  <si>
    <t>“Powder handling and electrostatics: Understanding and preventing hazards,” by Thomas B. Jones and Jack L. King, available from Lewis publishers, 121 south main street, Chelsea, Michigan, 48118. 103 pp. (1992)</t>
  </si>
  <si>
    <t>'A8-A8</t>
  </si>
  <si>
    <t>https://aiche.onlinelibrary.wiley.com/doi/abs/10.1002/prsb.720110205</t>
  </si>
  <si>
    <t>R. Craig Matthiessen</t>
  </si>
  <si>
    <t>Chemical accident prevention under the clean air act amendments of 1990</t>
  </si>
  <si>
    <t>https://aiche.onlinelibrary.wiley.com/doi/abs/10.1002/prsb.720110214</t>
  </si>
  <si>
    <t>M. D. Gordon</t>
  </si>
  <si>
    <t>On-line modeling of thermally hazardous batch processes</t>
  </si>
  <si>
    <t>'102-105</t>
  </si>
  <si>
    <t>https://aiche.onlinelibrary.wiley.com/doi/abs/10.1002/prsb.720110215</t>
  </si>
  <si>
    <t>Recent computer modeling advances for process hazard analysis</t>
  </si>
  <si>
    <t>'106-112</t>
  </si>
  <si>
    <t>https://aiche.onlinelibrary.wiley.com/doi/abs/10.1002/prsb.720110216</t>
  </si>
  <si>
    <t>Analysis of titanium/carbon steel heat exchanger fire</t>
  </si>
  <si>
    <t>'113-115</t>
  </si>
  <si>
    <t>https://aiche.onlinelibrary.wiley.com/doi/abs/10.1002/prsb.720110217</t>
  </si>
  <si>
    <t>Deflagration protection of pipes</t>
  </si>
  <si>
    <t>https://aiche.onlinelibrary.wiley.com/doi/abs/10.1002/prsb.720110218</t>
  </si>
  <si>
    <t>H. K. Fauske and M. A. Grolmes</t>
  </si>
  <si>
    <t>Mitigation of hazardous emergency release source terms via quench tanks</t>
  </si>
  <si>
    <t>'121-125</t>
  </si>
  <si>
    <t>https://aiche.onlinelibrary.wiley.com/doi/abs/10.1002/prsb.720110219</t>
  </si>
  <si>
    <t>G. Herbertsson</t>
  </si>
  <si>
    <t>Some improvements in design of atmospheric ammonia storage tanks of the double integrity type</t>
  </si>
  <si>
    <t>https://aiche.onlinelibrary.wiley.com/doi/abs/10.1002/prsb.720110220</t>
  </si>
  <si>
    <t>https://aiche.onlinelibrary.wiley.com/doi/abs/10.1002/prsb.720110302</t>
  </si>
  <si>
    <t>Letter to the editor</t>
  </si>
  <si>
    <t>https://aiche.onlinelibrary.wiley.com/doi/abs/10.1002/prsb.720110303</t>
  </si>
  <si>
    <t>Safety &amp; health division news</t>
  </si>
  <si>
    <t>https://aiche.onlinelibrary.wiley.com/doi/abs/10.1002/prsb.720110304</t>
  </si>
  <si>
    <t>https://aiche.onlinelibrary.wiley.com/doi/abs/10.1002/prsb.720110305</t>
  </si>
  <si>
    <t>J. Easterbrook</t>
  </si>
  <si>
    <t>MIACC (major industrial accidents council of Canada): A Canadian consensus group of stakeholders working on safety issues prior to legislation</t>
  </si>
  <si>
    <t>'129-133</t>
  </si>
  <si>
    <t>https://aiche.onlinelibrary.wiley.com/doi/abs/10.1002/prsb.720110306</t>
  </si>
  <si>
    <t>C. Rutch, K. J. Anselmo, R. E. Linney and J. H. Sheesley</t>
  </si>
  <si>
    <t>Toronado risk analysis</t>
  </si>
  <si>
    <t>'134-139</t>
  </si>
  <si>
    <t>https://aiche.onlinelibrary.wiley.com/doi/abs/10.1002/prsb.720110307</t>
  </si>
  <si>
    <t>A unique program for integrating health, safety, environment and social aspects into undergraduate chemical engineering education</t>
  </si>
  <si>
    <t>'140-150</t>
  </si>
  <si>
    <t>https://aiche.onlinelibrary.wiley.com/doi/abs/10.1002/prsb.720110308</t>
  </si>
  <si>
    <t>S. E. Anderson and R. W. Skloss</t>
  </si>
  <si>
    <t>More bang for the buck: Getting the most from accident investigations</t>
  </si>
  <si>
    <t>'151-156</t>
  </si>
  <si>
    <t>https://aiche.onlinelibrary.wiley.com/doi/abs/10.1002/prsb.720110309</t>
  </si>
  <si>
    <t>Emergency pressure relief discharge control by passive quenching—update</t>
  </si>
  <si>
    <t>'157-163</t>
  </si>
  <si>
    <t>https://aiche.onlinelibrary.wiley.com/doi/abs/10.1002/prsb.720110310</t>
  </si>
  <si>
    <t>OSHA's interest in chemical plant safety</t>
  </si>
  <si>
    <t>'164-165</t>
  </si>
  <si>
    <t>https://aiche.onlinelibrary.wiley.com/doi/abs/10.1002/prsb.720110311</t>
  </si>
  <si>
    <t>P. R. Amyotte and M. J. Pegg</t>
  </si>
  <si>
    <t>Dust explosion prevention by addition of thermal inhibitors</t>
  </si>
  <si>
    <t>'166-173</t>
  </si>
  <si>
    <t>https://aiche.onlinelibrary.wiley.com/doi/abs/10.1002/prsb.720110312</t>
  </si>
  <si>
    <t>Analysis of vent area estimation methods for non-nomograph gases</t>
  </si>
  <si>
    <t>'174-175</t>
  </si>
  <si>
    <t>https://aiche.onlinelibrary.wiley.com/doi/abs/10.1002/prsb.720110313</t>
  </si>
  <si>
    <t>E. A. Ural</t>
  </si>
  <si>
    <t>Dust entrainability and its effect on explosion propagation in elongated structures</t>
  </si>
  <si>
    <t>https://aiche.onlinelibrary.wiley.com/doi/abs/10.1002/prsb.720110314</t>
  </si>
  <si>
    <t>Halon replacement: The law and the options</t>
  </si>
  <si>
    <t>'182-186</t>
  </si>
  <si>
    <t>https://aiche.onlinelibrary.wiley.com/doi/abs/10.1002/prsb.720110315</t>
  </si>
  <si>
    <t>J. E. Huff and K. R. Shaw</t>
  </si>
  <si>
    <t>Measurement of flow resistance of rupture disc devices</t>
  </si>
  <si>
    <t>'187-200</t>
  </si>
  <si>
    <t>https://aiche.onlinelibrary.wiley.com/doi/abs/10.1002/prsb.720110316</t>
  </si>
  <si>
    <t>C. James Dahn</t>
  </si>
  <si>
    <t>Electrostatic hazards of pneumatic conveying of powders</t>
  </si>
  <si>
    <t>'201-204</t>
  </si>
  <si>
    <t>https://aiche.onlinelibrary.wiley.com/doi/abs/10.1002/prsb.720110317</t>
  </si>
  <si>
    <t>https://aiche.onlinelibrary.wiley.com/doi/abs/10.1002/prsb.720110403</t>
  </si>
  <si>
    <t>https://aiche.onlinelibrary.wiley.com/doi/abs/10.1002/prsb.720110402</t>
  </si>
  <si>
    <t>https://aiche.onlinelibrary.wiley.com/doi/abs/10.1002/prsb.720110404</t>
  </si>
  <si>
    <t>https://aiche.onlinelibrary.wiley.com/doi/abs/10.1002/prsb.720110405</t>
  </si>
  <si>
    <t>https://aiche.onlinelibrary.wiley.com/doi/abs/10.1002/prsb.720110406</t>
  </si>
  <si>
    <t>M. G. Whitney, D. D. Barker and K. H. Spivey</t>
  </si>
  <si>
    <t>Ultimate capacity of blast loaded structures common to chemical plants</t>
  </si>
  <si>
    <t>'205-212</t>
  </si>
  <si>
    <t>https://aiche.onlinelibrary.wiley.com/doi/abs/10.1002/prsb.720110407</t>
  </si>
  <si>
    <t>J. G. Hansel, J. W. Mitchell and H. C. Klotz</t>
  </si>
  <si>
    <t>Predicting and controlling flammability of multiple fuel and multiple inert mixtures</t>
  </si>
  <si>
    <t>'213-217</t>
  </si>
  <si>
    <t>https://aiche.onlinelibrary.wiley.com/doi/abs/10.1002/prsb.720110408</t>
  </si>
  <si>
    <t>Acceptable risk—an overview</t>
  </si>
  <si>
    <t>'218-223</t>
  </si>
  <si>
    <t>https://aiche.onlinelibrary.wiley.com/doi/abs/10.1002/prsb.720110409</t>
  </si>
  <si>
    <t>D. J. Frurip</t>
  </si>
  <si>
    <t>Using the ASTM CHETAH program in chemical process hazard evaluation</t>
  </si>
  <si>
    <t>'224-228</t>
  </si>
  <si>
    <t>https://aiche.onlinelibrary.wiley.com/doi/abs/10.1002/prsb.720110410</t>
  </si>
  <si>
    <t>C. M. Sheppard</t>
  </si>
  <si>
    <t>Disengagement predictions via drift flux correlation vertical, horizontal and spherical vessels</t>
  </si>
  <si>
    <t>'229-237</t>
  </si>
  <si>
    <t>https://aiche.onlinelibrary.wiley.com/doi/abs/10.1002/prsb.720110411</t>
  </si>
  <si>
    <t>J. J. Sharkey, R. S. Cutro, W. J. Fraser and G. T. Wildman</t>
  </si>
  <si>
    <t>Process safety testing program for reducing risks associated with large scale chemical manufacturing operations</t>
  </si>
  <si>
    <t>'238-246</t>
  </si>
  <si>
    <t>https://aiche.onlinelibrary.wiley.com/doi/abs/10.1002/prsb.720110412</t>
  </si>
  <si>
    <t>K. L. Cashdollar, E. S. Weiss, N. B. Greninger and K. Chatrathi</t>
  </si>
  <si>
    <t>Laboratory and large-scale dust explosion research</t>
  </si>
  <si>
    <t>'247-255</t>
  </si>
  <si>
    <t>https://aiche.onlinelibrary.wiley.com/doi/abs/10.1002/prsb.720110413</t>
  </si>
  <si>
    <t>Documentation and utilization of the results of hazard evaluation studies</t>
  </si>
  <si>
    <t>'256-263</t>
  </si>
  <si>
    <t>https://aiche.onlinelibrary.wiley.com/doi/abs/10.1002/prsb.720110414</t>
  </si>
  <si>
    <t>A. Kumar, J. Luo and G. F. Bennett</t>
  </si>
  <si>
    <t>Statistical evaluation of Lower Flammability Distance (LFD) using four hazardous release models</t>
  </si>
  <si>
    <t>Process Safety Progress</t>
  </si>
  <si>
    <t>'1-11</t>
  </si>
  <si>
    <t>https://aiche.onlinelibrary.wiley.com/doi/abs/10.1002/prs.680120103</t>
  </si>
  <si>
    <t>E. M. Lenoir and J. A. Davenport</t>
  </si>
  <si>
    <t>A survey of vapor cloud explosions: Second update</t>
  </si>
  <si>
    <t>'12-33</t>
  </si>
  <si>
    <t>https://aiche.onlinelibrary.wiley.com/doi/abs/10.1002/prs.680120104</t>
  </si>
  <si>
    <t>Safety testing of new chemicals: The regulatory framework worldwide</t>
  </si>
  <si>
    <t>'34-39</t>
  </si>
  <si>
    <t>https://aiche.onlinelibrary.wiley.com/doi/abs/10.1002/prs.680120105</t>
  </si>
  <si>
    <t>W. P. M. Mercx, C. J. M. van Wingerden and H. J. Pasman</t>
  </si>
  <si>
    <t>Venting of gaseous explosions</t>
  </si>
  <si>
    <t>https://aiche.onlinelibrary.wiley.com/doi/abs/10.1002/prs.680120106</t>
  </si>
  <si>
    <t>The effect of oxygen on vinyl acetate and acrylic monomer stabilization</t>
  </si>
  <si>
    <t>'47-48</t>
  </si>
  <si>
    <t>https://aiche.onlinelibrary.wiley.com/doi/abs/10.1002/prs.680120107</t>
  </si>
  <si>
    <t>B. F. Gray, D. P. Coppersthwaite and J. F. Griffiths</t>
  </si>
  <si>
    <t>A novel, thermal instability in a ‘semi-batch’ reactor</t>
  </si>
  <si>
    <t>'49-54</t>
  </si>
  <si>
    <t>https://aiche.onlinelibrary.wiley.com/doi/abs/10.1002/prs.680120108</t>
  </si>
  <si>
    <t>Chemical reactivity evaluation: The CCPS program</t>
  </si>
  <si>
    <t>'55-60</t>
  </si>
  <si>
    <t>https://aiche.onlinelibrary.wiley.com/doi/abs/10.1002/prs.680120109</t>
  </si>
  <si>
    <t>S. Andronopoulos, J. G. Bartzis, J. Würtz and D. Asimakopoulos</t>
  </si>
  <si>
    <t>Simulation of the Thorney Island Dense Gas Trial No. 8, using the code ADREA-HF</t>
  </si>
  <si>
    <t>https://aiche.onlinelibrary.wiley.com/doi/abs/10.1002/prs.680120110</t>
  </si>
  <si>
    <t>A logical progression</t>
  </si>
  <si>
    <t>https://aiche.onlinelibrary.wiley.com/doi/abs/10.1002/prs.680120102</t>
  </si>
  <si>
    <t>J. E. S. Venart, G. A. Rutledge, K. Sumathipala and K. Sollows</t>
  </si>
  <si>
    <t>To BLEVE or not to BLEVE: Anatomy of a boiling liquid expanding vapor explosion</t>
  </si>
  <si>
    <t>'67-70</t>
  </si>
  <si>
    <t>https://aiche.onlinelibrary.wiley.com/doi/abs/10.1002/prs.680120202</t>
  </si>
  <si>
    <t>G. Bernstein, E. C. Carlson, R. M. Felder and R. E. Bokeny</t>
  </si>
  <si>
    <t>A simulation-based decision support system for a pharmaceuticals manufacturing plant</t>
  </si>
  <si>
    <t>'71-75</t>
  </si>
  <si>
    <t>https://aiche.onlinelibrary.wiley.com/doi/abs/10.1002/prs.680120203</t>
  </si>
  <si>
    <t>G. A. Melhem, P. A. Croce and H. Abraham</t>
  </si>
  <si>
    <t>Data summary of the national fire protection association's BLEVE tests</t>
  </si>
  <si>
    <t>'76-82</t>
  </si>
  <si>
    <t>https://aiche.onlinelibrary.wiley.com/doi/abs/10.1002/prs.680120204</t>
  </si>
  <si>
    <t>ARCO chemical's HAZOP experience</t>
  </si>
  <si>
    <t>'83-91</t>
  </si>
  <si>
    <t>https://aiche.onlinelibrary.wiley.com/doi/abs/10.1002/prs.680120205</t>
  </si>
  <si>
    <t>E. M. Drake and C. W. Thurston</t>
  </si>
  <si>
    <t>A safety evaluation framework for process hazards management in chemical facilities with PES-based controls</t>
  </si>
  <si>
    <t>'92-103</t>
  </si>
  <si>
    <t>https://aiche.onlinelibrary.wiley.com/doi/abs/10.1002/prs.680120206</t>
  </si>
  <si>
    <t>D. C. Andrews</t>
  </si>
  <si>
    <t>Industry views on chemical process safety</t>
  </si>
  <si>
    <t>'104-105</t>
  </si>
  <si>
    <t>https://aiche.onlinelibrary.wiley.com/doi/abs/10.1002/prs.680120207</t>
  </si>
  <si>
    <t>A. S. Pully</t>
  </si>
  <si>
    <t>Utilization and results of hazard and operability studies in a petroleum refinery</t>
  </si>
  <si>
    <t>'106-110</t>
  </si>
  <si>
    <t>https://aiche.onlinelibrary.wiley.com/doi/abs/10.1002/prs.680120208</t>
  </si>
  <si>
    <t>L. B. Levy and M. B. Lakin</t>
  </si>
  <si>
    <t>Energency response shortstop inhibition during the approach to an acrylic acid runaway polymerization</t>
  </si>
  <si>
    <t>'111-114</t>
  </si>
  <si>
    <t>https://aiche.onlinelibrary.wiley.com/doi/abs/10.1002/prs.680120209</t>
  </si>
  <si>
    <t>R. A. Barrish</t>
  </si>
  <si>
    <t>Process safety management in Delaware</t>
  </si>
  <si>
    <t>'115-117</t>
  </si>
  <si>
    <t>https://aiche.onlinelibrary.wiley.com/doi/abs/10.1002/prs.680120210</t>
  </si>
  <si>
    <t>J. C. Statharas, J. G. Bartizis, A. Venetsanos and J. Würtz</t>
  </si>
  <si>
    <t>Prediction of ammonia releases using ADREA-AF code</t>
  </si>
  <si>
    <t>'118-122</t>
  </si>
  <si>
    <t>https://aiche.onlinelibrary.wiley.com/doi/abs/10.1002/prs.680120211</t>
  </si>
  <si>
    <t>S. R. Medhekar, D. C. Bley and W. C. Gekler</t>
  </si>
  <si>
    <t>Prediction of vessel and piping failure rates in chemical process plants using the Thomas model</t>
  </si>
  <si>
    <t>https://aiche.onlinelibrary.wiley.com/doi/abs/10.1002/prs.680120212</t>
  </si>
  <si>
    <t>Hazard resolutions in sulfur plants from design through start up</t>
  </si>
  <si>
    <t>https://aiche.onlinelibrary.wiley.com/doi/abs/10.1002/prs.680120213</t>
  </si>
  <si>
    <t>G. W. Whitaker</t>
  </si>
  <si>
    <t>Contractor hazard identification and control</t>
  </si>
  <si>
    <t>'133-136</t>
  </si>
  <si>
    <t>https://aiche.onlinelibrary.wiley.com/doi/abs/10.1002/prs.680120302</t>
  </si>
  <si>
    <t>T. K. Jenssen</t>
  </si>
  <si>
    <t>Systems for good management practice in quantified risk analysis</t>
  </si>
  <si>
    <t>'137-142</t>
  </si>
  <si>
    <t>https://aiche.onlinelibrary.wiley.com/doi/abs/10.1002/prs.680120303</t>
  </si>
  <si>
    <t>M. A. Ratcliff, R. L. Petersen, K. W. Schatz and G. Heskestad</t>
  </si>
  <si>
    <t>Physical modeling of water sprays—comparison against field operations</t>
  </si>
  <si>
    <t>'143-146</t>
  </si>
  <si>
    <t>https://aiche.onlinelibrary.wiley.com/doi/abs/10.1002/prs.680120304</t>
  </si>
  <si>
    <t>The unforeseen side-effects of improving the environment</t>
  </si>
  <si>
    <t>'147-150</t>
  </si>
  <si>
    <t>https://aiche.onlinelibrary.wiley.com/doi/abs/10.1002/prs.680120305</t>
  </si>
  <si>
    <t>N. E. Scheffler, L. S. Green and D. J. Frurip</t>
  </si>
  <si>
    <t>Vapor suppression of chemicals using foams</t>
  </si>
  <si>
    <t>'151-157</t>
  </si>
  <si>
    <t>https://aiche.onlinelibrary.wiley.com/doi/abs/10.1002/prs.680120306</t>
  </si>
  <si>
    <t>C. Whetton</t>
  </si>
  <si>
    <t>Maintainability and its application to process plant</t>
  </si>
  <si>
    <t>'158-165</t>
  </si>
  <si>
    <t>https://aiche.onlinelibrary.wiley.com/doi/abs/10.1002/prs.680120307</t>
  </si>
  <si>
    <t>S. R. Medhekar, W. C. Gekler and D. C. Bley</t>
  </si>
  <si>
    <t>Frequency estimates for transport-related hydrofluoric and sulfuric acid release scenarios</t>
  </si>
  <si>
    <t>'166-175</t>
  </si>
  <si>
    <t>https://aiche.onlinelibrary.wiley.com/doi/abs/10.1002/prs.680120308</t>
  </si>
  <si>
    <t>Accident prevention and the clean air act amendments of 1990 with particular reference to anhydrous hydrogen fluoride</t>
  </si>
  <si>
    <t>https://aiche.onlinelibrary.wiley.com/doi/abs/10.1002/prs.680120309</t>
  </si>
  <si>
    <t>N. Sankaran</t>
  </si>
  <si>
    <t>Management of change—the systematic use of hazard evaluation procedures and audits</t>
  </si>
  <si>
    <t>'181-192</t>
  </si>
  <si>
    <t>https://aiche.onlinelibrary.wiley.com/doi/abs/10.1002/prs.680120310</t>
  </si>
  <si>
    <t>J. E. Auger</t>
  </si>
  <si>
    <t>Compliance strategies that work</t>
  </si>
  <si>
    <t>https://aiche.onlinelibrary.wiley.com/doi/abs/10.1002/prs.680120402</t>
  </si>
  <si>
    <t>W. L. Wehrum</t>
  </si>
  <si>
    <t>Case study of a hydrogen peroxide related deflagration in a wastewater treatment tank</t>
  </si>
  <si>
    <t>https://aiche.onlinelibrary.wiley.com/doi/abs/10.1002/prs.680120403</t>
  </si>
  <si>
    <t>Electrostatic ignitions in enriched oxygen atmospheres: A case history</t>
  </si>
  <si>
    <t>'203-205</t>
  </si>
  <si>
    <t>https://aiche.onlinelibrary.wiley.com/doi/abs/10.1002/prs.680120404</t>
  </si>
  <si>
    <t>G. Browne</t>
  </si>
  <si>
    <t>Evaluating external spill response resources</t>
  </si>
  <si>
    <t>https://aiche.onlinelibrary.wiley.com/doi/abs/10.1002/prs.680120405</t>
  </si>
  <si>
    <t>I. Rosenthal</t>
  </si>
  <si>
    <t>The corporation and the community: Credibility, legitimacy, and imposed risk</t>
  </si>
  <si>
    <t>'209-215</t>
  </si>
  <si>
    <t>https://aiche.onlinelibrary.wiley.com/doi/abs/10.1002/prs.680120406</t>
  </si>
  <si>
    <t>D. D. Barker, M. G. Whitney and J. H. Waclawczyk Jr.</t>
  </si>
  <si>
    <t>Failure and design limit criteria for blast loaded structures</t>
  </si>
  <si>
    <t>https://aiche.onlinelibrary.wiley.com/doi/abs/10.1002/prs.680120407</t>
  </si>
  <si>
    <t>W. P. M. Merex, R. M. M. van Wees and G. Opschoor</t>
  </si>
  <si>
    <t>Current research at TNO on vapor cloud explosion modelling</t>
  </si>
  <si>
    <t>'222-231</t>
  </si>
  <si>
    <t>https://aiche.onlinelibrary.wiley.com/doi/abs/10.1002/prs.680120408</t>
  </si>
  <si>
    <t>R. Perbal</t>
  </si>
  <si>
    <t>Transient flow phenomena and reaction forces during blowdown of gas at high pressures through relief lines behind rupture discs</t>
  </si>
  <si>
    <t>'232-239</t>
  </si>
  <si>
    <t>https://aiche.onlinelibrary.wiley.com/doi/abs/10.1002/prs.680120409</t>
  </si>
  <si>
    <t>Static hazards using flexible intermediate bulk containers for powder handling</t>
  </si>
  <si>
    <t>'240-250</t>
  </si>
  <si>
    <t>https://aiche.onlinelibrary.wiley.com/doi/abs/10.1002/prs.680120410</t>
  </si>
  <si>
    <t>https://aiche.onlinelibrary.wiley.com/doi/abs/10.1002/prs.680130102</t>
  </si>
  <si>
    <t>F. Ragonese</t>
  </si>
  <si>
    <t>International process safety management conference and workshop opening statement</t>
  </si>
  <si>
    <t>'2-2</t>
  </si>
  <si>
    <t>https://aiche.onlinelibrary.wiley.com/doi/abs/10.1002/prs.680130103</t>
  </si>
  <si>
    <t>You need more than technology</t>
  </si>
  <si>
    <t>'3-3</t>
  </si>
  <si>
    <t>https://aiche.onlinelibrary.wiley.com/doi/abs/10.1002/prs.680130104</t>
  </si>
  <si>
    <t>Safety management: Are we learning the lessons?</t>
  </si>
  <si>
    <t>'4-5</t>
  </si>
  <si>
    <t>https://aiche.onlinelibrary.wiley.com/doi/abs/10.1002/prs.680130105</t>
  </si>
  <si>
    <t>J. L. Makris</t>
  </si>
  <si>
    <t>Opportunities for sound chemical accident prevention</t>
  </si>
  <si>
    <t>'6-6</t>
  </si>
  <si>
    <t>https://aiche.onlinelibrary.wiley.com/doi/abs/10.1002/prs.680130106</t>
  </si>
  <si>
    <t>E. O'Shima</t>
  </si>
  <si>
    <t>Safety management in Japan</t>
  </si>
  <si>
    <t>'7-7</t>
  </si>
  <si>
    <t>https://aiche.onlinelibrary.wiley.com/doi/abs/10.1002/prs.680130107</t>
  </si>
  <si>
    <t>Notes on the plenary session on risk management</t>
  </si>
  <si>
    <t>'8-8</t>
  </si>
  <si>
    <t>https://aiche.onlinelibrary.wiley.com/doi/abs/10.1002/prs.680130108</t>
  </si>
  <si>
    <t>International regulations</t>
  </si>
  <si>
    <t>'9-9</t>
  </si>
  <si>
    <t>https://aiche.onlinelibrary.wiley.com/doi/abs/10.1002/prs.680130109</t>
  </si>
  <si>
    <t>K. Cassidy</t>
  </si>
  <si>
    <t>European regulations</t>
  </si>
  <si>
    <t>'10-13</t>
  </si>
  <si>
    <t>https://aiche.onlinelibrary.wiley.com/doi/abs/10.1002/prs.680130110</t>
  </si>
  <si>
    <t>Regulations on chemical process safety in Japan</t>
  </si>
  <si>
    <t>'14-15</t>
  </si>
  <si>
    <t>https://aiche.onlinelibrary.wiley.com/doi/abs/10.1002/prs.680130111</t>
  </si>
  <si>
    <t>E. N. Bjordal and K. C. Kilponen</t>
  </si>
  <si>
    <t>International activities</t>
  </si>
  <si>
    <t>https://aiche.onlinelibrary.wiley.com/doi/abs/10.1002/prs.680130112</t>
  </si>
  <si>
    <t>PSM implementation</t>
  </si>
  <si>
    <t>'20-20</t>
  </si>
  <si>
    <t>https://aiche.onlinelibrary.wiley.com/doi/abs/10.1002/prs.680130113</t>
  </si>
  <si>
    <t>'21-22</t>
  </si>
  <si>
    <t>https://aiche.onlinelibrary.wiley.com/doi/abs/10.1002/prs.680130114</t>
  </si>
  <si>
    <t>W. G. Bridges</t>
  </si>
  <si>
    <t>The cost and benefits of process safety management: Industry survey results</t>
  </si>
  <si>
    <t>'23-29</t>
  </si>
  <si>
    <t>https://aiche.onlinelibrary.wiley.com/doi/abs/10.1002/prs.680130115</t>
  </si>
  <si>
    <t>A. M. Dowell III</t>
  </si>
  <si>
    <t>Managing the PHA team</t>
  </si>
  <si>
    <t>https://aiche.onlinelibrary.wiley.com/doi/abs/10.1002/prs.680130116</t>
  </si>
  <si>
    <t>J. G. Landis, R. E. Linney and B. F. Hanley</t>
  </si>
  <si>
    <t>Dispersion of instantaneous jets</t>
  </si>
  <si>
    <t>'35-40</t>
  </si>
  <si>
    <t>https://aiche.onlinelibrary.wiley.com/doi/abs/10.1002/prs.680130117</t>
  </si>
  <si>
    <t>M. L. Griffin and F. H. Gurry</t>
  </si>
  <si>
    <t>Case histories of some power and control-based process safety incidents</t>
  </si>
  <si>
    <t>'41-44</t>
  </si>
  <si>
    <t>https://aiche.onlinelibrary.wiley.com/doi/abs/10.1002/prs.680130118</t>
  </si>
  <si>
    <t>D. L. Sadler and B. T. Matusz</t>
  </si>
  <si>
    <t>A comprehensive program for preventing cyclohexane oxidation process piping failures</t>
  </si>
  <si>
    <t>'45-49</t>
  </si>
  <si>
    <t>https://aiche.onlinelibrary.wiley.com/doi/abs/10.1002/prs.680130119</t>
  </si>
  <si>
    <t>'52-52</t>
  </si>
  <si>
    <t>https://aiche.onlinelibrary.wiley.com/doi/abs/10.1002/prs.680130202</t>
  </si>
  <si>
    <t>R. E. Donnelly</t>
  </si>
  <si>
    <t>An overview of OSHA's process safety management standard (U.S.A.)</t>
  </si>
  <si>
    <t>'53-58</t>
  </si>
  <si>
    <t>https://aiche.onlinelibrary.wiley.com/doi/abs/10.1002/prs.680130203</t>
  </si>
  <si>
    <t>R. E. Olsen</t>
  </si>
  <si>
    <t>Process safety and quality management: How they fit together</t>
  </si>
  <si>
    <t>'59-60</t>
  </si>
  <si>
    <t>https://aiche.onlinelibrary.wiley.com/doi/abs/10.1002/prs.680130204</t>
  </si>
  <si>
    <t>C. Matthiessen</t>
  </si>
  <si>
    <t>An overview of EPA's proposed chemical accident release prevention programs</t>
  </si>
  <si>
    <t>'61-62</t>
  </si>
  <si>
    <t>https://aiche.onlinelibrary.wiley.com/doi/abs/10.1002/prs.680130205</t>
  </si>
  <si>
    <t>Conference closing comments</t>
  </si>
  <si>
    <t>'63-63</t>
  </si>
  <si>
    <t>https://aiche.onlinelibrary.wiley.com/doi/abs/10.1002/prs.680130206</t>
  </si>
  <si>
    <t>Measuring performance and effectiveness of process safety management</t>
  </si>
  <si>
    <t>'64-68</t>
  </si>
  <si>
    <t>https://aiche.onlinelibrary.wiley.com/doi/abs/10.1002/prs.680130207</t>
  </si>
  <si>
    <t>M. L. Weirick, S. M. Farquhar and B. P. Chismar</t>
  </si>
  <si>
    <t>Spill containment and destruction of a reactive, volatile chemical</t>
  </si>
  <si>
    <t>'69-71</t>
  </si>
  <si>
    <t>https://aiche.onlinelibrary.wiley.com/doi/abs/10.1002/prs.680130208</t>
  </si>
  <si>
    <t>J. F. Louvar and F. O. Kubias</t>
  </si>
  <si>
    <t>Safety and chemical engineering education</t>
  </si>
  <si>
    <t>https://aiche.onlinelibrary.wiley.com/doi/abs/10.1002/prs.680130209</t>
  </si>
  <si>
    <t>S. Khajehnajafi and A. Shinde</t>
  </si>
  <si>
    <t>Prediction of discharge rate from pressurized vessel blowdown through sheared pipe</t>
  </si>
  <si>
    <t>'75-82</t>
  </si>
  <si>
    <t>https://aiche.onlinelibrary.wiley.com/doi/abs/10.1002/prs.680130210</t>
  </si>
  <si>
    <t>Quantitative evaluation of fireball hazards</t>
  </si>
  <si>
    <t>https://aiche.onlinelibrary.wiley.com/doi/abs/10.1002/prs.680130211</t>
  </si>
  <si>
    <t>I. Rosenthal and P. G. Lewis</t>
  </si>
  <si>
    <t>The real costs of risk analysis</t>
  </si>
  <si>
    <t>'92-94</t>
  </si>
  <si>
    <t>https://aiche.onlinelibrary.wiley.com/doi/abs/10.1002/prs.680130212</t>
  </si>
  <si>
    <t>J. M. Seynhaeve, R. Lombré, J. Ducrocq and L. Bolle</t>
  </si>
  <si>
    <t>Physical modeling of rapid transients in long pipes, in case of vaporization: An efficient tool for safety management</t>
  </si>
  <si>
    <t>'95-100</t>
  </si>
  <si>
    <t>https://aiche.onlinelibrary.wiley.com/doi/abs/10.1002/prs.680130213</t>
  </si>
  <si>
    <t>T. Hallan</t>
  </si>
  <si>
    <t>In-service inspection of storage tanks: A new non-destructive evaluation method</t>
  </si>
  <si>
    <t>'101-104</t>
  </si>
  <si>
    <t>https://aiche.onlinelibrary.wiley.com/doi/abs/10.1002/prs.680130214</t>
  </si>
  <si>
    <t>N. E. Stewart and J. W. McVey</t>
  </si>
  <si>
    <t>Design concepts for a hydrogen fluoride emergency de-inventory system</t>
  </si>
  <si>
    <t>'105-107</t>
  </si>
  <si>
    <t>https://aiche.onlinelibrary.wiley.com/doi/abs/10.1002/prs.680130215</t>
  </si>
  <si>
    <t>Static electricity in pneumatic transport systems: Three case histories</t>
  </si>
  <si>
    <t>'109-113</t>
  </si>
  <si>
    <t>https://aiche.onlinelibrary.wiley.com/doi/abs/10.1002/prs.680130302</t>
  </si>
  <si>
    <t>Low cooling tower level causes evacuation</t>
  </si>
  <si>
    <t>'114-122</t>
  </si>
  <si>
    <t>https://aiche.onlinelibrary.wiley.com/doi/abs/10.1002/prs.680130303</t>
  </si>
  <si>
    <t>C. J. Dahn, A. Kashani and B. Reyes</t>
  </si>
  <si>
    <t>Static electricity hazards of flexible intermediate bulk container (FIBC)</t>
  </si>
  <si>
    <t>'123-127</t>
  </si>
  <si>
    <t>https://aiche.onlinelibrary.wiley.com/doi/abs/10.1002/prs.680130304</t>
  </si>
  <si>
    <t>Loss case histories in pressurized ethylene systems</t>
  </si>
  <si>
    <t>'128-138</t>
  </si>
  <si>
    <t>https://aiche.onlinelibrary.wiley.com/doi/abs/10.1002/prs.680130305</t>
  </si>
  <si>
    <t>K. L. Cashdollar</t>
  </si>
  <si>
    <t>Flammability of metals and other elemental dust clouds</t>
  </si>
  <si>
    <t>'139-145</t>
  </si>
  <si>
    <t>https://aiche.onlinelibrary.wiley.com/doi/abs/10.1002/prs.680130306</t>
  </si>
  <si>
    <t>Reliability of interlocking systems</t>
  </si>
  <si>
    <t>'146-152</t>
  </si>
  <si>
    <t>https://aiche.onlinelibrary.wiley.com/doi/abs/10.1002/prs.680130307</t>
  </si>
  <si>
    <t>S. S. Y. Wang, S. Kiang and W. Merkl</t>
  </si>
  <si>
    <t>Investigation of a thermal runaway hazard-drum storage of thionyl chloride/ethyl acetate mixture</t>
  </si>
  <si>
    <t>https://aiche.onlinelibrary.wiley.com/doi/abs/10.1002/prs.680130308</t>
  </si>
  <si>
    <t>J. Olivo</t>
  </si>
  <si>
    <t>Loss prevention in a modern ethylene plant</t>
  </si>
  <si>
    <t>'159-170</t>
  </si>
  <si>
    <t>https://aiche.onlinelibrary.wiley.com/doi/abs/10.1002/prs.680130309</t>
  </si>
  <si>
    <t>W. W. Madsen and R. C. Wagner</t>
  </si>
  <si>
    <t>An accurate methodology for modeling the characteristics of explosion effects</t>
  </si>
  <si>
    <t>'171-175</t>
  </si>
  <si>
    <t>https://aiche.onlinelibrary.wiley.com/doi/abs/10.1002/prs.680130310</t>
  </si>
  <si>
    <t>D. D. Goetz and J. S. Sawrey</t>
  </si>
  <si>
    <t>Aspects of emergency relief design for reactive systems</t>
  </si>
  <si>
    <t>'177-182</t>
  </si>
  <si>
    <t>https://aiche.onlinelibrary.wiley.com/doi/abs/10.1002/prs.680130402</t>
  </si>
  <si>
    <t>Dust and hybrid explosibility in a 1 m3 spherical chamber</t>
  </si>
  <si>
    <t>https://aiche.onlinelibrary.wiley.com/doi/abs/10.1002/prs.680130403</t>
  </si>
  <si>
    <t>New revised VDI guideline 3673 “Pressure release of dust explosions”</t>
  </si>
  <si>
    <t>'190-201</t>
  </si>
  <si>
    <t>https://aiche.onlinelibrary.wiley.com/doi/abs/10.1002/prs.680130404</t>
  </si>
  <si>
    <t>W. E. Clayton and M. L. Griffin</t>
  </si>
  <si>
    <t>Catastrophic failure of a liquid carbon dioxide storage vessel</t>
  </si>
  <si>
    <t>'202-209</t>
  </si>
  <si>
    <t>https://aiche.onlinelibrary.wiley.com/doi/abs/10.1002/prs.680130405</t>
  </si>
  <si>
    <t>W. Hensel, U. Krause, W. John and K. Machnow</t>
  </si>
  <si>
    <t>Critical parameters for the ignition of dust layers at constant heat flux boundary conditions</t>
  </si>
  <si>
    <t>https://aiche.onlinelibrary.wiley.com/doi/abs/10.1002/prs.680130406</t>
  </si>
  <si>
    <t>N. E. Scheffler</t>
  </si>
  <si>
    <t>Improved fire and explosion index hazard classification</t>
  </si>
  <si>
    <t>'214-218</t>
  </si>
  <si>
    <t>https://aiche.onlinelibrary.wiley.com/doi/abs/10.1002/prs.680130407</t>
  </si>
  <si>
    <t>K. P. Scheuermann</t>
  </si>
  <si>
    <t>Studies about the influence of turbulence on the course of explosions</t>
  </si>
  <si>
    <t>'219-226</t>
  </si>
  <si>
    <t>https://aiche.onlinelibrary.wiley.com/doi/abs/10.1002/prs.680130408</t>
  </si>
  <si>
    <t>T. C. Hofelich, D. J. Frurip and J. B. Powers</t>
  </si>
  <si>
    <t>The determination of compatibility via thermal analysis and mathematical modeling</t>
  </si>
  <si>
    <t>'227-233</t>
  </si>
  <si>
    <t>https://aiche.onlinelibrary.wiley.com/doi/abs/10.1002/prs.680130409</t>
  </si>
  <si>
    <t>P. Christen, H. Bohnenblust and S. Seitz</t>
  </si>
  <si>
    <t>A methodology for assessing catastropic damage to the population and environment: A quantitative multi-attribute approach for risk analysis based on fuzzy set theory</t>
  </si>
  <si>
    <t>https://aiche.onlinelibrary.wiley.com/doi/abs/10.1002/prs.680130410</t>
  </si>
  <si>
    <t>G. A. Melhem, H. G. Fisher and D. A. Shaw</t>
  </si>
  <si>
    <t>An advanced method for the estimation of reaction kinetics, scaleup, and pressure relief design</t>
  </si>
  <si>
    <t>'1-21</t>
  </si>
  <si>
    <t>https://aiche.onlinelibrary.wiley.com/doi/abs/10.1002/prs.680140102</t>
  </si>
  <si>
    <t>D. O'Shaughnessey and B. Powers</t>
  </si>
  <si>
    <t>Simulating flammability under process conditions</t>
  </si>
  <si>
    <t>'22-25</t>
  </si>
  <si>
    <t>https://aiche.onlinelibrary.wiley.com/doi/abs/10.1002/prs.680140103</t>
  </si>
  <si>
    <t>J. J. Hauser and M. L. Becker</t>
  </si>
  <si>
    <t>Vent sizing for fire considerations for special equipment and piping</t>
  </si>
  <si>
    <t>'26-28</t>
  </si>
  <si>
    <t>https://aiche.onlinelibrary.wiley.com/doi/abs/10.1002/prs.680140104</t>
  </si>
  <si>
    <t>E. S. Shanley and G. A. Melhem</t>
  </si>
  <si>
    <t>The oxygen balance criterion for thermal hazards assessment</t>
  </si>
  <si>
    <t>https://aiche.onlinelibrary.wiley.com/doi/abs/10.1002/prs.680140105</t>
  </si>
  <si>
    <t>P. B. Matthews and J. A. Beberman</t>
  </si>
  <si>
    <t>A method for implementing a piping inspection program</t>
  </si>
  <si>
    <t>https://aiche.onlinelibrary.wiley.com/doi/abs/10.1002/prs.680140106</t>
  </si>
  <si>
    <t>T. Kotoyori</t>
  </si>
  <si>
    <t>Critical temperatures for the thermal explosion of liquid organic peroxides</t>
  </si>
  <si>
    <t>'37-44</t>
  </si>
  <si>
    <t>https://aiche.onlinelibrary.wiley.com/doi/abs/10.1002/prs.680140107</t>
  </si>
  <si>
    <t>Advantages of the new version VDI 3673. Part 1 in comparison with the chapter 7 of NFPA 68</t>
  </si>
  <si>
    <t>https://aiche.onlinelibrary.wiley.com/doi/abs/10.1002/prs.680140108</t>
  </si>
  <si>
    <t>Conflicts and decisions in the search for inherently safer process options</t>
  </si>
  <si>
    <t>https://aiche.onlinelibrary.wiley.com/doi/abs/10.1002/prs.680140109</t>
  </si>
  <si>
    <t>P. J. DiNenno, C. P. Hanauska and E. W. Forssell</t>
  </si>
  <si>
    <t>Design and engineering aspects of halon replacements</t>
  </si>
  <si>
    <t>'57-62</t>
  </si>
  <si>
    <t>https://aiche.onlinelibrary.wiley.com/doi/abs/10.1002/prs.680140110</t>
  </si>
  <si>
    <t>S. M. Englund</t>
  </si>
  <si>
    <t>Inherently safer plants: Practical applications</t>
  </si>
  <si>
    <t>'63-70</t>
  </si>
  <si>
    <t>https://aiche.onlinelibrary.wiley.com/doi/abs/10.1002/prs.680140111</t>
  </si>
  <si>
    <t>D. I. Townsend, H. D. Ferguson and H. T. Kohlbrand</t>
  </si>
  <si>
    <t>Application of ARCTM thermokinetic data to the design of safety schemes for industrial reactors</t>
  </si>
  <si>
    <t>https://aiche.onlinelibrary.wiley.com/doi/abs/10.1002/prs.680140112</t>
  </si>
  <si>
    <t>D. J. Frurip, A. Chakrabarti, T. C. Hofelich, S. J. Martinez and L. F. Whiting</t>
  </si>
  <si>
    <t>Hazard evaluation of polymerizable compounds</t>
  </si>
  <si>
    <t>https://aiche.onlinelibrary.wiley.com/doi/abs/10.1002/prs.680140202</t>
  </si>
  <si>
    <t>The DIERS users group: Status and current activities</t>
  </si>
  <si>
    <t>'87-92</t>
  </si>
  <si>
    <t>https://aiche.onlinelibrary.wiley.com/doi/abs/10.1002/prs.680140203</t>
  </si>
  <si>
    <t>G. W. Biocourt</t>
  </si>
  <si>
    <t>Emergency relief system (ERS) design: An integrated approach using DIERS methodology</t>
  </si>
  <si>
    <t>'93-106</t>
  </si>
  <si>
    <t>https://aiche.onlinelibrary.wiley.com/doi/abs/10.1002/prs.680140204</t>
  </si>
  <si>
    <t>R. Siwek and C. Cesana</t>
  </si>
  <si>
    <t>Ignition behavior of dusts: Meaning and interpretation</t>
  </si>
  <si>
    <t>'107-119</t>
  </si>
  <si>
    <t>https://aiche.onlinelibrary.wiley.com/doi/abs/10.1002/prs.680140205</t>
  </si>
  <si>
    <t>W. P. M. Mercx, D. M. Johnson and J. Puttock</t>
  </si>
  <si>
    <t>Validation of scaling techniques for experimental vapor cloud explosion investigations</t>
  </si>
  <si>
    <t>'120-130</t>
  </si>
  <si>
    <t>https://aiche.onlinelibrary.wiley.com/doi/abs/10.1002/prs.680140206</t>
  </si>
  <si>
    <t>K. van Wingerden, G. H. Pedersen and R. K. Eckhoff</t>
  </si>
  <si>
    <t>Violence of dust explosions in integrated systems</t>
  </si>
  <si>
    <t>'131-138</t>
  </si>
  <si>
    <t>https://aiche.onlinelibrary.wiley.com/doi/abs/10.1002/prs.680140207</t>
  </si>
  <si>
    <t>K. Lapp and H. Werneburg</t>
  </si>
  <si>
    <t>Detonation flame arrester qualifying application parameter for explosion prevention in vapor handling systems</t>
  </si>
  <si>
    <t>'139-146</t>
  </si>
  <si>
    <t>https://aiche.onlinelibrary.wiley.com/doi/abs/10.1002/prs.680140208</t>
  </si>
  <si>
    <t>Successful system design through integrating engineering and human factors</t>
  </si>
  <si>
    <t>https://aiche.onlinelibrary.wiley.com/doi/abs/10.1002/prs.680140209</t>
  </si>
  <si>
    <t>This issue is dedicated to the memory of Fred Lorentz</t>
  </si>
  <si>
    <t>https://aiche.onlinelibrary.wiley.com/doi/abs/10.1002/prs.680140302</t>
  </si>
  <si>
    <t>F. T. Bodurtha and K. van Wingerden</t>
  </si>
  <si>
    <t>https://aiche.onlinelibrary.wiley.com/doi/abs/10.1002/prs.680140303</t>
  </si>
  <si>
    <t>W. K. Lutz</t>
  </si>
  <si>
    <t>Take chemistry and physics into consideration in all phases of chemical plant design</t>
  </si>
  <si>
    <t>https://aiche.onlinelibrary.wiley.com/doi/abs/10.1002/prs.680140304</t>
  </si>
  <si>
    <t>J. T. Marshall and A. Mundt</t>
  </si>
  <si>
    <t>Dow's chemical exposure index guide</t>
  </si>
  <si>
    <t>'163-170</t>
  </si>
  <si>
    <t>https://aiche.onlinelibrary.wiley.com/doi/abs/10.1002/prs.680140305</t>
  </si>
  <si>
    <t>K. van Wingerden, H.-C. Salvesen and R. Perbal</t>
  </si>
  <si>
    <t>Simulation of an accidental vapor cloud explosion</t>
  </si>
  <si>
    <t>'173-181</t>
  </si>
  <si>
    <t>https://aiche.onlinelibrary.wiley.com/doi/abs/10.1002/prs.680140306</t>
  </si>
  <si>
    <t>H. G. Fisher and H. S. Forrest</t>
  </si>
  <si>
    <t>Protection of storage tanks from two-phase flow due to fire exposure</t>
  </si>
  <si>
    <t>'183-199</t>
  </si>
  <si>
    <t>https://aiche.onlinelibrary.wiley.com/doi/abs/10.1002/prs.680140307</t>
  </si>
  <si>
    <t>J. Marshall, A. Mundt, M. Hult, T. McKealvy, P. Meyers and J. Sawyer</t>
  </si>
  <si>
    <t>The relative risk of pressurized and refrigerated storage for six chemicals</t>
  </si>
  <si>
    <t>'200-211</t>
  </si>
  <si>
    <t>https://aiche.onlinelibrary.wiley.com/doi/abs/10.1002/prs.680140308</t>
  </si>
  <si>
    <t>R. S. Burns and J. H. Turner</t>
  </si>
  <si>
    <t>Method used to estimate screening-level total failure probability for human error events</t>
  </si>
  <si>
    <t>'212-214</t>
  </si>
  <si>
    <t>https://aiche.onlinelibrary.wiley.com/doi/abs/10.1002/prs.680140309</t>
  </si>
  <si>
    <t>The anticipated impact of the EPA's RMP regulation on the ammonia industry</t>
  </si>
  <si>
    <t>'215-217</t>
  </si>
  <si>
    <t>https://aiche.onlinelibrary.wiley.com/doi/abs/10.1002/prs.680140310</t>
  </si>
  <si>
    <t>R. Deshotels and M. Dejmek</t>
  </si>
  <si>
    <t>Choosing the level of detail for hazard identification</t>
  </si>
  <si>
    <t>'218-225</t>
  </si>
  <si>
    <t>https://aiche.onlinelibrary.wiley.com/doi/abs/10.1002/prs.680140311</t>
  </si>
  <si>
    <t>Computers, automation and the danger of forgetting how things really work</t>
  </si>
  <si>
    <t>'O3-O4</t>
  </si>
  <si>
    <t>https://aiche.onlinelibrary.wiley.com/doi/abs/10.1002/prs.680140402</t>
  </si>
  <si>
    <t>Some thoughts on the difference between inherent safety and safety</t>
  </si>
  <si>
    <t>'227-228</t>
  </si>
  <si>
    <t>https://aiche.onlinelibrary.wiley.com/doi/abs/10.1002/prs.680140403</t>
  </si>
  <si>
    <t>H. J. Pasman</t>
  </si>
  <si>
    <t>Quantitative risk assessment in Europe</t>
  </si>
  <si>
    <t>'229-231</t>
  </si>
  <si>
    <t>https://aiche.onlinelibrary.wiley.com/doi/abs/10.1002/prs.680140404</t>
  </si>
  <si>
    <t>A. C. Remson, J. H. Farmer and C. S. King</t>
  </si>
  <si>
    <t>PSM's most common struggle: Implementing mechanical integrity</t>
  </si>
  <si>
    <t>https://aiche.onlinelibrary.wiley.com/doi/abs/10.1002/prs.680140405</t>
  </si>
  <si>
    <t>P. W. Hart and J. T. Sommerfeld</t>
  </si>
  <si>
    <t>Expressions for gravity drainage of annular and toroidal containers</t>
  </si>
  <si>
    <t>'238-243</t>
  </si>
  <si>
    <t>https://aiche.onlinelibrary.wiley.com/doi/abs/10.1002/prs.680140406</t>
  </si>
  <si>
    <t>S. J. Brown and T. J. Brown</t>
  </si>
  <si>
    <t>Hazardous release protection: Code and standard considerations for pressure systems</t>
  </si>
  <si>
    <t>'244-256</t>
  </si>
  <si>
    <t>https://aiche.onlinelibrary.wiley.com/doi/abs/10.1002/prs.680140407</t>
  </si>
  <si>
    <t>M. Sichel, C. W. Kauffman and Y. C. Li</t>
  </si>
  <si>
    <t>Transition from deflagration to detonation in layered dust explosions</t>
  </si>
  <si>
    <t>'257-265</t>
  </si>
  <si>
    <t>https://aiche.onlinelibrary.wiley.com/doi/abs/10.1002/prs.680140408</t>
  </si>
  <si>
    <t>L. V. Chong, I. R. Shaw and X. D. Chen</t>
  </si>
  <si>
    <t>Thermal ignition kinetics of wood sawdust measured by a newly devised experimental technique</t>
  </si>
  <si>
    <t>'266-270</t>
  </si>
  <si>
    <t>https://aiche.onlinelibrary.wiley.com/doi/abs/10.1002/prs.680140409</t>
  </si>
  <si>
    <t>Some loss prevention case histories</t>
  </si>
  <si>
    <t>'271-275</t>
  </si>
  <si>
    <t>https://aiche.onlinelibrary.wiley.com/doi/abs/10.1002/prs.680140410</t>
  </si>
  <si>
    <t>R. Newhouse</t>
  </si>
  <si>
    <t>Utility and energy cost containment</t>
  </si>
  <si>
    <t>https://aiche.onlinelibrary.wiley.com/doi/abs/10.1002/prs.680150103</t>
  </si>
  <si>
    <t>R. R. Turcotte</t>
  </si>
  <si>
    <t>Testing trnsformer oil</t>
  </si>
  <si>
    <t>https://aiche.onlinelibrary.wiley.com/doi/abs/10.1002/prs.680150104</t>
  </si>
  <si>
    <t>Inherently safer design: The growth of an idea</t>
  </si>
  <si>
    <t>'5-8</t>
  </si>
  <si>
    <t>https://aiche.onlinelibrary.wiley.com/doi/abs/10.1002/prs.680150105</t>
  </si>
  <si>
    <t>CCPS initiative to assist small and medium enterprises in improving their safety performance</t>
  </si>
  <si>
    <t>'9-10</t>
  </si>
  <si>
    <t>https://aiche.onlinelibrary.wiley.com/doi/abs/10.1002/prs.680150106</t>
  </si>
  <si>
    <t>Inherently safer latex plants</t>
  </si>
  <si>
    <t>'11-17</t>
  </si>
  <si>
    <t>https://aiche.onlinelibrary.wiley.com/doi/abs/10.1002/prs.680150107</t>
  </si>
  <si>
    <t>M. J. Perron and R. H. Friedlander</t>
  </si>
  <si>
    <t>The effects of downsizing on safety in the CPI/HPI</t>
  </si>
  <si>
    <t>'18-25</t>
  </si>
  <si>
    <t>https://aiche.onlinelibrary.wiley.com/doi/abs/10.1002/prs.680150108</t>
  </si>
  <si>
    <t>R. C. Getz</t>
  </si>
  <si>
    <t>Critical elements in the design of piping systems for toxic fluids</t>
  </si>
  <si>
    <t>'26-31</t>
  </si>
  <si>
    <t>https://aiche.onlinelibrary.wiley.com/doi/abs/10.1002/prs.680150109</t>
  </si>
  <si>
    <t>R. Nyborg and L. Lunde</t>
  </si>
  <si>
    <t>Measures for reducing SCC in anhydrous ammonia storage tanks</t>
  </si>
  <si>
    <t>'32-41</t>
  </si>
  <si>
    <t>https://aiche.onlinelibrary.wiley.com/doi/abs/10.1002/prs.680150110</t>
  </si>
  <si>
    <t>G. Négyesi</t>
  </si>
  <si>
    <t>The sensitivity of non-explosive compounds to friction testing</t>
  </si>
  <si>
    <t>'42-47</t>
  </si>
  <si>
    <t>https://aiche.onlinelibrary.wiley.com/doi/abs/10.1002/prs.680150111</t>
  </si>
  <si>
    <t>R. W. French, D. D. Williams and E. D. Wixom</t>
  </si>
  <si>
    <t>Inherent safety, health, and environmental (SHE) reviews</t>
  </si>
  <si>
    <t>'48-51</t>
  </si>
  <si>
    <t>https://aiche.onlinelibrary.wiley.com/doi/abs/10.1002/prs.680150112</t>
  </si>
  <si>
    <t>Applying inherently safer concepts to a phosgene plant acquisition</t>
  </si>
  <si>
    <t>'52-57</t>
  </si>
  <si>
    <t>https://aiche.onlinelibrary.wiley.com/doi/abs/10.1002/prs.680150113</t>
  </si>
  <si>
    <t>Process safety briefs</t>
  </si>
  <si>
    <t>'S3-S4</t>
  </si>
  <si>
    <t>https://aiche.onlinelibrary.wiley.com/doi/abs/10.1002/prs.680150102</t>
  </si>
  <si>
    <t>J. L. Woodward, M. D. Moosemiller and R. Chopp</t>
  </si>
  <si>
    <t>Applying risk assessment principles to a batch distillation column</t>
  </si>
  <si>
    <t>https://aiche.onlinelibrary.wiley.com/doi/abs/10.1002/prs.680150203</t>
  </si>
  <si>
    <t>J. C. Leung</t>
  </si>
  <si>
    <t>Pressure relief consideration for refrigeration equipment</t>
  </si>
  <si>
    <t>'66-73</t>
  </si>
  <si>
    <t>https://aiche.onlinelibrary.wiley.com/doi/abs/10.1002/prs.680150204</t>
  </si>
  <si>
    <t>N. D. Nevers</t>
  </si>
  <si>
    <t>Vacuum collapse of vented tanks</t>
  </si>
  <si>
    <t>https://aiche.onlinelibrary.wiley.com/doi/abs/10.1002/prs.680150205</t>
  </si>
  <si>
    <t>R. Vaidhyanathan, V. Venkatasubramanian and F. T. Dyke</t>
  </si>
  <si>
    <t>Hazopexpert: An expert system for automating HAZOP analysis</t>
  </si>
  <si>
    <t>'80-88</t>
  </si>
  <si>
    <t>https://aiche.onlinelibrary.wiley.com/doi/abs/10.1002/prs.680150206</t>
  </si>
  <si>
    <t>Catastrophic failure of an ammonia/air mixer</t>
  </si>
  <si>
    <t>'89-94</t>
  </si>
  <si>
    <t>https://aiche.onlinelibrary.wiley.com/doi/abs/10.1002/prs.680150207</t>
  </si>
  <si>
    <t>https://aiche.onlinelibrary.wiley.com/doi/abs/10.1002/prs.680150202</t>
  </si>
  <si>
    <t>D. McCready</t>
  </si>
  <si>
    <t>Development and communication of worst-case scenarios for the EPA risk management program</t>
  </si>
  <si>
    <t>https://aiche.onlinelibrary.wiley.com/doi/abs/10.1002/prs.680150208</t>
  </si>
  <si>
    <t>EPA's risk management regulation: Communicating worst-case scenarios</t>
  </si>
  <si>
    <t>'101-103</t>
  </si>
  <si>
    <t>https://aiche.onlinelibrary.wiley.com/doi/abs/10.1002/prs.680150209</t>
  </si>
  <si>
    <t>D. Travis</t>
  </si>
  <si>
    <t>CMMS: Five steps to ensure workability</t>
  </si>
  <si>
    <t>https://aiche.onlinelibrary.wiley.com/doi/abs/10.1002/prs.680150210</t>
  </si>
  <si>
    <t>Q. A. Baker, M. J. Tang, E. A. Scheier and G. J. Silva</t>
  </si>
  <si>
    <t>Vapor cloud explosion analysis</t>
  </si>
  <si>
    <t>'106-109</t>
  </si>
  <si>
    <t>https://aiche.onlinelibrary.wiley.com/doi/abs/10.1002/prs.680150211</t>
  </si>
  <si>
    <t>E. F. Herrington III</t>
  </si>
  <si>
    <t>A team-based approach to mechanical integrity implementation</t>
  </si>
  <si>
    <t>'110-113</t>
  </si>
  <si>
    <t>https://aiche.onlinelibrary.wiley.com/doi/abs/10.1002/prs.680150212</t>
  </si>
  <si>
    <t>V. Babrauskas</t>
  </si>
  <si>
    <t>A comparative examination of the fire performance of pipe insulation</t>
  </si>
  <si>
    <t>'114-120</t>
  </si>
  <si>
    <t>https://aiche.onlinelibrary.wiley.com/doi/abs/10.1002/prs.680150213</t>
  </si>
  <si>
    <t>'F5-F5</t>
  </si>
  <si>
    <t>https://aiche.onlinelibrary.wiley.com/doi/abs/10.1002/prs.680150302</t>
  </si>
  <si>
    <t>Hazardous waste</t>
  </si>
  <si>
    <t>'121-122</t>
  </si>
  <si>
    <t>https://aiche.onlinelibrary.wiley.com/doi/abs/10.1002/prs.680150303</t>
  </si>
  <si>
    <t>V. Ebadat and J. C. Mulligan</t>
  </si>
  <si>
    <t>Testing the suitability of FIBCs for use in flammable atmospheres</t>
  </si>
  <si>
    <t>https://aiche.onlinelibrary.wiley.com/doi/abs/10.1002/prs.680150304</t>
  </si>
  <si>
    <t>Decomposition flame propagation limits of ethylene and mixtures with other gases</t>
  </si>
  <si>
    <t>'128-147</t>
  </si>
  <si>
    <t>https://aiche.onlinelibrary.wiley.com/doi/abs/10.1002/prs.680150305</t>
  </si>
  <si>
    <t>R. E. Sherman, K. C. Crawford, T. M. Cusick and L. V. Csengery</t>
  </si>
  <si>
    <t>Carbon-initiated effluent tank overpressure incident</t>
  </si>
  <si>
    <t>https://aiche.onlinelibrary.wiley.com/doi/abs/10.1002/prs.680150306</t>
  </si>
  <si>
    <t>Human factors: Case histories of improperly managed changes in chemical plants</t>
  </si>
  <si>
    <t>https://aiche.onlinelibrary.wiley.com/doi/abs/10.1002/prs.680150307</t>
  </si>
  <si>
    <t>K. F. Emigholz</t>
  </si>
  <si>
    <t>Improving the operator's capabilities during abnormal operations; observations from the control house</t>
  </si>
  <si>
    <t>'154-158</t>
  </si>
  <si>
    <t>https://aiche.onlinelibrary.wiley.com/doi/abs/10.1002/prs.680150308</t>
  </si>
  <si>
    <t>M. A. Latino</t>
  </si>
  <si>
    <t>Procedure for determining the distribution ranking index</t>
  </si>
  <si>
    <t>https://aiche.onlinelibrary.wiley.com/doi/abs/10.1002/prs.680150309</t>
  </si>
  <si>
    <t>V. M. Desai</t>
  </si>
  <si>
    <t>A flare deflagration incident at Rohm and Haas</t>
  </si>
  <si>
    <t>'166-167</t>
  </si>
  <si>
    <t>https://aiche.onlinelibrary.wiley.com/doi/abs/10.1002/prs.680150310</t>
  </si>
  <si>
    <t>G. A. Melhem and E. S. Shanley</t>
  </si>
  <si>
    <t>On the estimation of hazard potential for chemical substances</t>
  </si>
  <si>
    <t>'168-172</t>
  </si>
  <si>
    <t>https://aiche.onlinelibrary.wiley.com/doi/abs/10.1002/prs.680150311</t>
  </si>
  <si>
    <t>T. H. Pratt and J. G. Atharton</t>
  </si>
  <si>
    <t>Some electrostatic considerations in the transportation of flammable liquids</t>
  </si>
  <si>
    <t>'173-177</t>
  </si>
  <si>
    <t>https://aiche.onlinelibrary.wiley.com/doi/abs/10.1002/prs.680150312</t>
  </si>
  <si>
    <t>F. Hauert, A. Vogl and S. Radandt</t>
  </si>
  <si>
    <t>Dust cloud characterization and its influence on the pressure-time-history in silos</t>
  </si>
  <si>
    <t>'178-184</t>
  </si>
  <si>
    <t>https://aiche.onlinelibrary.wiley.com/doi/abs/10.1002/prs.680150313</t>
  </si>
  <si>
    <t>S. E. Anderson</t>
  </si>
  <si>
    <t>Don't be too quick to discard knowledge from the past</t>
  </si>
  <si>
    <t>'W5-W5</t>
  </si>
  <si>
    <t>https://aiche.onlinelibrary.wiley.com/doi/abs/10.1002/prs.680150402</t>
  </si>
  <si>
    <t>'W9-W10</t>
  </si>
  <si>
    <t>https://aiche.onlinelibrary.wiley.com/doi/abs/10.1002/prs.680150403</t>
  </si>
  <si>
    <t>Research needs for process safety technology</t>
  </si>
  <si>
    <t>https://aiche.onlinelibrary.wiley.com/doi/abs/10.1002/prs.680150404</t>
  </si>
  <si>
    <t>R. E. Sanders and W. L. Spier</t>
  </si>
  <si>
    <t>Monday morning quarterbacking: Applying PSM methods to case histories of yesteryear</t>
  </si>
  <si>
    <t>https://aiche.onlinelibrary.wiley.com/doi/abs/10.1002/prs.680150405</t>
  </si>
  <si>
    <t>Operating atmospheric vent collection headers using methane gas enrichment</t>
  </si>
  <si>
    <t>'194-212</t>
  </si>
  <si>
    <t>https://aiche.onlinelibrary.wiley.com/doi/abs/10.1002/prs.680150406</t>
  </si>
  <si>
    <t>Risk guidelines as a risk management tool</t>
  </si>
  <si>
    <t>'213-218</t>
  </si>
  <si>
    <t>https://aiche.onlinelibrary.wiley.com/doi/abs/10.1002/prs.680150407</t>
  </si>
  <si>
    <t>A. Vogl</t>
  </si>
  <si>
    <t>Flame propagation in pipes of pneumatic conveying systems and exhaust equipment</t>
  </si>
  <si>
    <t>https://aiche.onlinelibrary.wiley.com/doi/abs/10.1002/prs.680150408</t>
  </si>
  <si>
    <t>J. Parker and R. Guerra</t>
  </si>
  <si>
    <t>Advanced pilot technology: Ignition, flame detection and re-ignition</t>
  </si>
  <si>
    <t>'227-229</t>
  </si>
  <si>
    <t>https://aiche.onlinelibrary.wiley.com/doi/abs/10.1002/prs.680150409</t>
  </si>
  <si>
    <t>J. L. Scheffey and D. C. Tabar</t>
  </si>
  <si>
    <t>Hazard rating system for flammable and combustible liquids</t>
  </si>
  <si>
    <t>'230-236</t>
  </si>
  <si>
    <t>https://aiche.onlinelibrary.wiley.com/doi/abs/10.1002/prs.680150410</t>
  </si>
  <si>
    <t>K. Chatrathi and J. Going</t>
  </si>
  <si>
    <t>Pipe and duct deflagrations associated with incinerators</t>
  </si>
  <si>
    <t>'237-246</t>
  </si>
  <si>
    <t>https://aiche.onlinelibrary.wiley.com/doi/abs/10.1002/prs.680150411</t>
  </si>
  <si>
    <t>Modeling of panel inertia effects in vented dust explosions</t>
  </si>
  <si>
    <t>https://aiche.onlinelibrary.wiley.com/doi/abs/10.1002/prs.680150412</t>
  </si>
  <si>
    <t>S. Mannan</t>
  </si>
  <si>
    <t>Boiler incident directly attributable to PSM issues</t>
  </si>
  <si>
    <t>'258-261</t>
  </si>
  <si>
    <t>https://aiche.onlinelibrary.wiley.com/doi/abs/10.1002/prs.680150413</t>
  </si>
  <si>
    <t>Consequence modeling for the EPA risk management plan (RMP)</t>
  </si>
  <si>
    <t>https://aiche.onlinelibrary.wiley.com/doi/abs/10.1002/prs.680160104</t>
  </si>
  <si>
    <t>A. A. Ahmad</t>
  </si>
  <si>
    <t>Pressure relief systems: The sensible approach to verification and documentation</t>
  </si>
  <si>
    <t>'6-7</t>
  </si>
  <si>
    <t>https://aiche.onlinelibrary.wiley.com/doi/abs/10.1002/prs.680160105</t>
  </si>
  <si>
    <t>D. J. Leggett</t>
  </si>
  <si>
    <t>Management of chemical plants using chemical compatibility information</t>
  </si>
  <si>
    <t>'8-13</t>
  </si>
  <si>
    <t>https://aiche.onlinelibrary.wiley.com/doi/abs/10.1002/prs.680160106</t>
  </si>
  <si>
    <t>R. A. Freeman and J. W. Kleffner</t>
  </si>
  <si>
    <t>Risk based package design</t>
  </si>
  <si>
    <t>https://aiche.onlinelibrary.wiley.com/doi/abs/10.1002/prs.680160107</t>
  </si>
  <si>
    <t>A. Anderson, A. R. Simpson and J. G. McPheat</t>
  </si>
  <si>
    <t>Severe pressure surges in a simple pump-pipeline-valve system (and what to do about it)</t>
  </si>
  <si>
    <t>'18-22</t>
  </si>
  <si>
    <t>https://aiche.onlinelibrary.wiley.com/doi/abs/10.1002/prs.680160108</t>
  </si>
  <si>
    <t>T. A. Koch, K. R. Krause and M. Mehdizadeh</t>
  </si>
  <si>
    <t>Improved safety through distributed manufacturing of hazardous chemicals</t>
  </si>
  <si>
    <t>'23-24</t>
  </si>
  <si>
    <t>https://aiche.onlinelibrary.wiley.com/doi/abs/10.1002/prs.680160109</t>
  </si>
  <si>
    <t>R. Chopp and R. Pape</t>
  </si>
  <si>
    <t>The potential of sufficient static electricity for ignition during tanker washing</t>
  </si>
  <si>
    <t>'25-31</t>
  </si>
  <si>
    <t>https://aiche.onlinelibrary.wiley.com/doi/abs/10.1002/prs.680160110</t>
  </si>
  <si>
    <t>L. Bendixen, R. A. Freeman and D. Hendershot</t>
  </si>
  <si>
    <t>Using the CCPS guidelines for chemical transportation risk analysis</t>
  </si>
  <si>
    <t>https://aiche.onlinelibrary.wiley.com/doi/abs/10.1002/prs.680160111</t>
  </si>
  <si>
    <t>R. Batres, S. Lee, M. L. Lu and Y. Naka</t>
  </si>
  <si>
    <t>Study on safety evaluation and operational design for startup</t>
  </si>
  <si>
    <t>'37-42</t>
  </si>
  <si>
    <t>https://aiche.onlinelibrary.wiley.com/doi/abs/10.1002/prs.680160112</t>
  </si>
  <si>
    <t>J. Singh</t>
  </si>
  <si>
    <t>Reaction calorimetry for process development: Recent advances</t>
  </si>
  <si>
    <t>'43-49</t>
  </si>
  <si>
    <t>https://aiche.onlinelibrary.wiley.com/doi/abs/10.1002/prs.680160113</t>
  </si>
  <si>
    <t>J. A. Senecal and H. W. Garzia</t>
  </si>
  <si>
    <t>Explosion protection of pipe systems conveying combustible dusts or flammable gases</t>
  </si>
  <si>
    <t>'50-53</t>
  </si>
  <si>
    <t>https://aiche.onlinelibrary.wiley.com/doi/abs/10.1002/prs.680160114</t>
  </si>
  <si>
    <t>G. E. Mahnken and M. T. Rook</t>
  </si>
  <si>
    <t>Hot work on a steam condenser ignites a titanium tube bundle fire: A case history</t>
  </si>
  <si>
    <t>'54-56</t>
  </si>
  <si>
    <t>https://aiche.onlinelibrary.wiley.com/doi/abs/10.1002/prs.680160115</t>
  </si>
  <si>
    <t>J. Fründt, A. Steiff and P.-M. Weinspach</t>
  </si>
  <si>
    <t>Pressure relief with highly viscous fluids</t>
  </si>
  <si>
    <t>'57-59</t>
  </si>
  <si>
    <t>https://aiche.onlinelibrary.wiley.com/doi/abs/10.1002/prs.680160116</t>
  </si>
  <si>
    <t>'S3-S3</t>
  </si>
  <si>
    <t>https://aiche.onlinelibrary.wiley.com/doi/abs/10.1002/prs.680160102</t>
  </si>
  <si>
    <t>'S5-S5</t>
  </si>
  <si>
    <t>https://aiche.onlinelibrary.wiley.com/doi/abs/10.1002/prs.680160103</t>
  </si>
  <si>
    <t>R. A. McConnell</t>
  </si>
  <si>
    <t>The use of slam shut valves on LCA plants</t>
  </si>
  <si>
    <t>'61-68</t>
  </si>
  <si>
    <t>https://aiche.onlinelibrary.wiley.com/doi/abs/10.1002/prs.680160203</t>
  </si>
  <si>
    <t>R. Schumacher, R. Pitblado and S. Selmer-Olsen</t>
  </si>
  <si>
    <t>Next generation risk management</t>
  </si>
  <si>
    <t>https://aiche.onlinelibrary.wiley.com/doi/abs/10.1002/prs.680160204</t>
  </si>
  <si>
    <t>R. L. Petersen, K. D. Watson and R. Roehner</t>
  </si>
  <si>
    <t>LFL estimates for crude oil vapors from relief tank vents</t>
  </si>
  <si>
    <t>'72-77</t>
  </si>
  <si>
    <t>https://aiche.onlinelibrary.wiley.com/doi/abs/10.1002/prs.680160205</t>
  </si>
  <si>
    <t>Measuring inherent safety, health and environmental characteristics early in process development</t>
  </si>
  <si>
    <t>'78-79</t>
  </si>
  <si>
    <t>https://aiche.onlinelibrary.wiley.com/doi/abs/10.1002/prs.680160206</t>
  </si>
  <si>
    <t>R. Darby and K. Molavi</t>
  </si>
  <si>
    <t>Viscosity correction factor for safety relief valves</t>
  </si>
  <si>
    <t>'80-82</t>
  </si>
  <si>
    <t>https://aiche.onlinelibrary.wiley.com/doi/abs/10.1002/prs.680160207</t>
  </si>
  <si>
    <t>The use of a ranking matrix and recommendation prioritization system for process hazard analysis studies</t>
  </si>
  <si>
    <t>'83-85</t>
  </si>
  <si>
    <t>https://aiche.onlinelibrary.wiley.com/doi/abs/10.1002/prs.680160208</t>
  </si>
  <si>
    <t>Advancing inherent safety into methodology</t>
  </si>
  <si>
    <t>https://aiche.onlinelibrary.wiley.com/doi/abs/10.1002/prs.680160209</t>
  </si>
  <si>
    <t>P. T. Allen</t>
  </si>
  <si>
    <t>Trading cost against safety: The structure of people's beliefs</t>
  </si>
  <si>
    <t>https://aiche.onlinelibrary.wiley.com/doi/abs/10.1002/prs.680160210</t>
  </si>
  <si>
    <t>Process safety update</t>
  </si>
  <si>
    <t>'S3-S5</t>
  </si>
  <si>
    <t>https://aiche.onlinelibrary.wiley.com/doi/abs/10.1002/prs.680160202</t>
  </si>
  <si>
    <t>S. Chervina and G. T. Bodman</t>
  </si>
  <si>
    <t>Mechanism and kinetics of decomposition from isothermal DSC data: Development and application</t>
  </si>
  <si>
    <t>'94-100</t>
  </si>
  <si>
    <t>https://aiche.onlinelibrary.wiley.com/doi/abs/10.1002/prs.680160211</t>
  </si>
  <si>
    <t>J. Tonheim and R. Tveit</t>
  </si>
  <si>
    <t>Acoustic emission on-line monitoring of the ammonia plant NII secondary reformer exit (gas channel)</t>
  </si>
  <si>
    <t>https://aiche.onlinelibrary.wiley.com/doi/abs/10.1002/prs.680160212</t>
  </si>
  <si>
    <t>Z. Anwar, S. Ahmed and I. A. Kirmani</t>
  </si>
  <si>
    <t>Expansion bellows failure of synthesis loop hot heat exchanger</t>
  </si>
  <si>
    <t>'105-109</t>
  </si>
  <si>
    <t>https://aiche.onlinelibrary.wiley.com/doi/abs/10.1002/prs.680160213</t>
  </si>
  <si>
    <t>K. Tersmeden</t>
  </si>
  <si>
    <t>Successful use of stainless steels in nitrogen-based fertilizer plants</t>
  </si>
  <si>
    <t>'110-116</t>
  </si>
  <si>
    <t>https://aiche.onlinelibrary.wiley.com/doi/abs/10.1002/prs.680160214</t>
  </si>
  <si>
    <t>M. Ferjenčík</t>
  </si>
  <si>
    <t>The role of the two-phase scenarios concept in the matrix relative risk ranking procedure</t>
  </si>
  <si>
    <t>'117-120</t>
  </si>
  <si>
    <t>https://aiche.onlinelibrary.wiley.com/doi/abs/10.1002/prs.680160215</t>
  </si>
  <si>
    <t>'F3-F5</t>
  </si>
  <si>
    <t>https://aiche.onlinelibrary.wiley.com/doi/abs/10.1002/prs.680160302</t>
  </si>
  <si>
    <t>T. C. Hofelich, B. A. Prine and N. E. Scheffler</t>
  </si>
  <si>
    <t>A quantitative approach to determination of NFPA reactivity hazard rating parameters</t>
  </si>
  <si>
    <t>https://aiche.onlinelibrary.wiley.com/doi/abs/10.1002/prs.680160303</t>
  </si>
  <si>
    <t>D. B. Kaber and M. R. Endsley</t>
  </si>
  <si>
    <t>Out-of-the-loop performance problems and the use of intermediate levels of automation for improved control system functioning and safety</t>
  </si>
  <si>
    <t>'126-131</t>
  </si>
  <si>
    <t>https://aiche.onlinelibrary.wiley.com/doi/abs/10.1002/prs.680160304</t>
  </si>
  <si>
    <t>A. M. Dowell III and D. C. Hendershot</t>
  </si>
  <si>
    <t>No good deed goes unpunished: Case studies of incidents and potential incidents caused by protective systems</t>
  </si>
  <si>
    <t>'132-139</t>
  </si>
  <si>
    <t>https://aiche.onlinelibrary.wiley.com/doi/abs/10.1002/prs.680160305</t>
  </si>
  <si>
    <t>D. R. Latta and L. J. H. Schulze</t>
  </si>
  <si>
    <t>An application of menu design principles to an energy management system</t>
  </si>
  <si>
    <t>'140-146</t>
  </si>
  <si>
    <t>https://aiche.onlinelibrary.wiley.com/doi/abs/10.1002/prs.680160306</t>
  </si>
  <si>
    <t>V. H. Edwards and W. B. Howard</t>
  </si>
  <si>
    <t>Utilize plant data from emergency relief events to test design methods: A proposal to the AIChE DIERS users group</t>
  </si>
  <si>
    <t>https://aiche.onlinelibrary.wiley.com/doi/abs/10.1002/prs.680160307</t>
  </si>
  <si>
    <t>W. P. M. Mercx and A. C. van den Berg</t>
  </si>
  <si>
    <t>The explosion blast prediction model in the revised CPR 14E (yellow book)</t>
  </si>
  <si>
    <t>https://aiche.onlinelibrary.wiley.com/doi/abs/10.1002/prs.680160308</t>
  </si>
  <si>
    <t>G. M. Wieczorek and P. K. Basu</t>
  </si>
  <si>
    <t>Management of change: A pilot plant application</t>
  </si>
  <si>
    <t>https://aiche.onlinelibrary.wiley.com/doi/abs/10.1002/prs.680160309</t>
  </si>
  <si>
    <t>J. S. Shipman and R. Davies</t>
  </si>
  <si>
    <t>Replacement of an ammonia storage tank</t>
  </si>
  <si>
    <t>'165-169</t>
  </si>
  <si>
    <t>https://aiche.onlinelibrary.wiley.com/doi/abs/10.1002/prs.680160310</t>
  </si>
  <si>
    <t>Case histories of two incidents following process safety reviews</t>
  </si>
  <si>
    <t>'170-171</t>
  </si>
  <si>
    <t>https://aiche.onlinelibrary.wiley.com/doi/abs/10.1002/prs.680160311</t>
  </si>
  <si>
    <t>F. I. Khan and S. A. Abbasi</t>
  </si>
  <si>
    <t>Risk analysis of a chloralkali industry situated in a populated area using the software package MAXCRED-II</t>
  </si>
  <si>
    <t>'172-184</t>
  </si>
  <si>
    <t>https://aiche.onlinelibrary.wiley.com/doi/abs/10.1002/prs.680160312</t>
  </si>
  <si>
    <t>G. A. Melhem and H. G. Fisher</t>
  </si>
  <si>
    <t>An overview of SuperChems for DIERS: A program for emergency relief system and effluent handling designs</t>
  </si>
  <si>
    <t>'185-197</t>
  </si>
  <si>
    <t>https://aiche.onlinelibrary.wiley.com/doi/abs/10.1002/prs.680160313</t>
  </si>
  <si>
    <t>S. Chervin, S. E. Evon and G. T. Bodman</t>
  </si>
  <si>
    <t>Decomposition of thermally unstable chemicals in solvents</t>
  </si>
  <si>
    <t>'198-201</t>
  </si>
  <si>
    <t>https://aiche.onlinelibrary.wiley.com/doi/abs/10.1002/prs.680160314</t>
  </si>
  <si>
    <t>'W3-W4</t>
  </si>
  <si>
    <t>https://aiche.onlinelibrary.wiley.com/doi/abs/10.1002/prs.680160402</t>
  </si>
  <si>
    <t>A detailed method for estimating mixture flammability limits using chemical equilibrium</t>
  </si>
  <si>
    <t>'203-218</t>
  </si>
  <si>
    <t>https://aiche.onlinelibrary.wiley.com/doi/abs/10.1002/prs.680160403</t>
  </si>
  <si>
    <t>J. Farquharson, S. McNutt, H. Paula, M. Roberts and A. Waller</t>
  </si>
  <si>
    <t>QRA of chemical reaction systems: The state of the practice</t>
  </si>
  <si>
    <t>'219-224</t>
  </si>
  <si>
    <t>https://aiche.onlinelibrary.wiley.com/doi/abs/10.1002/prs.680160404</t>
  </si>
  <si>
    <t>P. M. Myers, R. S. Morgan and S. A. Flamberg</t>
  </si>
  <si>
    <t>Toxic hazard reduction with passive mitigation systems</t>
  </si>
  <si>
    <t>'225-230</t>
  </si>
  <si>
    <t>https://aiche.onlinelibrary.wiley.com/doi/abs/10.1002/prs.680160405</t>
  </si>
  <si>
    <t>H. Zoghlami, A. Laurent, J. P. Corriou, J. C. Adrian and R. Papp</t>
  </si>
  <si>
    <t>Safe design of a thermally unstable solid storage container: Natural convection effects on thermal ignition</t>
  </si>
  <si>
    <t>'231-236</t>
  </si>
  <si>
    <t>https://aiche.onlinelibrary.wiley.com/doi/abs/10.1002/prs.680160406</t>
  </si>
  <si>
    <t>G. Négyesi, L. Farkas, I. Rusznák and P. Sallay</t>
  </si>
  <si>
    <t>Increased fire hazard of N-heterocyclic compounds substituted by S-containing group</t>
  </si>
  <si>
    <t>'237-243</t>
  </si>
  <si>
    <t>https://aiche.onlinelibrary.wiley.com/doi/abs/10.1002/prs.680160407</t>
  </si>
  <si>
    <t>R. Siwek and P. E. Moore</t>
  </si>
  <si>
    <t>Design practice for extinguishing barrier systems</t>
  </si>
  <si>
    <t>'244-250</t>
  </si>
  <si>
    <t>https://aiche.onlinelibrary.wiley.com/doi/abs/10.1002/prs.680160408</t>
  </si>
  <si>
    <t>D. S. Hall and L. A. Losee</t>
  </si>
  <si>
    <t>Carbon disulfide incidents during viscose rayon processing</t>
  </si>
  <si>
    <t>'251-254</t>
  </si>
  <si>
    <t>https://aiche.onlinelibrary.wiley.com/doi/abs/10.1002/prs.680160409</t>
  </si>
  <si>
    <t>Batch runaway reaction relief: Re-evaluation of “Credible” scenario</t>
  </si>
  <si>
    <t>'255-261</t>
  </si>
  <si>
    <t>https://aiche.onlinelibrary.wiley.com/doi/abs/10.1002/prs.680160410</t>
  </si>
  <si>
    <t>D. A. Mauney and M. E. G. Schmidt</t>
  </si>
  <si>
    <t>Fully quantitative predictive maintenance/inspection planning optimization for chemical process plant components</t>
  </si>
  <si>
    <t>https://aiche.onlinelibrary.wiley.com/doi/abs/10.1002/prs.680160411</t>
  </si>
  <si>
    <t>Improving the effect of atmospheric stability class for dispersion modeling</t>
  </si>
  <si>
    <t>'1-8</t>
  </si>
  <si>
    <t>https://aiche.onlinelibrary.wiley.com/doi/abs/10.1002/prs.680170103</t>
  </si>
  <si>
    <t>J. A. Senecal and P. A. Beaulieu</t>
  </si>
  <si>
    <t>KG: New data and analysis</t>
  </si>
  <si>
    <t>'9-15</t>
  </si>
  <si>
    <t>https://aiche.onlinelibrary.wiley.com/doi/abs/10.1002/prs.680170104</t>
  </si>
  <si>
    <t>L. Bernard, F. Brodie, D. Ludwig, A. Ness and K. Weidner</t>
  </si>
  <si>
    <t>Vent access restriction for solids handling systems</t>
  </si>
  <si>
    <t>https://aiche.onlinelibrary.wiley.com/doi/abs/10.1002/prs.680170105</t>
  </si>
  <si>
    <t>Safety surveys—looking at key activities in depth</t>
  </si>
  <si>
    <t>'20-22</t>
  </si>
  <si>
    <t>https://aiche.onlinelibrary.wiley.com/doi/abs/10.1002/prs.680170106</t>
  </si>
  <si>
    <t>NFPA 30: An update and a look into the future</t>
  </si>
  <si>
    <t>https://aiche.onlinelibrary.wiley.com/doi/abs/10.1002/prs.680170107</t>
  </si>
  <si>
    <t>J. A. Harnly</t>
  </si>
  <si>
    <t>Risk based prioritization of maintenance repair work</t>
  </si>
  <si>
    <t>'32-38</t>
  </si>
  <si>
    <t>https://aiche.onlinelibrary.wiley.com/doi/abs/10.1002/prs.680170108</t>
  </si>
  <si>
    <t>Pressure relief system documentation: Equipment based relational database is key to OSHA 1910.119 compliance</t>
  </si>
  <si>
    <t>'39-42</t>
  </si>
  <si>
    <t>https://aiche.onlinelibrary.wiley.com/doi/abs/10.1002/prs.680170109</t>
  </si>
  <si>
    <t>Team situation awareness for process control safety and performance</t>
  </si>
  <si>
    <t>'43-48</t>
  </si>
  <si>
    <t>https://aiche.onlinelibrary.wiley.com/doi/abs/10.1002/prs.680170110</t>
  </si>
  <si>
    <t>G. A. Melhem and D. Reid</t>
  </si>
  <si>
    <t>A detailed reaction study of phosphorus trichloride and water</t>
  </si>
  <si>
    <t>'49-60</t>
  </si>
  <si>
    <t>https://aiche.onlinelibrary.wiley.com/doi/abs/10.1002/prs.680170111</t>
  </si>
  <si>
    <t>D. J. Allen and M. Wolkstein</t>
  </si>
  <si>
    <t>Transportation of hazardous wastes</t>
  </si>
  <si>
    <t>'61-67</t>
  </si>
  <si>
    <t>https://aiche.onlinelibrary.wiley.com/doi/abs/10.1002/prs.680170112</t>
  </si>
  <si>
    <t>D. Duarte, J. Rohatgi and R. Judice</t>
  </si>
  <si>
    <t>The influence of the geometry of the hot surfaces on the autoignition of vapor/air mixture: Some experimental and theoretical results</t>
  </si>
  <si>
    <t>'68-73</t>
  </si>
  <si>
    <t>https://aiche.onlinelibrary.wiley.com/doi/abs/10.1002/prs.680170113</t>
  </si>
  <si>
    <t>N. Jaeger and R. Siwek</t>
  </si>
  <si>
    <t>Determination, prevention and mitigation of potential hazards due to the handling of powders during transportation, charging, discharging and storage</t>
  </si>
  <si>
    <t>'74-81</t>
  </si>
  <si>
    <t>https://aiche.onlinelibrary.wiley.com/doi/abs/10.1002/prs.680170114</t>
  </si>
  <si>
    <t>https://aiche.onlinelibrary.wiley.com/doi/abs/10.1002/prs.680170102</t>
  </si>
  <si>
    <t>W. J. Bradford, J. A. Davenport and R. F. Schwab</t>
  </si>
  <si>
    <t>Safety, health and loss prevention in AIChE</t>
  </si>
  <si>
    <t>https://aiche.onlinelibrary.wiley.com/doi/abs/10.1002/prs.680170203</t>
  </si>
  <si>
    <t>B. Hanley</t>
  </si>
  <si>
    <t>A model for the calculation and the verification of closed cup flash points for multicomponent mixtures</t>
  </si>
  <si>
    <t>'86-97</t>
  </si>
  <si>
    <t>https://aiche.onlinelibrary.wiley.com/doi/abs/10.1002/prs.680170204</t>
  </si>
  <si>
    <t>https://aiche.onlinelibrary.wiley.com/doi/abs/10.1002/prs.680170202</t>
  </si>
  <si>
    <t>M. Shah and G. Zhu</t>
  </si>
  <si>
    <t>Burst resistant ribbon wound pressure vessels for ammonia plants</t>
  </si>
  <si>
    <t>'98-103</t>
  </si>
  <si>
    <t>https://aiche.onlinelibrary.wiley.com/doi/abs/10.1002/prs.680170205</t>
  </si>
  <si>
    <t>D. S. Seiver</t>
  </si>
  <si>
    <t>Integrating hazard analysis into the implementation of advanced process control</t>
  </si>
  <si>
    <t>'104-106</t>
  </si>
  <si>
    <t>https://aiche.onlinelibrary.wiley.com/doi/abs/10.1002/prs.680170206</t>
  </si>
  <si>
    <t>Models for domino effect analysis in chemical process industries</t>
  </si>
  <si>
    <t>'107-123</t>
  </si>
  <si>
    <t>https://aiche.onlinelibrary.wiley.com/doi/abs/10.1002/prs.680170207</t>
  </si>
  <si>
    <t>Short communication: Estimating the minimum ignition energy of hybrid mixtures</t>
  </si>
  <si>
    <t>'124-126</t>
  </si>
  <si>
    <t>https://aiche.onlinelibrary.wiley.com/doi/abs/10.1002/prs.680170208</t>
  </si>
  <si>
    <t>R. A. Ogle and J. L. Schumacher</t>
  </si>
  <si>
    <t>Investigation of an explosion and flash fire in a fixed bed reactor</t>
  </si>
  <si>
    <t>'127-133</t>
  </si>
  <si>
    <t>https://aiche.onlinelibrary.wiley.com/doi/abs/10.1002/prs.680170209</t>
  </si>
  <si>
    <t>R. A. Michaels</t>
  </si>
  <si>
    <t>Emergency planning: Critical evaluation of proposed AEGLs for ammonia</t>
  </si>
  <si>
    <t>'134-137</t>
  </si>
  <si>
    <t>https://aiche.onlinelibrary.wiley.com/doi/abs/10.1002/prs.680170210</t>
  </si>
  <si>
    <t>Flammability hazards of lower aliphatic aldehydes at elevated pressure and temperature</t>
  </si>
  <si>
    <t>'138-148</t>
  </si>
  <si>
    <t>https://aiche.onlinelibrary.wiley.com/doi/abs/10.1002/prs.680170211</t>
  </si>
  <si>
    <t>J. A. Davenport and M. J. Pabich</t>
  </si>
  <si>
    <t>Fire tests of rack storage of water miscible liquids in plastic containers</t>
  </si>
  <si>
    <t>'149-154</t>
  </si>
  <si>
    <t>https://aiche.onlinelibrary.wiley.com/doi/abs/10.1002/prs.680170212</t>
  </si>
  <si>
    <t>'F3-F3</t>
  </si>
  <si>
    <t>https://aiche.onlinelibrary.wiley.com/doi/abs/10.1002/prs.680170302</t>
  </si>
  <si>
    <t>Multivariate hazard identification and ranking system</t>
  </si>
  <si>
    <t>'157-170</t>
  </si>
  <si>
    <t>https://aiche.onlinelibrary.wiley.com/doi/abs/10.1002/prs.680170303</t>
  </si>
  <si>
    <t>Investigation of a steam explosion in a petroleum product storage tank</t>
  </si>
  <si>
    <t>https://aiche.onlinelibrary.wiley.com/doi/abs/10.1002/prs.680170304</t>
  </si>
  <si>
    <t>C. V. Mashuga and D. A. Crowl</t>
  </si>
  <si>
    <t>Application of the flammability diagram for evaluation of fire and explosion hazards of flammable vapors</t>
  </si>
  <si>
    <t>'176-183</t>
  </si>
  <si>
    <t>https://aiche.onlinelibrary.wiley.com/doi/abs/10.1002/prs.680170305</t>
  </si>
  <si>
    <t>W. J. Stevenson III</t>
  </si>
  <si>
    <t>Dust explosion mitigation using Q-Rohr and exkop</t>
  </si>
  <si>
    <t>'184-189</t>
  </si>
  <si>
    <t>https://aiche.onlinelibrary.wiley.com/doi/abs/10.1002/prs.680170306</t>
  </si>
  <si>
    <t>The reactive system screening tool (RSST): An easy, inexpensive approach to the DIERS procedure</t>
  </si>
  <si>
    <t>'190-195</t>
  </si>
  <si>
    <t>https://aiche.onlinelibrary.wiley.com/doi/abs/10.1002/prs.680170307</t>
  </si>
  <si>
    <t>Making safety second nature</t>
  </si>
  <si>
    <t>'196-199</t>
  </si>
  <si>
    <t>https://aiche.onlinelibrary.wiley.com/doi/abs/10.1002/prs.680170308</t>
  </si>
  <si>
    <t>A. A. A. Scheerder</t>
  </si>
  <si>
    <t>Experiences with non-destructive testing of static equipment in ammonia plants at DSM</t>
  </si>
  <si>
    <t>'200-208</t>
  </si>
  <si>
    <t>https://aiche.onlinelibrary.wiley.com/doi/abs/10.1002/prs.680170309</t>
  </si>
  <si>
    <t>M. L. Robin</t>
  </si>
  <si>
    <t>Suppression of class a fires with HFC-227ea</t>
  </si>
  <si>
    <t>'209-212</t>
  </si>
  <si>
    <t>https://aiche.onlinelibrary.wiley.com/doi/abs/10.1002/prs.680170310</t>
  </si>
  <si>
    <t>J. L. Woodward and H. Z. Woodward</t>
  </si>
  <si>
    <t>Analysis of hydrogen fluoride release at Texas city</t>
  </si>
  <si>
    <t>https://aiche.onlinelibrary.wiley.com/doi/abs/10.1002/prs.680170311</t>
  </si>
  <si>
    <t>M. E. Ekman, P. W. Werner, J. M. Covan and P. E. D'Antonio</t>
  </si>
  <si>
    <t>A thematic approach to system safety</t>
  </si>
  <si>
    <t>https://aiche.onlinelibrary.wiley.com/doi/abs/10.1002/prs.680170312</t>
  </si>
  <si>
    <t>R. F. Antrim, M. T. Bender, M. B. Clark Jr., L. Evers, D. C. Hendershot, J. W. Magee, J. M. McGregor, P. C. Morton, J. G. Nelson and C. Q. Zeszotarski</t>
  </si>
  <si>
    <t>Peroxide drum explosion and fire</t>
  </si>
  <si>
    <t>'225-231</t>
  </si>
  <si>
    <t>https://aiche.onlinelibrary.wiley.com/doi/abs/10.1002/prs.680170313</t>
  </si>
  <si>
    <t>'W3-W3</t>
  </si>
  <si>
    <t>https://aiche.onlinelibrary.wiley.com/doi/abs/10.1002/prs.680170402</t>
  </si>
  <si>
    <t>R. Kahn, M. Sorel, R. Slaven, M. Nelson, R. G. Harlow Jr. and R. Lutz</t>
  </si>
  <si>
    <t>The assignment of safety systems addressing workplace hazards</t>
  </si>
  <si>
    <t>'233-237</t>
  </si>
  <si>
    <t>https://aiche.onlinelibrary.wiley.com/doi/abs/10.1002/prs.680170403</t>
  </si>
  <si>
    <t>J. F. Murphy and K. A. Zimmermann</t>
  </si>
  <si>
    <t>Making RMP hazard assessment meaningful</t>
  </si>
  <si>
    <t>'238-242</t>
  </si>
  <si>
    <t>https://aiche.onlinelibrary.wiley.com/doi/abs/10.1002/prs.680170404</t>
  </si>
  <si>
    <t>F. Tamanini, J. L. Chaffee and R. L. Jambor</t>
  </si>
  <si>
    <t>Reactivity and ignition characteristics of silane/air mixtures</t>
  </si>
  <si>
    <t>'243-258</t>
  </si>
  <si>
    <t>https://aiche.onlinelibrary.wiley.com/doi/abs/10.1002/prs.680170405</t>
  </si>
  <si>
    <t>T.-C. Ho, Y.-S. Duh and J. R. Chen</t>
  </si>
  <si>
    <t>Case studies of incidents in runaway reactions and emergency relief</t>
  </si>
  <si>
    <t>'259-262</t>
  </si>
  <si>
    <t>https://aiche.onlinelibrary.wiley.com/doi/abs/10.1002/prs.680170406</t>
  </si>
  <si>
    <t>S. C. Parks and L. J. H. Schulze</t>
  </si>
  <si>
    <t>The effects of valve wheel size, operation position and in-line pressures on required torque for gate valves</t>
  </si>
  <si>
    <t>'263-271</t>
  </si>
  <si>
    <t>https://aiche.onlinelibrary.wiley.com/doi/abs/10.1002/prs.680170407</t>
  </si>
  <si>
    <t>R. Riswadkar and N. Mukhopadhyay</t>
  </si>
  <si>
    <t>RMP hazard assessment for compliance with EPA's risk management program regulation: OxyChem's experience</t>
  </si>
  <si>
    <t>'272-277</t>
  </si>
  <si>
    <t>https://aiche.onlinelibrary.wiley.com/doi/abs/10.1002/prs.680170408</t>
  </si>
  <si>
    <t>S. Høiset, B. H. Hjertager, T. Solberg and K. A. Malo</t>
  </si>
  <si>
    <t>Properties of simulated gas explosions of interest to the structural design process</t>
  </si>
  <si>
    <t>'278-287</t>
  </si>
  <si>
    <t>https://aiche.onlinelibrary.wiley.com/doi/abs/10.1002/prs.680170409</t>
  </si>
  <si>
    <t>M. Walter and R. Lesicki</t>
  </si>
  <si>
    <t>Measures taken to ensure safe operation of an ammonia storage tank</t>
  </si>
  <si>
    <t>'288-296</t>
  </si>
  <si>
    <t>https://aiche.onlinelibrary.wiley.com/doi/abs/10.1002/prs.680170410</t>
  </si>
  <si>
    <t>Q. A. Baker, C. M. Doolittle, G. A. Fitzgerald and M. J. Tang</t>
  </si>
  <si>
    <t>Recent developments in the Baker-Strehlow VCE analysis methodology</t>
  </si>
  <si>
    <t>'297-301</t>
  </si>
  <si>
    <t>https://aiche.onlinelibrary.wiley.com/doi/abs/10.1002/prs.680170411</t>
  </si>
  <si>
    <t>S. E. Evon, S. Chewin, G. T. Bodman and A. J. Torres</t>
  </si>
  <si>
    <t>Can solvent choices enhance both process safety and efficiency?</t>
  </si>
  <si>
    <t>https://aiche.onlinelibrary.wiley.com/doi/abs/10.1002/prs.680180103</t>
  </si>
  <si>
    <t>The effects of explosive blast on structures and personnel</t>
  </si>
  <si>
    <t>'5-16</t>
  </si>
  <si>
    <t>https://aiche.onlinelibrary.wiley.com/doi/abs/10.1002/prs.680180104</t>
  </si>
  <si>
    <t>K. Van Wingerden, O. R. Hansen and P. Foisselon</t>
  </si>
  <si>
    <t>Predicting blast overpressures caused by vapor cloud explosions in the vicinity of control rooms</t>
  </si>
  <si>
    <t>'17-24</t>
  </si>
  <si>
    <t>https://aiche.onlinelibrary.wiley.com/doi/abs/10.1002/prs.680180105</t>
  </si>
  <si>
    <t>J. L. Woodward and D. R. E. Worthington</t>
  </si>
  <si>
    <t>Comparison of EPA guidelines tables with a commercial model</t>
  </si>
  <si>
    <t>'25-30</t>
  </si>
  <si>
    <t>https://aiche.onlinelibrary.wiley.com/doi/abs/10.1002/prs.680180106</t>
  </si>
  <si>
    <t>A. Maranghides and R. S. Sheinson</t>
  </si>
  <si>
    <t>Flammable liquid storerooms: Fire protection without halon 1301</t>
  </si>
  <si>
    <t>https://aiche.onlinelibrary.wiley.com/doi/abs/10.1002/prs.680180107</t>
  </si>
  <si>
    <t>K. P. Scheuermann, M. Modigell, W. Koch, H.-J. Roßkothen and J. Schmidt</t>
  </si>
  <si>
    <t>The use of aerosol fire extinguishing generators at rotogravure fed presses</t>
  </si>
  <si>
    <t>https://aiche.onlinelibrary.wiley.com/doi/abs/10.1002/prs.680180108</t>
  </si>
  <si>
    <t>PROFAT: A user friendly system for probabilistic fault tree analysis</t>
  </si>
  <si>
    <t>'42-49</t>
  </si>
  <si>
    <t>https://aiche.onlinelibrary.wiley.com/doi/abs/10.1002/prs.680180109</t>
  </si>
  <si>
    <t>D. H. Hobbs</t>
  </si>
  <si>
    <t>Developing screening risk evalution criteria for facility siting vapor cloud explosion hazards</t>
  </si>
  <si>
    <t>'50-55</t>
  </si>
  <si>
    <t>https://aiche.onlinelibrary.wiley.com/doi/abs/10.1002/prs.680180110</t>
  </si>
  <si>
    <t>A. G. Dastidar, P. R. Amyotte, J. Going and K. Chatrathi</t>
  </si>
  <si>
    <t>Flammability limits of dusts: Minimum inerting concentrations</t>
  </si>
  <si>
    <t>'56-63</t>
  </si>
  <si>
    <t>https://aiche.onlinelibrary.wiley.com/doi/abs/10.1002/prs.680180111</t>
  </si>
  <si>
    <t>The constraints on inherently safer design and other innovations</t>
  </si>
  <si>
    <t>'64-69</t>
  </si>
  <si>
    <t>https://aiche.onlinelibrary.wiley.com/doi/abs/10.1002/prs.680180112</t>
  </si>
  <si>
    <t>'S4-S5</t>
  </si>
  <si>
    <t>https://aiche.onlinelibrary.wiley.com/doi/abs/10.1002/prs.680180102</t>
  </si>
  <si>
    <t>A. S. Balchan, D. A. Paquet Jr. and J. A. Klein</t>
  </si>
  <si>
    <t>Emergency relief adequacy for acrylic polymerization processes</t>
  </si>
  <si>
    <t>'71-77</t>
  </si>
  <si>
    <t>https://aiche.onlinelibrary.wiley.com/doi/abs/10.1002/prs.680180205</t>
  </si>
  <si>
    <t>G. P. Williams</t>
  </si>
  <si>
    <t>Safety performance in ammonia plants: Survey VI</t>
  </si>
  <si>
    <t>'78-81</t>
  </si>
  <si>
    <t>https://aiche.onlinelibrary.wiley.com/doi/abs/10.1002/prs.680180206</t>
  </si>
  <si>
    <t>C. Pequeno and M. Severin</t>
  </si>
  <si>
    <t>Experiences with heavy fuel-oil firing in a steam reformer</t>
  </si>
  <si>
    <t>'82-88</t>
  </si>
  <si>
    <t>https://aiche.onlinelibrary.wiley.com/doi/abs/10.1002/prs.680180207</t>
  </si>
  <si>
    <t>S. C. Jamerson and H. G. Fisher</t>
  </si>
  <si>
    <t>Using constant slip ratios to model non-flashing (frozen) two-phase flow through nozzles</t>
  </si>
  <si>
    <t>https://aiche.onlinelibrary.wiley.com/doi/abs/10.1002/prs.680180208</t>
  </si>
  <si>
    <t>Who should be reading incident reports?</t>
  </si>
  <si>
    <t>'S2-S3</t>
  </si>
  <si>
    <t>https://aiche.onlinelibrary.wiley.com/doi/abs/10.1002/prs.680180202</t>
  </si>
  <si>
    <t>34Th Annual loss prevention symposium AIChE 2000 spring meeting</t>
  </si>
  <si>
    <t>https://aiche.onlinelibrary.wiley.com/doi/abs/10.1002/prs.680180203</t>
  </si>
  <si>
    <t>'S7-S8</t>
  </si>
  <si>
    <t>https://aiche.onlinelibrary.wiley.com/doi/abs/10.1002/prs.680180204</t>
  </si>
  <si>
    <t>J. V. Valiulis, F. Tamanini and R. G. Zalosh</t>
  </si>
  <si>
    <t>Experiments on the propagation of vented dust explosions to connected equipment</t>
  </si>
  <si>
    <t>'99-106</t>
  </si>
  <si>
    <t>https://aiche.onlinelibrary.wiley.com/doi/abs/10.1002/prs.680180209</t>
  </si>
  <si>
    <t>L. E. Sutherland, M. Holman and D. Hansen</t>
  </si>
  <si>
    <t>Pressure refief valve piping failures and fire: Ammonia synthesis loop</t>
  </si>
  <si>
    <t>'107-112</t>
  </si>
  <si>
    <t>https://aiche.onlinelibrary.wiley.com/doi/abs/10.1002/prs.680180210</t>
  </si>
  <si>
    <t>D. C. Hendershot and G. I. Keeports</t>
  </si>
  <si>
    <t>Batch purge caused by confusing control system displays</t>
  </si>
  <si>
    <t>'113-114</t>
  </si>
  <si>
    <t>https://aiche.onlinelibrary.wiley.com/doi/abs/10.1002/prs.680180211</t>
  </si>
  <si>
    <t>J. Noronha and A. Torres</t>
  </si>
  <si>
    <t>Why DIERS technology should be used in risk assessment: Call for a 1999 worldwide benchmarking survey on various risk reduction methods used</t>
  </si>
  <si>
    <t>'115-120</t>
  </si>
  <si>
    <t>https://aiche.onlinelibrary.wiley.com/doi/abs/10.1002/prs.680180212</t>
  </si>
  <si>
    <t>A. E. P. Brown</t>
  </si>
  <si>
    <t>Risk analysis: An investment in engineering</t>
  </si>
  <si>
    <t>https://aiche.onlinelibrary.wiley.com/doi/abs/10.1002/prs.680180213</t>
  </si>
  <si>
    <t>'F5-F6</t>
  </si>
  <si>
    <t>https://aiche.onlinelibrary.wiley.com/doi/abs/10.1002/prs.680180302</t>
  </si>
  <si>
    <t>Flammability zone prediction using calculated adiabatic flame temperatures</t>
  </si>
  <si>
    <t>https://aiche.onlinelibrary.wiley.com/doi/abs/10.1002/prs.680180303</t>
  </si>
  <si>
    <t>The world's worst industrial accident of the 1990s what happened and what might have been: A quantitative study</t>
  </si>
  <si>
    <t>'135-145</t>
  </si>
  <si>
    <t>https://aiche.onlinelibrary.wiley.com/doi/abs/10.1002/prs.680180304</t>
  </si>
  <si>
    <t>E. Scheier</t>
  </si>
  <si>
    <t>Oychem Y2K contingency planning</t>
  </si>
  <si>
    <t>https://aiche.onlinelibrary.wiley.com/doi/abs/10.1002/prs.680180305</t>
  </si>
  <si>
    <t>D. Dieken</t>
  </si>
  <si>
    <t>Inspection, testing and maintenance of fire protection systems at industrial plants</t>
  </si>
  <si>
    <t>'151-155</t>
  </si>
  <si>
    <t>https://aiche.onlinelibrary.wiley.com/doi/abs/10.1002/prs.680180306</t>
  </si>
  <si>
    <t>Safety instrumented system design: Lessons learned</t>
  </si>
  <si>
    <t>'156-160</t>
  </si>
  <si>
    <t>https://aiche.onlinelibrary.wiley.com/doi/abs/10.1002/prs.680180307</t>
  </si>
  <si>
    <t>B. A. Perlmutter</t>
  </si>
  <si>
    <t>Application of pressure nutsche filtration and drying technology for toxic chemicals</t>
  </si>
  <si>
    <t>https://aiche.onlinelibrary.wiley.com/doi/abs/10.1002/prs.680180308</t>
  </si>
  <si>
    <t>A. E. P. Brown and P. M. Buchier</t>
  </si>
  <si>
    <t>Hazard identification analysis of a hydrogen plant</t>
  </si>
  <si>
    <t>https://aiche.onlinelibrary.wiley.com/doi/abs/10.1002/prs.680180309</t>
  </si>
  <si>
    <t>R. A. Ogle</t>
  </si>
  <si>
    <t>Explosion hazard analysis for an enclosure partially filled with a flammable gas</t>
  </si>
  <si>
    <t>'170-177</t>
  </si>
  <si>
    <t>https://aiche.onlinelibrary.wiley.com/doi/abs/10.1002/prs.680180310</t>
  </si>
  <si>
    <t>S. Mark Wilhelm</t>
  </si>
  <si>
    <t>Avoiding exposure to mercury during inspection and maintenance operations in oil and gas processing</t>
  </si>
  <si>
    <t>'178-188</t>
  </si>
  <si>
    <t>https://aiche.onlinelibrary.wiley.com/doi/abs/10.1002/prs.680180311</t>
  </si>
  <si>
    <t>L. Osborn</t>
  </si>
  <si>
    <t>Process safety in education</t>
  </si>
  <si>
    <t>'W5-W6</t>
  </si>
  <si>
    <t>https://aiche.onlinelibrary.wiley.com/doi/abs/10.1002/prs.680180402</t>
  </si>
  <si>
    <t>'W8-W8</t>
  </si>
  <si>
    <t>https://aiche.onlinelibrary.wiley.com/doi/abs/10.1002/prs.680180403</t>
  </si>
  <si>
    <t>E. M. Marszal, B. A. Fuller and J. N. Shah</t>
  </si>
  <si>
    <t>Comparison of safety integrity level selection methods and utilization of risk baed approaches</t>
  </si>
  <si>
    <t>https://aiche.onlinelibrary.wiley.com/doi/abs/10.1002/prs.680180404</t>
  </si>
  <si>
    <t>R. J. Willey</t>
  </si>
  <si>
    <t>SACHE case histories and training modules</t>
  </si>
  <si>
    <t>'195-200</t>
  </si>
  <si>
    <t>https://aiche.onlinelibrary.wiley.com/doi/abs/10.1002/prs.680180405</t>
  </si>
  <si>
    <t>Risk management plans for existing control rooms</t>
  </si>
  <si>
    <t>'201-205</t>
  </si>
  <si>
    <t>https://aiche.onlinelibrary.wiley.com/doi/abs/10.1002/prs.680180406</t>
  </si>
  <si>
    <t>G. Bradley Chadwell, F. L. Leverenz Jr. and S. E. Rose</t>
  </si>
  <si>
    <t>Contribution of human factors to incidents in the petroleum refining industry</t>
  </si>
  <si>
    <t>'206-210</t>
  </si>
  <si>
    <t>https://aiche.onlinelibrary.wiley.com/doi/abs/10.1002/prs.680180407</t>
  </si>
  <si>
    <t>L. Davis and A. Ness</t>
  </si>
  <si>
    <t>Using quantitative risk assessment to develop a cost effective spill prevention program</t>
  </si>
  <si>
    <t>'211-213</t>
  </si>
  <si>
    <t>https://aiche.onlinelibrary.wiley.com/doi/abs/10.1002/prs.680180408</t>
  </si>
  <si>
    <t>Layer of protection analysis and inherently safer processes</t>
  </si>
  <si>
    <t>'214-220</t>
  </si>
  <si>
    <t>https://aiche.onlinelibrary.wiley.com/doi/abs/10.1002/prs.680180409</t>
  </si>
  <si>
    <t>W. Cohen</t>
  </si>
  <si>
    <t>Application of ISA S84.01 to SIS in the chemical and petrochemical industries</t>
  </si>
  <si>
    <t>https://aiche.onlinelibrary.wiley.com/doi/abs/10.1002/prs.680180410</t>
  </si>
  <si>
    <t>L. G. Briion</t>
  </si>
  <si>
    <t>Survey of fire hazard classification systems for liquids</t>
  </si>
  <si>
    <t>'225-234</t>
  </si>
  <si>
    <t>https://aiche.onlinelibrary.wiley.com/doi/abs/10.1002/prs.680180411</t>
  </si>
  <si>
    <t>M. J. Tang and Q. A. Baker</t>
  </si>
  <si>
    <t>A new set of blast curves from vapor cloud explosion</t>
  </si>
  <si>
    <t>'235-240</t>
  </si>
  <si>
    <t>https://aiche.onlinelibrary.wiley.com/doi/abs/10.1002/prs.680180412</t>
  </si>
  <si>
    <t>T. H. Pratt and J. G. Atherton</t>
  </si>
  <si>
    <t>Electrostatic ignitions in everyday chemical operations: Three case histories</t>
  </si>
  <si>
    <t>'241-246</t>
  </si>
  <si>
    <t>https://aiche.onlinelibrary.wiley.com/doi/abs/10.1002/prs.680180413</t>
  </si>
  <si>
    <t>P. Haas and G. Hager</t>
  </si>
  <si>
    <t>Conduct of operations: A control system for your most important safety component</t>
  </si>
  <si>
    <t>https://aiche.onlinelibrary.wiley.com/doi/abs/10.1002/prs.680190103</t>
  </si>
  <si>
    <t>S. E. Anderson and A. I. Ness</t>
  </si>
  <si>
    <t>When you cut down a tree, keep an eye on the forest</t>
  </si>
  <si>
    <t>https://aiche.onlinelibrary.wiley.com/doi/abs/10.1002/prs.680190104</t>
  </si>
  <si>
    <t>P. Westfall-Lake</t>
  </si>
  <si>
    <t>Human factors: Preventing catastrophic human error in 24-hour operations</t>
  </si>
  <si>
    <t>'9-12</t>
  </si>
  <si>
    <t>https://aiche.onlinelibrary.wiley.com/doi/abs/10.1002/prs.680190105</t>
  </si>
  <si>
    <t>D. Leggett and J. Singh</t>
  </si>
  <si>
    <t>Process improvements from incident data</t>
  </si>
  <si>
    <t>'13-18</t>
  </si>
  <si>
    <t>https://aiche.onlinelibrary.wiley.com/doi/abs/10.1002/prs.680190106</t>
  </si>
  <si>
    <t>K. Bhimavarapu and P. Stavrianidis</t>
  </si>
  <si>
    <t>Safety integrity level analysis for processes: Issues and methodologies</t>
  </si>
  <si>
    <t>https://aiche.onlinelibrary.wiley.com/doi/abs/10.1002/prs.680190107</t>
  </si>
  <si>
    <t>H. Ozog and W. J. Erny</t>
  </si>
  <si>
    <t>Safety hazards associated with air-emission controls</t>
  </si>
  <si>
    <t>https://aiche.onlinelibrary.wiley.com/doi/abs/10.1002/prs.680190108</t>
  </si>
  <si>
    <t>R. Darby</t>
  </si>
  <si>
    <t>Evaluation of two-phase flow models for flashing flow in nozzles</t>
  </si>
  <si>
    <t>'32-39</t>
  </si>
  <si>
    <t>https://aiche.onlinelibrary.wiley.com/doi/abs/10.1002/prs.680190109</t>
  </si>
  <si>
    <t>Studies on the probabilities and likely impacts of chains of accident (domino effect) in a fertilizer industry</t>
  </si>
  <si>
    <t>'40-56</t>
  </si>
  <si>
    <t>https://aiche.onlinelibrary.wiley.com/doi/abs/10.1002/prs.680190110</t>
  </si>
  <si>
    <t>J. Singh, M. D. Joshi and U. R. Desai</t>
  </si>
  <si>
    <t>A natural gas feed preheater fire</t>
  </si>
  <si>
    <t>'57-63</t>
  </si>
  <si>
    <t>https://aiche.onlinelibrary.wiley.com/doi/abs/10.1002/prs.680190111</t>
  </si>
  <si>
    <t>'S5-S6</t>
  </si>
  <si>
    <t>https://aiche.onlinelibrary.wiley.com/doi/abs/10.1002/prs.680190102</t>
  </si>
  <si>
    <t>Was Murphy wrong? Murphy's law in operation and design of chemical plants</t>
  </si>
  <si>
    <t>https://aiche.onlinelibrary.wiley.com/doi/abs/10.1002/prs.680190203</t>
  </si>
  <si>
    <t>P. P. Singh</t>
  </si>
  <si>
    <t>An air and refrigeration machine oil console fire</t>
  </si>
  <si>
    <t>'69-73</t>
  </si>
  <si>
    <t>https://aiche.onlinelibrary.wiley.com/doi/abs/10.1002/prs.680190204</t>
  </si>
  <si>
    <t>F. Theré, A. Harmanny and P. Van Gelder</t>
  </si>
  <si>
    <t>A new approach to explosion suppression</t>
  </si>
  <si>
    <t>'74-77</t>
  </si>
  <si>
    <t>https://aiche.onlinelibrary.wiley.com/doi/abs/10.1002/prs.680190205</t>
  </si>
  <si>
    <t>I. L. Hirst and D. A. Carter</t>
  </si>
  <si>
    <t>A “worst case” methodology for risk assessment of major accident installations</t>
  </si>
  <si>
    <t>'78-85</t>
  </si>
  <si>
    <t>https://aiche.onlinelibrary.wiley.com/doi/abs/10.1002/prs.680190206</t>
  </si>
  <si>
    <t>C. J. Dahn, B. N. Reyes and A. Kusmierz</t>
  </si>
  <si>
    <t>A methodology to evaluate industrial vapor and dust explosion hazards</t>
  </si>
  <si>
    <t>'86-90</t>
  </si>
  <si>
    <t>https://aiche.onlinelibrary.wiley.com/doi/abs/10.1002/prs.680190207</t>
  </si>
  <si>
    <t>J. S. Ferguson and D. C. Hendershot</t>
  </si>
  <si>
    <t>The impact of toxicity dose-response relationships on quantitative risk analysis results</t>
  </si>
  <si>
    <t>https://aiche.onlinelibrary.wiley.com/doi/abs/10.1002/prs.680190208</t>
  </si>
  <si>
    <t>'S4-S6</t>
  </si>
  <si>
    <t>https://aiche.onlinelibrary.wiley.com/doi/abs/10.1002/prs.680190202</t>
  </si>
  <si>
    <t>G. M. Rusch, R. Garrett, P. Tobin, E. Falke and P.-Y. Lu</t>
  </si>
  <si>
    <t>The development of acute exposure guideline levels for hazardous substances</t>
  </si>
  <si>
    <t>https://aiche.onlinelibrary.wiley.com/doi/abs/10.1002/prs.680190209</t>
  </si>
  <si>
    <t>Y. Lizhong, F. Weicheng, Z. Xiaodong and W. Qingan</t>
  </si>
  <si>
    <t>A study on detonation safety of some hydrocarbon-air mixtures</t>
  </si>
  <si>
    <t>'103-106</t>
  </si>
  <si>
    <t>https://aiche.onlinelibrary.wiley.com/doi/abs/10.1002/prs.680190210</t>
  </si>
  <si>
    <t>Fire protection in telecommunication facilities</t>
  </si>
  <si>
    <t>'107-111</t>
  </si>
  <si>
    <t>https://aiche.onlinelibrary.wiley.com/doi/abs/10.1002/prs.680190211</t>
  </si>
  <si>
    <t>Derivation of Le Chatelier's mixing rule for flammable limits</t>
  </si>
  <si>
    <t>https://aiche.onlinelibrary.wiley.com/doi/abs/10.1002/prs.680190212</t>
  </si>
  <si>
    <t>D. L. Roe</t>
  </si>
  <si>
    <t>Fire protection risk assessment: A proposed methodology for oil and chemical facilities</t>
  </si>
  <si>
    <t>https://aiche.onlinelibrary.wiley.com/doi/abs/10.1002/prs.680190213</t>
  </si>
  <si>
    <t>'F4-F5</t>
  </si>
  <si>
    <t>https://aiche.onlinelibrary.wiley.com/doi/abs/10.1002/prs.680190302</t>
  </si>
  <si>
    <t>P. Thibault, L. G. Britton and F. Zhang</t>
  </si>
  <si>
    <t>Deflagration and detonation of ethylene oxide vapor in pipelines</t>
  </si>
  <si>
    <t>'125-139</t>
  </si>
  <si>
    <t>https://aiche.onlinelibrary.wiley.com/doi/abs/10.1002/prs.680190303</t>
  </si>
  <si>
    <t>Using maximum experimental safe gap to select flame arresters</t>
  </si>
  <si>
    <t>'140-145</t>
  </si>
  <si>
    <t>https://aiche.onlinelibrary.wiley.com/doi/abs/10.1002/prs.680190304</t>
  </si>
  <si>
    <t>Dust deflagration extinction</t>
  </si>
  <si>
    <t>'146-153</t>
  </si>
  <si>
    <t>https://aiche.onlinelibrary.wiley.com/doi/abs/10.1002/prs.680190305</t>
  </si>
  <si>
    <t>P. N. Lodal</t>
  </si>
  <si>
    <t>Case history: A steam line rupture at Tennessee Eastman division</t>
  </si>
  <si>
    <t>'154-159</t>
  </si>
  <si>
    <t>https://aiche.onlinelibrary.wiley.com/doi/abs/10.1002/prs.680190306</t>
  </si>
  <si>
    <t>A model of indoor releases with recirculating ventilation</t>
  </si>
  <si>
    <t>'160-165</t>
  </si>
  <si>
    <t>https://aiche.onlinelibrary.wiley.com/doi/abs/10.1002/prs.680190307</t>
  </si>
  <si>
    <t>P. C. Berwanger, R. A. Kreder and W.-S. Lee</t>
  </si>
  <si>
    <t>Analysis identifies deficiencies in existing pressure relief systems</t>
  </si>
  <si>
    <t>'166-172</t>
  </si>
  <si>
    <t>https://aiche.onlinelibrary.wiley.com/doi/abs/10.1002/prs.680190308</t>
  </si>
  <si>
    <t>K. Van Wingerden</t>
  </si>
  <si>
    <t>Mitigation of gas explosions using water deluge</t>
  </si>
  <si>
    <t>'173-178</t>
  </si>
  <si>
    <t>https://aiche.onlinelibrary.wiley.com/doi/abs/10.1002/prs.680190309</t>
  </si>
  <si>
    <t>D. E. Stark, D. R. Shonnard and D. A. Crowl</t>
  </si>
  <si>
    <t>Safety aspects during transient and steady-state operation of a pilot-scale distillation column</t>
  </si>
  <si>
    <t>'179-188</t>
  </si>
  <si>
    <t>https://aiche.onlinelibrary.wiley.com/doi/abs/10.1002/prs.680190310</t>
  </si>
  <si>
    <t>'W2-W3</t>
  </si>
  <si>
    <t>https://aiche.onlinelibrary.wiley.com/doi/abs/10.1002/prs.680190402</t>
  </si>
  <si>
    <t>C. Kriegermeier and D. LaClair</t>
  </si>
  <si>
    <t>SACHE honors winning essays</t>
  </si>
  <si>
    <t>'W6-W8</t>
  </si>
  <si>
    <t>https://aiche.onlinelibrary.wiley.com/doi/abs/10.1002/prs.680190403</t>
  </si>
  <si>
    <t>P. Verlicchi, P. Leonelli and G. Spadoni</t>
  </si>
  <si>
    <t>Accidental releases of two-phase multicomponent critical flow from horizontal pipes</t>
  </si>
  <si>
    <t>https://aiche.onlinelibrary.wiley.com/doi/abs/10.1002/prs.680190404</t>
  </si>
  <si>
    <t>Use of propylene oxide versus nitrogen as an ethylene oxide diluent</t>
  </si>
  <si>
    <t>'199-209</t>
  </si>
  <si>
    <t>https://aiche.onlinelibrary.wiley.com/doi/abs/10.1002/prs.680190405</t>
  </si>
  <si>
    <t>M. S. Mannan and D. L. Kilpatrick</t>
  </si>
  <si>
    <t>The pros and cons of shelter-in-place</t>
  </si>
  <si>
    <t>'210-218</t>
  </si>
  <si>
    <t>https://aiche.onlinelibrary.wiley.com/doi/abs/10.1002/prs.680190406</t>
  </si>
  <si>
    <t>F. Tamanini and J. L. Chaffee</t>
  </si>
  <si>
    <t>Mixture reactivity in explosions of stratified fuel/air layers</t>
  </si>
  <si>
    <t>'219-227</t>
  </si>
  <si>
    <t>https://aiche.onlinelibrary.wiley.com/doi/abs/10.1002/prs.680190407</t>
  </si>
  <si>
    <t>S. Meyers, S. K. Singh and E. S. Shanley</t>
  </si>
  <si>
    <t>A blasting cap test for evaluating self-reactivity hazards</t>
  </si>
  <si>
    <t>https://aiche.onlinelibrary.wiley.com/doi/abs/10.1002/prs.680200104</t>
  </si>
  <si>
    <t>J. Schmidt and H. Giesbrecht</t>
  </si>
  <si>
    <t>Design of cyclone separators for emergency relief systems</t>
  </si>
  <si>
    <t>'6-16</t>
  </si>
  <si>
    <t>https://aiche.onlinelibrary.wiley.com/doi/abs/10.1002/prs.680200105</t>
  </si>
  <si>
    <t>Zero period process—a description of a process to zero injuries</t>
  </si>
  <si>
    <t>'17-28</t>
  </si>
  <si>
    <t>https://aiche.onlinelibrary.wiley.com/doi/abs/10.1002/prs.680200106</t>
  </si>
  <si>
    <t>J. Michael Bennett</t>
  </si>
  <si>
    <t>Ignition of combustible fluids by heated surfaces</t>
  </si>
  <si>
    <t>'29-36</t>
  </si>
  <si>
    <t>https://aiche.onlinelibrary.wiley.com/doi/abs/10.1002/prs.680200107</t>
  </si>
  <si>
    <t>J. O. Pande and J. Tonheim</t>
  </si>
  <si>
    <t>Ammonia plant NII: Explosion of hydrogen in a pipeline for CO2</t>
  </si>
  <si>
    <t>https://aiche.onlinelibrary.wiley.com/doi/abs/10.1002/prs.680200108</t>
  </si>
  <si>
    <t>R. A. Ogle and D. T. Morrison</t>
  </si>
  <si>
    <t>Investigation of an acid spill caused by the failure of an air-operated diaphragm pump</t>
  </si>
  <si>
    <t>'41-49</t>
  </si>
  <si>
    <t>https://aiche.onlinelibrary.wiley.com/doi/abs/10.1002/prs.680200109</t>
  </si>
  <si>
    <t>V. Pattabathula, J. McGrath and L. McDonald</t>
  </si>
  <si>
    <t>Overpressure protection system for ammonia storage tank</t>
  </si>
  <si>
    <t>https://aiche.onlinelibrary.wiley.com/doi/abs/10.1002/prs.680200110</t>
  </si>
  <si>
    <t>R. J. Buschart</t>
  </si>
  <si>
    <t>Cable and cabling systems in hazardous locations</t>
  </si>
  <si>
    <t>'53-56</t>
  </si>
  <si>
    <t>https://aiche.onlinelibrary.wiley.com/doi/abs/10.1002/prs.680200111</t>
  </si>
  <si>
    <t>S. J. Wallace</t>
  </si>
  <si>
    <t>Using quantitative methods to evaluate process risks and verify the effectiveness of PHA recommendations</t>
  </si>
  <si>
    <t>https://aiche.onlinelibrary.wiley.com/doi/abs/10.1002/prs.680200112</t>
  </si>
  <si>
    <t>G. R. Prescott and B. Shannon</t>
  </si>
  <si>
    <t>Process equipment problems caused by interaction with hydrogen—an overview</t>
  </si>
  <si>
    <t>'63-72</t>
  </si>
  <si>
    <t>https://aiche.onlinelibrary.wiley.com/doi/abs/10.1002/prs.680200113</t>
  </si>
  <si>
    <t>'M2-M3</t>
  </si>
  <si>
    <t>https://aiche.onlinelibrary.wiley.com/doi/abs/10.1002/prs.680200102</t>
  </si>
  <si>
    <t>C. Sullivan</t>
  </si>
  <si>
    <t>Ergonomics rule overturned</t>
  </si>
  <si>
    <t>'M4-M4</t>
  </si>
  <si>
    <t>https://aiche.onlinelibrary.wiley.com/doi/abs/10.1002/prs.680200103</t>
  </si>
  <si>
    <t>R. A. Ogle and A. R. Carpenter</t>
  </si>
  <si>
    <t>Lessons learned from fires, flash fires, and explosions involving hot work</t>
  </si>
  <si>
    <t>'75-81</t>
  </si>
  <si>
    <t>https://aiche.onlinelibrary.wiley.com/doi/abs/10.1002/prs.680200204</t>
  </si>
  <si>
    <t>R. J. Pearce Jr.</t>
  </si>
  <si>
    <t>Protecting semiconductor facilities, 2000 and beyond</t>
  </si>
  <si>
    <t>'83-86</t>
  </si>
  <si>
    <t>https://aiche.onlinelibrary.wiley.com/doi/abs/10.1002/prs.680200205</t>
  </si>
  <si>
    <t>Multilayer protection analysis for photovoltaic manufacturing facilities</t>
  </si>
  <si>
    <t>https://aiche.onlinelibrary.wiley.com/doi/abs/10.1002/prs.680200206</t>
  </si>
  <si>
    <t>https://aiche.onlinelibrary.wiley.com/doi/abs/10.1002/prs.680200202</t>
  </si>
  <si>
    <t>OSHA turns 30</t>
  </si>
  <si>
    <t>https://aiche.onlinelibrary.wiley.com/doi/abs/10.1002/prs.680200203</t>
  </si>
  <si>
    <t>F. I. Khan, A. Iqbal and S. A. Abbasi</t>
  </si>
  <si>
    <t>Risk analysis of a petrochemical industry using ORA (optimal risk analysis) procedure</t>
  </si>
  <si>
    <t>'95-110</t>
  </si>
  <si>
    <t>https://aiche.onlinelibrary.wiley.com/doi/abs/10.1002/prs.680200207</t>
  </si>
  <si>
    <t>J. Meessen, R. Donker, H. Vlake and A. Van Den Aarssen</t>
  </si>
  <si>
    <t>Safety aspects in urea plants: The stamicarbon Y2K update</t>
  </si>
  <si>
    <t>'111-121</t>
  </si>
  <si>
    <t>https://aiche.onlinelibrary.wiley.com/doi/abs/10.1002/prs.680200208</t>
  </si>
  <si>
    <t>R. J. Willey, F. Rodrigues, S. Chippett, G. Melhem and S. K. Singh</t>
  </si>
  <si>
    <t>Thermo-kinetic analysis of reactions involved in the manufacture of o-nitroaniline</t>
  </si>
  <si>
    <t>'123-129</t>
  </si>
  <si>
    <t>https://aiche.onlinelibrary.wiley.com/doi/abs/10.1002/prs.680200209</t>
  </si>
  <si>
    <t>S. Matsuoka and M. Muraki</t>
  </si>
  <si>
    <t>Computer-aided planning for lockout/tagout program</t>
  </si>
  <si>
    <t>'130-135</t>
  </si>
  <si>
    <t>https://aiche.onlinelibrary.wiley.com/doi/abs/10.1002/prs.680200210</t>
  </si>
  <si>
    <t>A simplified development of a unified dust explosion vent sizing formula</t>
  </si>
  <si>
    <t>'136-144</t>
  </si>
  <si>
    <t>https://aiche.onlinelibrary.wiley.com/doi/abs/10.1002/prs.680200211</t>
  </si>
  <si>
    <t>D. J. Brandes</t>
  </si>
  <si>
    <t>Process automation can advance loss prevention goals</t>
  </si>
  <si>
    <t>'145-151</t>
  </si>
  <si>
    <t>https://aiche.onlinelibrary.wiley.com/doi/abs/10.1002/prs.680200212</t>
  </si>
  <si>
    <t>D. S. Giles and P. N. Lodal</t>
  </si>
  <si>
    <t>Case histories of pump explosions while running isolated</t>
  </si>
  <si>
    <t>'152-156</t>
  </si>
  <si>
    <t>https://aiche.onlinelibrary.wiley.com/doi/abs/10.1002/prs.680200213</t>
  </si>
  <si>
    <t>D. Duarte and T. Pires</t>
  </si>
  <si>
    <t>Hazard identification using new logic diagrams and descriptors</t>
  </si>
  <si>
    <t>'157-167</t>
  </si>
  <si>
    <t>https://aiche.onlinelibrary.wiley.com/doi/abs/10.1002/prs.680200214</t>
  </si>
  <si>
    <t>'S2-S4</t>
  </si>
  <si>
    <t>https://aiche.onlinelibrary.wiley.com/doi/abs/10.1002/prs.680200302</t>
  </si>
  <si>
    <t>OSHA proposes changes to PSM standard</t>
  </si>
  <si>
    <t>'S6-S6</t>
  </si>
  <si>
    <t>https://aiche.onlinelibrary.wiley.com/doi/abs/10.1002/prs.680200303</t>
  </si>
  <si>
    <t>R. D. Pickup</t>
  </si>
  <si>
    <t>Dust explosion case study: “Bad things can still happen to good companies”</t>
  </si>
  <si>
    <t>https://aiche.onlinelibrary.wiley.com/doi/abs/10.1002/prs.680200304</t>
  </si>
  <si>
    <t>H. W. Thomas and M. Moosemiller</t>
  </si>
  <si>
    <t>Establishing a data farm to harvest quality reliability information</t>
  </si>
  <si>
    <t>'173-182</t>
  </si>
  <si>
    <t>https://aiche.onlinelibrary.wiley.com/doi/abs/10.1002/prs.680200305</t>
  </si>
  <si>
    <t>O. M. Slye Jr.</t>
  </si>
  <si>
    <t>Application of fire protection measures to new and complex chemical facilities</t>
  </si>
  <si>
    <t>'183-188</t>
  </si>
  <si>
    <t>https://aiche.onlinelibrary.wiley.com/doi/abs/10.1002/prs.680200306</t>
  </si>
  <si>
    <t>Process hazard analyses of control and instrument systems</t>
  </si>
  <si>
    <t>'189-195</t>
  </si>
  <si>
    <t>https://aiche.onlinelibrary.wiley.com/doi/abs/10.1002/prs.680200307</t>
  </si>
  <si>
    <t>M. K. Antes, M. F. Miri and S. A. Flamberg</t>
  </si>
  <si>
    <t>Selection and design of cost-effective risk reduction systems</t>
  </si>
  <si>
    <t>'197-203</t>
  </si>
  <si>
    <t>https://aiche.onlinelibrary.wiley.com/doi/abs/10.1002/prs.680200308</t>
  </si>
  <si>
    <t>Fault management analysis</t>
  </si>
  <si>
    <t>'204-207</t>
  </si>
  <si>
    <t>https://aiche.onlinelibrary.wiley.com/doi/abs/10.1002/prs.680200309</t>
  </si>
  <si>
    <t>Critical safe operating parameters: “Never exceed” limit and “never deviate” action</t>
  </si>
  <si>
    <t>'208-214</t>
  </si>
  <si>
    <t>https://aiche.onlinelibrary.wiley.com/doi/abs/10.1002/prs.680200310</t>
  </si>
  <si>
    <t>T. Horstmann, W. Leuckel, B. Maurer and U. Maas</t>
  </si>
  <si>
    <t>Influence of turbulent flow conditions on the ignition of flammable gas/air-mixtures</t>
  </si>
  <si>
    <t>'215-224</t>
  </si>
  <si>
    <t>https://aiche.onlinelibrary.wiley.com/doi/abs/10.1002/prs.680200311</t>
  </si>
  <si>
    <t>'D2-D4</t>
  </si>
  <si>
    <t>https://aiche.onlinelibrary.wiley.com/doi/abs/10.1002/prs.680200402</t>
  </si>
  <si>
    <t>Right-to-know in the wake of terrorism</t>
  </si>
  <si>
    <t>'D5-D6</t>
  </si>
  <si>
    <t>https://aiche.onlinelibrary.wiley.com/doi/abs/10.1002/prs.680200403</t>
  </si>
  <si>
    <t>Y. Lizhong, Z. Xiaodong, W. Qing'an and F. Weicheng</t>
  </si>
  <si>
    <t>The effect of additives on the detonation hazard of some hydrocarbon-air mixtures</t>
  </si>
  <si>
    <t>'227-230</t>
  </si>
  <si>
    <t>https://aiche.onlinelibrary.wiley.com/doi/abs/10.1002/prs.680200404</t>
  </si>
  <si>
    <t>G. A. Melhem, A. Gianetto, M. E. Levin, H. G. Fisher, S. Chippett, S. K. Singh and P. I. Chipman</t>
  </si>
  <si>
    <t>Kinetics of the reactions of ethylene oxide with water and ethylene glycols</t>
  </si>
  <si>
    <t>'231-246</t>
  </si>
  <si>
    <t>https://aiche.onlinelibrary.wiley.com/doi/abs/10.1002/prs.680200405</t>
  </si>
  <si>
    <t>Regulations: Build a system or add layers?</t>
  </si>
  <si>
    <t>'247-252</t>
  </si>
  <si>
    <t>https://aiche.onlinelibrary.wiley.com/doi/abs/10.1002/prs.680200406</t>
  </si>
  <si>
    <t>J. Murphy, G. Joseph, L. Long, K. Mitchell and G. V. Poje</t>
  </si>
  <si>
    <t>Hazard investigation of reactive chemicals</t>
  </si>
  <si>
    <t>'253-256</t>
  </si>
  <si>
    <t>https://aiche.onlinelibrary.wiley.com/doi/abs/10.1002/prs.680200407</t>
  </si>
  <si>
    <t>J. Kauffman, T. L. Oakey, K. Price and R. W. Johnson</t>
  </si>
  <si>
    <t>Combustion safeguards test intervals—risk study and industry survey</t>
  </si>
  <si>
    <t>'257-267</t>
  </si>
  <si>
    <t>https://aiche.onlinelibrary.wiley.com/doi/abs/10.1002/prs.680200408</t>
  </si>
  <si>
    <t>W. P. Schmidt, K. S. Winegardner, M. Dennehy and H. Castle-Smith</t>
  </si>
  <si>
    <t>Safe design and operation of a cryogenic air separation unit</t>
  </si>
  <si>
    <t>'269-279</t>
  </si>
  <si>
    <t>https://aiche.onlinelibrary.wiley.com/doi/abs/10.1002/prs.680200409</t>
  </si>
  <si>
    <t>F. Al-Qurashi, G. Sharma, W. J. Rogers and M. S. Mannan</t>
  </si>
  <si>
    <t>Application of relational chemical process safety databases for lowering mean failure rates</t>
  </si>
  <si>
    <t>'280-285</t>
  </si>
  <si>
    <t>https://aiche.onlinelibrary.wiley.com/doi/abs/10.1002/prs.680200410</t>
  </si>
  <si>
    <t>K. Chatrathi, J. E. Going and B. Grandestaff</t>
  </si>
  <si>
    <t>Flame propagation in industrial scale piping</t>
  </si>
  <si>
    <t>'286-294</t>
  </si>
  <si>
    <t>https://aiche.onlinelibrary.wiley.com/doi/abs/10.1002/prs.680200411</t>
  </si>
  <si>
    <t>Two hundred years of flammable limits</t>
  </si>
  <si>
    <t>https://aiche.onlinelibrary.wiley.com/doi/abs/10.1002/prs.680210104</t>
  </si>
  <si>
    <t>Getting from policy to practices: The pyramid model (or what is this standard really trying to do?)</t>
  </si>
  <si>
    <t>https://aiche.onlinelibrary.wiley.com/doi/abs/10.1002/prs.680210105</t>
  </si>
  <si>
    <t>J. R. Chen</t>
  </si>
  <si>
    <t>Characteristics of fire and explosion in semiconductor fabrication processes</t>
  </si>
  <si>
    <t>'19-25</t>
  </si>
  <si>
    <t>https://aiche.onlinelibrary.wiley.com/doi/abs/10.1002/prs.680210106</t>
  </si>
  <si>
    <t>R. M. Schisla Jr., S. C. Ernst and P. N. Lodal</t>
  </si>
  <si>
    <t>Case history: PTFE-lined pipe failure</t>
  </si>
  <si>
    <t>'26-30</t>
  </si>
  <si>
    <t>https://aiche.onlinelibrary.wiley.com/doi/abs/10.1002/prs.680210107</t>
  </si>
  <si>
    <t>Using heats of oxidation to evaluate flammability hazards</t>
  </si>
  <si>
    <t>'31-54</t>
  </si>
  <si>
    <t>https://aiche.onlinelibrary.wiley.com/doi/abs/10.1002/prs.680210108</t>
  </si>
  <si>
    <t>A. C. Caputo, P. M. Pelagagge and R. Tartaglia</t>
  </si>
  <si>
    <t>Safety management in a hazardous experimental environment: The Borexino case</t>
  </si>
  <si>
    <t>'55-66</t>
  </si>
  <si>
    <t>https://aiche.onlinelibrary.wiley.com/doi/abs/10.1002/prs.680210109</t>
  </si>
  <si>
    <t>Explosion and fire in a gas-oil fixed roof storage tank: Case study and lessons learned</t>
  </si>
  <si>
    <t>'67-73</t>
  </si>
  <si>
    <t>https://aiche.onlinelibrary.wiley.com/doi/abs/10.1002/prs.680210110</t>
  </si>
  <si>
    <t>P. E. Moore and R. Siwek</t>
  </si>
  <si>
    <t>An update on the European explosion suppression and explosion venting standards</t>
  </si>
  <si>
    <t>'74-84</t>
  </si>
  <si>
    <t>https://aiche.onlinelibrary.wiley.com/doi/abs/10.1002/prs.680210111</t>
  </si>
  <si>
    <t>The Chemical Security Act: A legislative response to 9/11</t>
  </si>
  <si>
    <t>'M2-M2</t>
  </si>
  <si>
    <t>https://aiche.onlinelibrary.wiley.com/doi/abs/10.1002/prs.680210102</t>
  </si>
  <si>
    <t>'M3-M3</t>
  </si>
  <si>
    <t>https://aiche.onlinelibrary.wiley.com/doi/abs/10.1002/prs.680210103</t>
  </si>
  <si>
    <t>C. S. Poteet III and M. L. Banks</t>
  </si>
  <si>
    <t>An example of a test method for vent sizing—OPPSD/SPI methodology</t>
  </si>
  <si>
    <t>'85-96</t>
  </si>
  <si>
    <t>https://aiche.onlinelibrary.wiley.com/doi/abs/10.1002/prs.680210203</t>
  </si>
  <si>
    <t>OSHA Announces new ergonomics guidelines</t>
  </si>
  <si>
    <t>https://aiche.onlinelibrary.wiley.com/doi/abs/10.1002/prs.680210202</t>
  </si>
  <si>
    <t>E. M. Marszal</t>
  </si>
  <si>
    <t>Artificial intelligence advancements applied in off-the-shelf controllers</t>
  </si>
  <si>
    <t>https://aiche.onlinelibrary.wiley.com/doi/abs/10.1002/prs.680210204</t>
  </si>
  <si>
    <t>N. Keren, H. H. West and M. S. Mannan</t>
  </si>
  <si>
    <t>Benchmarking MOC practices in the process industries</t>
  </si>
  <si>
    <t>'103-112</t>
  </si>
  <si>
    <t>https://aiche.onlinelibrary.wiley.com/doi/abs/10.1002/prs.680210205</t>
  </si>
  <si>
    <t>W. J. Fries III</t>
  </si>
  <si>
    <t>Business continuity management: Advanced life support for companies</t>
  </si>
  <si>
    <t>https://aiche.onlinelibrary.wiley.com/doi/abs/10.1002/prs.680210206</t>
  </si>
  <si>
    <t>C. De La Cruz-Guerra and M. J. Cruz-Gómez</t>
  </si>
  <si>
    <t>Using operating and safety limits to create safety procedures</t>
  </si>
  <si>
    <t>'115-118</t>
  </si>
  <si>
    <t>https://aiche.onlinelibrary.wiley.com/doi/abs/10.1002/prs.680210207</t>
  </si>
  <si>
    <t>Layers of protection analysis for human factors (LOPA-HF)</t>
  </si>
  <si>
    <t>'119-129</t>
  </si>
  <si>
    <t>https://aiche.onlinelibrary.wiley.com/doi/abs/10.1002/prs.680210208</t>
  </si>
  <si>
    <t>Picture this! Incidents that could happen in your plant</t>
  </si>
  <si>
    <t>https://aiche.onlinelibrary.wiley.com/doi/abs/10.1002/prs.680210209</t>
  </si>
  <si>
    <t>Y. Iwata and H. Koseki</t>
  </si>
  <si>
    <t>Risk evaluation of decomposition of hydroxylamine/water solution at various concentrations</t>
  </si>
  <si>
    <t>https://aiche.onlinelibrary.wiley.com/doi/abs/10.1002/prs.680210210</t>
  </si>
  <si>
    <t>D. R. Morrison III, A. R. Carpenter and R. A. Ogle</t>
  </si>
  <si>
    <t>Common causes and corrections for explosions and fires in improperly inerted vessels</t>
  </si>
  <si>
    <t>'142-150</t>
  </si>
  <si>
    <t>https://aiche.onlinelibrary.wiley.com/doi/abs/10.1002/prs.680210211</t>
  </si>
  <si>
    <t>J. Philley</t>
  </si>
  <si>
    <t>Potential impacts to process safety management from mergers, acquisitions, downsizing, and re-engineering</t>
  </si>
  <si>
    <t>'151-160</t>
  </si>
  <si>
    <t>https://aiche.onlinelibrary.wiley.com/doi/abs/10.1002/prs.680210212</t>
  </si>
  <si>
    <t>Software-implemented safety logic</t>
  </si>
  <si>
    <t>https://aiche.onlinelibrary.wiley.com/doi/abs/10.1002/prs.680210213</t>
  </si>
  <si>
    <t>B. C. R. Ewan and M. Moatamedi</t>
  </si>
  <si>
    <t>Induced water atomization devices for gas explosion suppression</t>
  </si>
  <si>
    <t>'164-169</t>
  </si>
  <si>
    <t>https://aiche.onlinelibrary.wiley.com/doi/abs/10.1002/prs.680210214</t>
  </si>
  <si>
    <t>'S2-S2</t>
  </si>
  <si>
    <t>https://aiche.onlinelibrary.wiley.com/doi/abs/10.1002/prs.680210302</t>
  </si>
  <si>
    <t>J. L. Woodward and J. Lygate</t>
  </si>
  <si>
    <t>Establishing ignition conditions for the tank manifold fire at the Powell Duffryn tank terminal</t>
  </si>
  <si>
    <t>'171-180</t>
  </si>
  <si>
    <t>https://aiche.onlinelibrary.wiley.com/doi/abs/10.1002/prs.680210303</t>
  </si>
  <si>
    <t>M. Vidal, J. P. Wagner, W. J. Rogers and M. S. Mannan</t>
  </si>
  <si>
    <t>Charge generation during filling of insulated tanks</t>
  </si>
  <si>
    <t>https://aiche.onlinelibrary.wiley.com/doi/abs/10.1002/prs.680210304</t>
  </si>
  <si>
    <t>V. Gupta and B. Borserio</t>
  </si>
  <si>
    <t>Retrofit experiences with a 32-year-old ammonia plant</t>
  </si>
  <si>
    <t>'185-203</t>
  </si>
  <si>
    <t>https://aiche.onlinelibrary.wiley.com/doi/abs/10.1002/prs.680210305</t>
  </si>
  <si>
    <t>J. Singh, P. Basu and B. M. Rao</t>
  </si>
  <si>
    <t>Fire in secondary reformer outlet line to waste heat boiler</t>
  </si>
  <si>
    <t>'205-211</t>
  </si>
  <si>
    <t>https://aiche.onlinelibrary.wiley.com/doi/abs/10.1002/prs.680210306</t>
  </si>
  <si>
    <t>J. B. Sievert</t>
  </si>
  <si>
    <t>Bimetallic and alloy welds in HP hydrogen and nitrogen service</t>
  </si>
  <si>
    <t>'213-226</t>
  </si>
  <si>
    <t>https://aiche.onlinelibrary.wiley.com/doi/abs/10.1002/prs.680210307</t>
  </si>
  <si>
    <t>A. M. Birk, J. D. J. Vandersteen, M. H. Cunningham, C. R. Davison and I. Mirzazadeh</t>
  </si>
  <si>
    <t>Fire tests to study the effect of pressure relief valve blowdown on the survivability of propane tanks in fires</t>
  </si>
  <si>
    <t>'227-236</t>
  </si>
  <si>
    <t>https://aiche.onlinelibrary.wiley.com/doi/abs/10.1002/prs.680210308</t>
  </si>
  <si>
    <t>S. G. Balasubramanian and J. F. Louvar</t>
  </si>
  <si>
    <t>Study of major accidents and lessons learned</t>
  </si>
  <si>
    <t>'237-244</t>
  </si>
  <si>
    <t>https://aiche.onlinelibrary.wiley.com/doi/abs/10.1002/prs.680210309</t>
  </si>
  <si>
    <t>Development of an engineering tool to quantify the explosion hazard of flammable liquid spills</t>
  </si>
  <si>
    <t>'245-253</t>
  </si>
  <si>
    <t>https://aiche.onlinelibrary.wiley.com/doi/abs/10.1002/prs.680210310</t>
  </si>
  <si>
    <t>R. W. Garland and M. O. Malcolm</t>
  </si>
  <si>
    <t>Evaluating vent manifold inerting requirements: Flash point modeling for organic acid-water mixtures</t>
  </si>
  <si>
    <t>'254-260</t>
  </si>
  <si>
    <t>https://aiche.onlinelibrary.wiley.com/doi/abs/10.1002/prs.680210311</t>
  </si>
  <si>
    <t>A. Reza, A. Kemal and P. E. Markey</t>
  </si>
  <si>
    <t>Runaway reactions in aluminum, aluminum chloride, HCl, and steam: An investigation of the 1998 CONDEA Vista explosion in Maryland</t>
  </si>
  <si>
    <t>'261-267</t>
  </si>
  <si>
    <t>https://aiche.onlinelibrary.wiley.com/doi/abs/10.1002/prs.680210312</t>
  </si>
  <si>
    <t>F. O. Kubias and J. F. Louvar</t>
  </si>
  <si>
    <t>Upgrading education and safety performance: SACHE at 17</t>
  </si>
  <si>
    <t>https://aiche.onlinelibrary.wiley.com/doi/abs/10.1002/prs.680210402</t>
  </si>
  <si>
    <t>Assessing risks from threats to process plants: Threat and vulnerability analysis</t>
  </si>
  <si>
    <t>'269-275</t>
  </si>
  <si>
    <t>https://aiche.onlinelibrary.wiley.com/doi/abs/10.1002/prs.680210403</t>
  </si>
  <si>
    <t>Legionella pneumophila in an ammonia plant cooling tower</t>
  </si>
  <si>
    <t>'277-285</t>
  </si>
  <si>
    <t>https://aiche.onlinelibrary.wiley.com/doi/abs/10.1002/prs.680210404</t>
  </si>
  <si>
    <t>M. McConnell and D. H. Timbres</t>
  </si>
  <si>
    <t>Natural gas line failure: Agrium Fort Saskatchewan Nitrogen Operations</t>
  </si>
  <si>
    <t>'287-293</t>
  </si>
  <si>
    <t>https://aiche.onlinelibrary.wiley.com/doi/abs/10.1002/prs.680210405</t>
  </si>
  <si>
    <t>C.-S. Kao, Y.-S. Duh, T. J. H. Chen and S. W. Yu</t>
  </si>
  <si>
    <t>An index-based method for assessing exothermic runaway risk</t>
  </si>
  <si>
    <t>'294-304</t>
  </si>
  <si>
    <t>https://aiche.onlinelibrary.wiley.com/doi/abs/10.1002/prs.680210406</t>
  </si>
  <si>
    <t>J. E. Going and J. Snoeys</t>
  </si>
  <si>
    <t>Explosion protection with metal dust fuels</t>
  </si>
  <si>
    <t>'305-312</t>
  </si>
  <si>
    <t>https://aiche.onlinelibrary.wiley.com/doi/abs/10.1002/prs.680210407</t>
  </si>
  <si>
    <t>H. Johnstone</t>
  </si>
  <si>
    <t>Evaluation of reaction hazards for a wiped-film evaporator</t>
  </si>
  <si>
    <t>'313-321</t>
  </si>
  <si>
    <t>https://aiche.onlinelibrary.wiley.com/doi/abs/10.1002/prs.680210408</t>
  </si>
  <si>
    <t>M. S. Mannan, A. A. Aldeeb and W. J. Rogers</t>
  </si>
  <si>
    <t>Understanding the role of process chemistry in fires and explosions</t>
  </si>
  <si>
    <t>'323-328</t>
  </si>
  <si>
    <t>https://aiche.onlinelibrary.wiley.com/doi/abs/10.1002/prs.680210409</t>
  </si>
  <si>
    <t>M. Blitshteyn</t>
  </si>
  <si>
    <t>Managing risk of electrostatic hazards in coating and printing on moving webs</t>
  </si>
  <si>
    <t>'329-334</t>
  </si>
  <si>
    <t>https://aiche.onlinelibrary.wiley.com/doi/abs/10.1002/prs.680210410</t>
  </si>
  <si>
    <t>D. Daly, G. J. Deis, R. E. Frishmuth, D. McIntyre, D. Paneitz and R. E. Smallwood</t>
  </si>
  <si>
    <t>Risk-based assessment of a 25,000 ton ammonia storage tank</t>
  </si>
  <si>
    <t>'335-340</t>
  </si>
  <si>
    <t>https://aiche.onlinelibrary.wiley.com/doi/abs/10.1002/prs.680210411</t>
  </si>
  <si>
    <t>R. McConnell and P. McGrath</t>
  </si>
  <si>
    <t>Ammonia venting study to reduce environmental risks</t>
  </si>
  <si>
    <t>'341-348</t>
  </si>
  <si>
    <t>https://aiche.onlinelibrary.wiley.com/doi/abs/10.1002/prs.680210412</t>
  </si>
  <si>
    <t>L. G. Britton and D. J. Frurip</t>
  </si>
  <si>
    <t>Further uses of the heat of oxidation in chemical hazard assessment</t>
  </si>
  <si>
    <t>'1-19</t>
  </si>
  <si>
    <t>https://aiche.onlinelibrary.wiley.com/doi/abs/10.1002/prs.680220102</t>
  </si>
  <si>
    <t>Major hazards analysis: An improved method for process hazard analysis</t>
  </si>
  <si>
    <t>https://aiche.onlinelibrary.wiley.com/doi/abs/10.1002/prs.680220103</t>
  </si>
  <si>
    <t>Fire exposure of liquid-filled vessels</t>
  </si>
  <si>
    <t>https://aiche.onlinelibrary.wiley.com/doi/abs/10.1002/prs.680220104</t>
  </si>
  <si>
    <t>J. E. Going and K. Chatrathi</t>
  </si>
  <si>
    <t>Efficiency of flameless venting devices</t>
  </si>
  <si>
    <t>'33-42</t>
  </si>
  <si>
    <t>https://aiche.onlinelibrary.wiley.com/doi/abs/10.1002/prs.680220105</t>
  </si>
  <si>
    <t>C. J. Dahn and A. G. Dastidar</t>
  </si>
  <si>
    <t>Requirements for a minimum ignition energy standard</t>
  </si>
  <si>
    <t>'43-47</t>
  </si>
  <si>
    <t>https://aiche.onlinelibrary.wiley.com/doi/abs/10.1002/prs.680220106</t>
  </si>
  <si>
    <t>D. C. Hendershot, A. G. Keiter, J. Kacmar, J. W. Magee, P. C. Morton and W. Duncan</t>
  </si>
  <si>
    <t>Connections: How a pipe failure resulted in resizing vessel emergency relief systems</t>
  </si>
  <si>
    <t>'48-56</t>
  </si>
  <si>
    <t>https://aiche.onlinelibrary.wiley.com/doi/abs/10.1002/prs.680220107</t>
  </si>
  <si>
    <t>J. L. Woodward, J. K. Thomas and B. D. Kelly</t>
  </si>
  <si>
    <t>Lessons learned from an explosion in a large fractionator</t>
  </si>
  <si>
    <t>https://aiche.onlinelibrary.wiley.com/doi/abs/10.1002/prs.680220108</t>
  </si>
  <si>
    <t>Flammability potential of halogenated fire suppression agents and refrigerants</t>
  </si>
  <si>
    <t>'65-73</t>
  </si>
  <si>
    <t>https://aiche.onlinelibrary.wiley.com/doi/abs/10.1002/prs.680220109</t>
  </si>
  <si>
    <t>A. R. Carpenter and R. A. Ogle</t>
  </si>
  <si>
    <t>Toxic gas release caused by the thermal decomposition of a bulk powder blend containing sodium dichloroisocyanurate</t>
  </si>
  <si>
    <t>https://aiche.onlinelibrary.wiley.com/doi/abs/10.1002/prs.680220202</t>
  </si>
  <si>
    <t>F. I. Khan, R. Sadiq and P. R. Amyotte</t>
  </si>
  <si>
    <t>Evaluation of available indices for inherently safer design options</t>
  </si>
  <si>
    <t>'83-97</t>
  </si>
  <si>
    <t>https://aiche.onlinelibrary.wiley.com/doi/abs/10.1002/prs.680220203</t>
  </si>
  <si>
    <t>R. J. A. Kersten, M. N. Boers, G. Opschoor and M. Cortes</t>
  </si>
  <si>
    <t>Detection of hazardous reaction products during a thermal runaway</t>
  </si>
  <si>
    <t>'99-104</t>
  </si>
  <si>
    <t>https://aiche.onlinelibrary.wiley.com/doi/abs/10.1002/prs.680220204</t>
  </si>
  <si>
    <t>C. R. Timms</t>
  </si>
  <si>
    <t>IEC 61508/61511—Pain or gain?</t>
  </si>
  <si>
    <t>https://aiche.onlinelibrary.wiley.com/doi/abs/10.1002/prs.680220205</t>
  </si>
  <si>
    <t>L. A. Long</t>
  </si>
  <si>
    <t>Investigation of catastrophic vessel overpressurization</t>
  </si>
  <si>
    <t>https://aiche.onlinelibrary.wiley.com/doi/abs/10.1002/prs.680220206</t>
  </si>
  <si>
    <t>G. Joseph, L. A. Long, K. Mitchell and J. F. Murphy</t>
  </si>
  <si>
    <t>CSB'S reactive chemical hazard investigation: Description and lessons learned</t>
  </si>
  <si>
    <t>https://aiche.onlinelibrary.wiley.com/doi/abs/10.1002/prs.680220207</t>
  </si>
  <si>
    <t>A. C. Caputo and P. M. Pelagagge</t>
  </si>
  <si>
    <t>Using neural networks to monitor piping systems</t>
  </si>
  <si>
    <t>'119-127</t>
  </si>
  <si>
    <t>https://aiche.onlinelibrary.wiley.com/doi/abs/10.1002/prs.680220208</t>
  </si>
  <si>
    <t>A. M. Birk and J. D. J. Vandersteen</t>
  </si>
  <si>
    <t>The survivability of steel and aluminum 33.5 pound propane cylinders in fire</t>
  </si>
  <si>
    <t>https://aiche.onlinelibrary.wiley.com/doi/abs/10.1002/prs.680220209</t>
  </si>
  <si>
    <t>R. P. Palluzi</t>
  </si>
  <si>
    <t>Performance analysis of small size pilot plant and laboratory relief valves</t>
  </si>
  <si>
    <t>https://aiche.onlinelibrary.wiley.com/doi/abs/10.1002/prs.680220302</t>
  </si>
  <si>
    <t>D. G. Clark</t>
  </si>
  <si>
    <t>Learning from concepts and ideas presented in Process Safety Progress</t>
  </si>
  <si>
    <t>'141-152</t>
  </si>
  <si>
    <t>https://aiche.onlinelibrary.wiley.com/doi/abs/10.1002/prs.680220303</t>
  </si>
  <si>
    <t>J. R. Lemley, V. M. Fthenakis and P. D. Moskowitz</t>
  </si>
  <si>
    <t>Security risk analysis for chemical process facilities</t>
  </si>
  <si>
    <t>'153-162</t>
  </si>
  <si>
    <t>https://aiche.onlinelibrary.wiley.com/doi/abs/10.1002/prs.680220304</t>
  </si>
  <si>
    <t>W. G. Weng and W. C. Fan</t>
  </si>
  <si>
    <t>Mitigation of backdraft with water mist: A reduced-scale experimental study</t>
  </si>
  <si>
    <t>https://aiche.onlinelibrary.wiley.com/doi/abs/10.1002/prs.680220305</t>
  </si>
  <si>
    <t>S. H. Jin, Y.-K. Yeo, I. Moon, Y. Chung and I.-W. Kim</t>
  </si>
  <si>
    <t>Evaluation of safety instrumented systems using reliability analysis</t>
  </si>
  <si>
    <t>'169-173</t>
  </si>
  <si>
    <t>https://aiche.onlinelibrary.wiley.com/doi/abs/10.1002/prs.680220306</t>
  </si>
  <si>
    <t>T. V. Rodante</t>
  </si>
  <si>
    <t>Analysis of an LPG explosion and fire</t>
  </si>
  <si>
    <t>'174-181</t>
  </si>
  <si>
    <t>https://aiche.onlinelibrary.wiley.com/doi/abs/10.1002/prs.680220307</t>
  </si>
  <si>
    <t>Y. Chetouani, N. Mouhab, J.-M. Cosmao and L. Estel</t>
  </si>
  <si>
    <t>Dynamic model-based technique for detecting faults in a chemical reactor</t>
  </si>
  <si>
    <t>'183-190</t>
  </si>
  <si>
    <t>https://aiche.onlinelibrary.wiley.com/doi/abs/10.1002/prs.680220308</t>
  </si>
  <si>
    <t>On the ability of process hazard analysis to identify accidents</t>
  </si>
  <si>
    <t>'191-194</t>
  </si>
  <si>
    <t>https://aiche.onlinelibrary.wiley.com/doi/abs/10.1002/prs.680220309</t>
  </si>
  <si>
    <t>Farewell and thanks</t>
  </si>
  <si>
    <t>'D2-D2</t>
  </si>
  <si>
    <t>https://aiche.onlinelibrary.wiley.com/doi/abs/10.1002/prs.680220402</t>
  </si>
  <si>
    <t>T. A. Ventrone: An appreciation of a Process Safety Pioneer</t>
  </si>
  <si>
    <t>'D3-D5</t>
  </si>
  <si>
    <t>https://aiche.onlinelibrary.wiley.com/doi/abs/10.1002/prs.680220403</t>
  </si>
  <si>
    <t>H. L. Han</t>
  </si>
  <si>
    <t>A duo for the third decade</t>
  </si>
  <si>
    <t>'D6-D6</t>
  </si>
  <si>
    <t>https://aiche.onlinelibrary.wiley.com/doi/abs/10.1002/prs.680220404</t>
  </si>
  <si>
    <t>T. J. Myers, H. K. Kytömaa and R. J. Martin</t>
  </si>
  <si>
    <t>Fires and explosions in vapor control systems: A lessons learned anthology</t>
  </si>
  <si>
    <t>https://aiche.onlinelibrary.wiley.com/doi/abs/10.1002/prs.680220405</t>
  </si>
  <si>
    <t>C. Sposato, F. Tamanini, W. J. Rogers and M. S. Mannan</t>
  </si>
  <si>
    <t>Effects of plate impingement on the flammable volume of fuel jet releases</t>
  </si>
  <si>
    <t>'201-211</t>
  </si>
  <si>
    <t>https://aiche.onlinelibrary.wiley.com/doi/abs/10.1002/prs.680220406</t>
  </si>
  <si>
    <t>S. J. Wallace and C. W. Merritt</t>
  </si>
  <si>
    <t>Know when to say “when”: A review of safety incidents involving maintenance issues</t>
  </si>
  <si>
    <t>'212-219</t>
  </si>
  <si>
    <t>https://aiche.onlinelibrary.wiley.com/doi/abs/10.1002/prs.680220407</t>
  </si>
  <si>
    <t>Cyber security vulnerability analysis: An asset-based approach</t>
  </si>
  <si>
    <t>'220-228</t>
  </si>
  <si>
    <t>https://aiche.onlinelibrary.wiley.com/doi/abs/10.1002/prs.680220408</t>
  </si>
  <si>
    <t>D. H. Lenz, J. M. Rovison, M. A. Maser, G. M. Hodgson, M. L. Pinsky, P. Scott and R. Mulholland</t>
  </si>
  <si>
    <t>Turning tragedy into triumph: How process accidents can benefit companies, employees, and, ultimately, customers</t>
  </si>
  <si>
    <t>'229-234</t>
  </si>
  <si>
    <t>https://aiche.onlinelibrary.wiley.com/doi/abs/10.1002/prs.680220409</t>
  </si>
  <si>
    <t>A. Kossoy and T. Hofelich</t>
  </si>
  <si>
    <t>Methodology and software for assessing reactivity ratings of chemical systems</t>
  </si>
  <si>
    <t>https://aiche.onlinelibrary.wiley.com/doi/abs/10.1002/prs.680220410</t>
  </si>
  <si>
    <t>'240-240</t>
  </si>
  <si>
    <t>https://aiche.onlinelibrary.wiley.com/doi/abs/10.1002/prs.680220411</t>
  </si>
  <si>
    <t>S. Chervin and G. T. Bodman</t>
  </si>
  <si>
    <t>Method for estimating decomposition characteristics of energetic chemicals</t>
  </si>
  <si>
    <t>https://aiche.onlinelibrary.wiley.com/doi/abs/10.1002/prs.680220412</t>
  </si>
  <si>
    <t>S. G. Balasubramanian, D. Dakshinamoorthy and J. F. Louvar</t>
  </si>
  <si>
    <t>Shortstopping runaway reactions</t>
  </si>
  <si>
    <t>'245-251</t>
  </si>
  <si>
    <t>https://aiche.onlinelibrary.wiley.com/doi/abs/10.1002/prs.680220413</t>
  </si>
  <si>
    <t>P. E. Robert D'Alessandro</t>
  </si>
  <si>
    <t>Emergency venting requirements for tempered systems considering partial vapor–liquid separation with disengagement parameters greater than unity part I: Model development</t>
  </si>
  <si>
    <t>'1-15</t>
  </si>
  <si>
    <t>https://aiche.onlinelibrary.wiley.com/doi/abs/10.1002/prs.10000</t>
  </si>
  <si>
    <t>Q. A. Baker, D. E. Ketchum and K. H. Turnbull</t>
  </si>
  <si>
    <t>Storage tank explosion investigation</t>
  </si>
  <si>
    <t>'16-20</t>
  </si>
  <si>
    <t>https://aiche.onlinelibrary.wiley.com/doi/abs/10.1002/prs.10001</t>
  </si>
  <si>
    <t>Chemical reaction hazard identification and evaluation: Taking the first steps</t>
  </si>
  <si>
    <t>'21-28</t>
  </si>
  <si>
    <t>https://aiche.onlinelibrary.wiley.com/doi/abs/10.1002/prs.10009</t>
  </si>
  <si>
    <t>V. V. Molkov, A. V. Grigorash, R. M. Eber, F. Tamanini and R. Dobashi</t>
  </si>
  <si>
    <t>Vented gaseous deflagrations with inertial vent covers: State-of-the-art and progress</t>
  </si>
  <si>
    <t>https://aiche.onlinelibrary.wiley.com/doi/abs/10.1002/prs.10002</t>
  </si>
  <si>
    <t>Volatile organic compound control in an underground experimental facility: Technical and safety issues</t>
  </si>
  <si>
    <t>'37-46</t>
  </si>
  <si>
    <t>https://aiche.onlinelibrary.wiley.com/doi/abs/10.1002/prs.10003</t>
  </si>
  <si>
    <t>M. Vidal, W. J. Rogers, J. C. Holste and M. S. Mannan</t>
  </si>
  <si>
    <t>A review of estimation methods for flash points and flammability limits</t>
  </si>
  <si>
    <t>'47-55</t>
  </si>
  <si>
    <t>https://aiche.onlinelibrary.wiley.com/doi/abs/10.1002/prs.10004</t>
  </si>
  <si>
    <t>F. Al-qurashi</t>
  </si>
  <si>
    <t>New vision of emergency response planning</t>
  </si>
  <si>
    <t>'56-61</t>
  </si>
  <si>
    <t>https://aiche.onlinelibrary.wiley.com/doi/abs/10.1002/prs.10005</t>
  </si>
  <si>
    <t>H. Shekhar</t>
  </si>
  <si>
    <t>Nonsparking tools: A misnomer</t>
  </si>
  <si>
    <t>'62-64</t>
  </si>
  <si>
    <t>https://aiche.onlinelibrary.wiley.com/doi/abs/10.1002/prs.10006</t>
  </si>
  <si>
    <t>G. Zhu and M. Shah</t>
  </si>
  <si>
    <t>Steel composite structural pressure vessel technology: Future development analysis of worldwide important pressure vessel technology</t>
  </si>
  <si>
    <t>'65-71</t>
  </si>
  <si>
    <t>https://aiche.onlinelibrary.wiley.com/doi/abs/10.1002/prs.10007</t>
  </si>
  <si>
    <t>J.-R. Chen</t>
  </si>
  <si>
    <t>An inherently safer process of cyclohexane oxidation using pure oxygen—An example of how better process safety leads to better productivity</t>
  </si>
  <si>
    <t>'72-81</t>
  </si>
  <si>
    <t>https://aiche.onlinelibrary.wiley.com/doi/abs/10.1002/prs.10008</t>
  </si>
  <si>
    <t>A. Brown</t>
  </si>
  <si>
    <t>Safety recommendations for small businesses and/or plants</t>
  </si>
  <si>
    <t>'83-83</t>
  </si>
  <si>
    <t>https://aiche.onlinelibrary.wiley.com/doi/abs/10.1002/prs.10016</t>
  </si>
  <si>
    <t>T. Kletz</t>
  </si>
  <si>
    <t>https://aiche.onlinelibrary.wiley.com/doi/abs/10.1002/prs.10018</t>
  </si>
  <si>
    <t>K. Herrmann</t>
  </si>
  <si>
    <t>'84-84</t>
  </si>
  <si>
    <t>https://aiche.onlinelibrary.wiley.com/doi/abs/10.1002/prs.10017</t>
  </si>
  <si>
    <t>L. Long</t>
  </si>
  <si>
    <t>https://aiche.onlinelibrary.wiley.com/doi/abs/10.1002/prs.10019</t>
  </si>
  <si>
    <t>S. Urbanik</t>
  </si>
  <si>
    <t>https://aiche.onlinelibrary.wiley.com/doi/abs/10.1002/prs.10020</t>
  </si>
  <si>
    <t>Z.-q. Zhang and C.-g. Wu</t>
  </si>
  <si>
    <t>'85-85</t>
  </si>
  <si>
    <t>https://aiche.onlinelibrary.wiley.com/doi/abs/10.1002/prs.10021</t>
  </si>
  <si>
    <t>R. D'Alessandro</t>
  </si>
  <si>
    <t>Emergency venting requirements for tempered systems considering partial vapor–liquid separation with disengagement parameters greater than unity: Part II: Application</t>
  </si>
  <si>
    <t>'86-98</t>
  </si>
  <si>
    <t>https://aiche.onlinelibrary.wiley.com/doi/abs/10.1002/prs.10014</t>
  </si>
  <si>
    <t>Reactivity screening made easy</t>
  </si>
  <si>
    <t>'99-107</t>
  </si>
  <si>
    <t>https://aiche.onlinelibrary.wiley.com/doi/abs/10.1002/prs.10024</t>
  </si>
  <si>
    <t>A fast thermal activity interpreter for controlling chemical reaction hazards</t>
  </si>
  <si>
    <t>https://aiche.onlinelibrary.wiley.com/doi/abs/10.1002/prs.10025</t>
  </si>
  <si>
    <t>The explosion at Concept Sciences: Hazards of hydroxylamine</t>
  </si>
  <si>
    <t>https://aiche.onlinelibrary.wiley.com/doi/abs/10.1002/prs.10013</t>
  </si>
  <si>
    <t>A. C. Caputo, M. Palumbo and R. Tartaglia</t>
  </si>
  <si>
    <t>Fault tree analysis for risk assessment in the Borexino experiment</t>
  </si>
  <si>
    <t>'121-131</t>
  </si>
  <si>
    <t>https://aiche.onlinelibrary.wiley.com/doi/abs/10.1002/prs.10011</t>
  </si>
  <si>
    <t>T. L. Triplett, Y. Zhou and M. S. Mannan</t>
  </si>
  <si>
    <t>Application of chain of events analysis to process safety management</t>
  </si>
  <si>
    <t>'132-135</t>
  </si>
  <si>
    <t>https://aiche.onlinelibrary.wiley.com/doi/abs/10.1002/prs.10026</t>
  </si>
  <si>
    <t>F. I. Khan and P. R. Amyotte</t>
  </si>
  <si>
    <t>Integrated inherent safety index (I2SI): A tool for inherent safety evaluation</t>
  </si>
  <si>
    <t>'136-148</t>
  </si>
  <si>
    <t>https://aiche.onlinelibrary.wiley.com/doi/abs/10.1002/prs.10015</t>
  </si>
  <si>
    <t>K. R. Rao, S. V. Rao and V. Chary</t>
  </si>
  <si>
    <t>Estimation of risk indices of chemicals during transportation</t>
  </si>
  <si>
    <t>https://aiche.onlinelibrary.wiley.com/doi/abs/10.1002/prs.10012</t>
  </si>
  <si>
    <t>A major incident prevention program: Ten years of experience1 2</t>
  </si>
  <si>
    <t>'155-162</t>
  </si>
  <si>
    <t>https://aiche.onlinelibrary.wiley.com/doi/abs/10.1002/prs.10023</t>
  </si>
  <si>
    <t>Process safety in the future—A view from the chemistry</t>
  </si>
  <si>
    <t>'163-169</t>
  </si>
  <si>
    <t>https://aiche.onlinelibrary.wiley.com/doi/abs/10.1002/prs.10022</t>
  </si>
  <si>
    <t>Have you got the right spares and instructions?</t>
  </si>
  <si>
    <t>'171-171</t>
  </si>
  <si>
    <t>https://aiche.onlinelibrary.wiley.com/doi/abs/10.1002/prs.10028</t>
  </si>
  <si>
    <t>M. H. Le Chatelier</t>
  </si>
  <si>
    <t>Note on mine gas measurement by flammability limits</t>
  </si>
  <si>
    <t>'172-174</t>
  </si>
  <si>
    <t>https://aiche.onlinelibrary.wiley.com/doi/abs/10.1002/prs.10031</t>
  </si>
  <si>
    <t>Dust explosion prevention and the critical importance of housekeeping</t>
  </si>
  <si>
    <t>'175-184</t>
  </si>
  <si>
    <t>https://aiche.onlinelibrary.wiley.com/doi/abs/10.1002/prs.10033</t>
  </si>
  <si>
    <t>M. Rothschild</t>
  </si>
  <si>
    <t>Fault tree and layer of protection hybrid risk analysis</t>
  </si>
  <si>
    <t>https://aiche.onlinelibrary.wiley.com/doi/abs/10.1002/prs.10038</t>
  </si>
  <si>
    <t>Evaluating relief valve reliability when extending the test and maintenance interval</t>
  </si>
  <si>
    <t>'191-196</t>
  </si>
  <si>
    <t>https://aiche.onlinelibrary.wiley.com/doi/abs/10.1002/prs.10030</t>
  </si>
  <si>
    <t>A. Goraya, P. R. Amyotte and F. I. Khan</t>
  </si>
  <si>
    <t>An inherent safety–based incident investigation methodology</t>
  </si>
  <si>
    <t>'197-205</t>
  </si>
  <si>
    <t>https://aiche.onlinelibrary.wiley.com/doi/abs/10.1002/prs.10032</t>
  </si>
  <si>
    <t>J.-R. Chen, C. H. Hung, K. S. Fan, T. C. Ho, F. L. Chen, J. J. Horng, S. C. Ho and W. D. Chen</t>
  </si>
  <si>
    <t>Emergency response of toxic chemicals in Taiwan: The system and case studies</t>
  </si>
  <si>
    <t>'206-213</t>
  </si>
  <si>
    <t>https://aiche.onlinelibrary.wiley.com/doi/abs/10.1002/prs.10039</t>
  </si>
  <si>
    <t>B. R. Dunbobbin, T. J. Medovich, M. C. Murphy and A. L. Ramsey</t>
  </si>
  <si>
    <t>Security vulnerability assessment in the chemical industry</t>
  </si>
  <si>
    <t>https://aiche.onlinelibrary.wiley.com/doi/abs/10.1002/prs.10037</t>
  </si>
  <si>
    <t>Distant replay: What can reinvestigation of a 40-year-old incident tell you? A look at Eastman Chemical's 1960 aniline plant explosion</t>
  </si>
  <si>
    <t>'221-228</t>
  </si>
  <si>
    <t>https://aiche.onlinelibrary.wiley.com/doi/abs/10.1002/prs.10029</t>
  </si>
  <si>
    <t>A. S. West, D. Hendershot, J. F. Murphy and R. Willey</t>
  </si>
  <si>
    <t>Bhopal's impact on the chemical industry</t>
  </si>
  <si>
    <t>'229-230</t>
  </si>
  <si>
    <t>https://aiche.onlinelibrary.wiley.com/doi/abs/10.1002/prs.10051</t>
  </si>
  <si>
    <t>S. West</t>
  </si>
  <si>
    <t>Summary of Safety &amp; Health News Winter 2004/2005 Issue</t>
  </si>
  <si>
    <t>'231-231</t>
  </si>
  <si>
    <t>https://aiche.onlinelibrary.wiley.com/doi/abs/10.1002/prs.10056</t>
  </si>
  <si>
    <t>A. S. Blair</t>
  </si>
  <si>
    <t>Management system failures identified in incidents investigated by the U.S. Chemical Safety and Hazard Investigation Board</t>
  </si>
  <si>
    <t>'232-236</t>
  </si>
  <si>
    <t>https://aiche.onlinelibrary.wiley.com/doi/abs/10.1002/prs.10049</t>
  </si>
  <si>
    <t>K. Filippin and L. Dreher</t>
  </si>
  <si>
    <t>Major hazard risk assessment for existing and new facilities</t>
  </si>
  <si>
    <t>https://aiche.onlinelibrary.wiley.com/doi/abs/10.1002/prs.10045</t>
  </si>
  <si>
    <t>R. W. Garland</t>
  </si>
  <si>
    <t>Electronic management of change process</t>
  </si>
  <si>
    <t>'244-251</t>
  </si>
  <si>
    <t>https://aiche.onlinelibrary.wiley.com/doi/abs/10.1002/prs.10036</t>
  </si>
  <si>
    <t>F. I. Khan and M. Haddara</t>
  </si>
  <si>
    <t>Risk-based maintenance (RBM): A new approach for process plant inspection and maintenance</t>
  </si>
  <si>
    <t>'252-265</t>
  </si>
  <si>
    <t>https://aiche.onlinelibrary.wiley.com/doi/abs/10.1002/prs.10010</t>
  </si>
  <si>
    <t>D. Frurip, L. Britton, W. Fenlon, J. Going, B. K. Harrison, J. Niemeier and E. A. Ural</t>
  </si>
  <si>
    <t>The role of ASTM E27 methods in hazard assessment: Part I. Thermal stability, compatibility, and energy release estimation methods</t>
  </si>
  <si>
    <t>'266-278</t>
  </si>
  <si>
    <t>https://aiche.onlinelibrary.wiley.com/doi/abs/10.1002/prs.10046</t>
  </si>
  <si>
    <t>J. R. Whiteley and J. Wagner</t>
  </si>
  <si>
    <t>Process threat management case study</t>
  </si>
  <si>
    <t>'279-283</t>
  </si>
  <si>
    <t>https://aiche.onlinelibrary.wiley.com/doi/abs/10.1002/prs.10044</t>
  </si>
  <si>
    <t>Cyber security risk analysis for process control systems using rings of protection analysis (ROPA)</t>
  </si>
  <si>
    <t>'284-291</t>
  </si>
  <si>
    <t>https://aiche.onlinelibrary.wiley.com/doi/abs/10.1002/prs.10053</t>
  </si>
  <si>
    <t>A. R. Carpenter and P. C. Hinze</t>
  </si>
  <si>
    <t>System safety analysis of hydrogen and methanol vehicle fuels</t>
  </si>
  <si>
    <t>'292-299</t>
  </si>
  <si>
    <t>https://aiche.onlinelibrary.wiley.com/doi/abs/10.1002/prs.10041</t>
  </si>
  <si>
    <t>Industry helps the community with table top drills</t>
  </si>
  <si>
    <t>'300-306</t>
  </si>
  <si>
    <t>https://aiche.onlinelibrary.wiley.com/doi/abs/10.1002/prs.10040</t>
  </si>
  <si>
    <t>P. L. Metropolo and A. E. P. Brown</t>
  </si>
  <si>
    <t>Natural gas pipeline accident consequence analysis</t>
  </si>
  <si>
    <t>'307-310</t>
  </si>
  <si>
    <t>https://aiche.onlinelibrary.wiley.com/doi/abs/10.1002/prs.10054</t>
  </si>
  <si>
    <t>Z. Babic and I. Losso</t>
  </si>
  <si>
    <t>Explosion of auxiliary boiler in an ammonia plant</t>
  </si>
  <si>
    <t>'311-315</t>
  </si>
  <si>
    <t>https://aiche.onlinelibrary.wiley.com/doi/abs/10.1002/prs.10052</t>
  </si>
  <si>
    <t>R. A. Ogle, A. R. Carpenter and D. R. Morrison III</t>
  </si>
  <si>
    <t>Explosion of a railcar containing toluene diisocyanate waste</t>
  </si>
  <si>
    <t>'316-320</t>
  </si>
  <si>
    <t>https://aiche.onlinelibrary.wiley.com/doi/abs/10.1002/prs.10043</t>
  </si>
  <si>
    <t>Y.-D. Jo and K.-S. Park</t>
  </si>
  <si>
    <t>Minimum amount of flammable gas for explosion within a confined space</t>
  </si>
  <si>
    <t>'321-329</t>
  </si>
  <si>
    <t>https://aiche.onlinelibrary.wiley.com/doi/abs/10.1002/prs.10042</t>
  </si>
  <si>
    <t>Unplanned shutdowns plus lack of knowledge equals incidents</t>
  </si>
  <si>
    <t>'330-334</t>
  </si>
  <si>
    <t>https://aiche.onlinelibrary.wiley.com/doi/abs/10.1002/prs.10055</t>
  </si>
  <si>
    <t>R. Diener and J. Schmidt</t>
  </si>
  <si>
    <t>Sizing of throttling device for gas/liquid two-phase flow part 1: Safety valves</t>
  </si>
  <si>
    <t>'335-344</t>
  </si>
  <si>
    <t>https://aiche.onlinelibrary.wiley.com/doi/abs/10.1002/prs.10034</t>
  </si>
  <si>
    <t>The consultant's story</t>
  </si>
  <si>
    <t>https://aiche.onlinelibrary.wiley.com/doi/abs/10.1002/prs.10027</t>
  </si>
  <si>
    <t>H. Le Chatelier and O. Boudouard</t>
  </si>
  <si>
    <t>On the flammable limits of gas mixtures</t>
  </si>
  <si>
    <t>'3-5</t>
  </si>
  <si>
    <t>https://aiche.onlinelibrary.wiley.com/doi/abs/10.1002/prs.10062</t>
  </si>
  <si>
    <t>Reducing value chain vulnerability to terrorist attacks</t>
  </si>
  <si>
    <t>https://aiche.onlinelibrary.wiley.com/doi/abs/10.1002/prs.10059</t>
  </si>
  <si>
    <t>L. G. Britton, K. L. Cashdollar, W. Fenlon, D. Frurip, J. Going, B. K. Harrison, J. Niemeier and E. A. Ural</t>
  </si>
  <si>
    <t>The role of ASTM E27 methods in hazard assessment part II: Flammability and ignitability</t>
  </si>
  <si>
    <t>'12-28</t>
  </si>
  <si>
    <t>https://aiche.onlinelibrary.wiley.com/doi/abs/10.1002/prs.10058</t>
  </si>
  <si>
    <t>Sizing of throttling device for gas/liquid two-phase flow part 2: Control valves, orifices, and nozzles</t>
  </si>
  <si>
    <t>'29-37</t>
  </si>
  <si>
    <t>https://aiche.onlinelibrary.wiley.com/doi/abs/10.1002/prs.10035</t>
  </si>
  <si>
    <t>A. M. Dowell III and T. R. Williams</t>
  </si>
  <si>
    <t>Layer of protection analysis: Generating scenarios automatically from HAZOP data</t>
  </si>
  <si>
    <t>'38-44</t>
  </si>
  <si>
    <t>https://aiche.onlinelibrary.wiley.com/doi/abs/10.1002/prs.10061</t>
  </si>
  <si>
    <t>J. M. Haight and V. Kecojevic</t>
  </si>
  <si>
    <t>Automation vs. Human intervention: What is the best fit for the best performance?</t>
  </si>
  <si>
    <t>https://aiche.onlinelibrary.wiley.com/doi/abs/10.1002/prs.10050</t>
  </si>
  <si>
    <t>Developing a sound basis for the design of vented explosion barricades in chemical processes</t>
  </si>
  <si>
    <t>'52-58</t>
  </si>
  <si>
    <t>https://aiche.onlinelibrary.wiley.com/doi/abs/10.1002/prs.10047</t>
  </si>
  <si>
    <t>A. J. Pierorazio, J. K. Thomas, Q. A. Baker and D. E. Ketchum</t>
  </si>
  <si>
    <t>An update to the Baker–Strehlow–Tang vapor cloud explosion prediction methodology flame speed table</t>
  </si>
  <si>
    <t>'59-65</t>
  </si>
  <si>
    <t>https://aiche.onlinelibrary.wiley.com/doi/abs/10.1002/prs.10048</t>
  </si>
  <si>
    <t>Z. Geng, Q. Zhu and X. Gu</t>
  </si>
  <si>
    <t>A fuzzy clustering–ranking algorithm and its application for alarm operating optimization in chemical processing</t>
  </si>
  <si>
    <t>'66-75</t>
  </si>
  <si>
    <t>https://aiche.onlinelibrary.wiley.com/doi/abs/10.1002/prs.10060</t>
  </si>
  <si>
    <t>M. S. Dreux Esq.</t>
  </si>
  <si>
    <t>Defending OSHA facility siting citations: Issues and recommendations</t>
  </si>
  <si>
    <t>'77-78</t>
  </si>
  <si>
    <t>https://aiche.onlinelibrary.wiley.com/doi/abs/10.1002/prs.10063</t>
  </si>
  <si>
    <t>SUMMARY OF SAFETY &amp; HEALTH NEWS SUMMER 2005 ISSUE</t>
  </si>
  <si>
    <t>'79-79</t>
  </si>
  <si>
    <t>https://aiche.onlinelibrary.wiley.com/doi/abs/10.1002/prs.10076</t>
  </si>
  <si>
    <t>T. Thompson, D. Hendershot and D. Connolley</t>
  </si>
  <si>
    <t>'80-80</t>
  </si>
  <si>
    <t>https://aiche.onlinelibrary.wiley.com/doi/abs/10.1002/prs.10074</t>
  </si>
  <si>
    <t>R. A. Ogle, D. R. Morrison and M. J. Viz</t>
  </si>
  <si>
    <t>Emergency response to a noncollision hazmat release from a railcar</t>
  </si>
  <si>
    <t>https://aiche.onlinelibrary.wiley.com/doi/abs/10.1002/prs.10065</t>
  </si>
  <si>
    <t>C. Fluegeman, T. Hilton, K. P. Moder and R. Stankovich</t>
  </si>
  <si>
    <t>Development of detailed action plans in the event of a sodium hydride spill/fire</t>
  </si>
  <si>
    <t>https://aiche.onlinelibrary.wiley.com/doi/abs/10.1002/prs.10064</t>
  </si>
  <si>
    <t>Applications of fault tree analysis to maintenance interval extension and vulnerability assessment</t>
  </si>
  <si>
    <t>https://aiche.onlinelibrary.wiley.com/doi/abs/10.1002/prs.10071</t>
  </si>
  <si>
    <t>Investigation of a naphtha storage tank fire</t>
  </si>
  <si>
    <t>'98-107</t>
  </si>
  <si>
    <t>https://aiche.onlinelibrary.wiley.com/doi/abs/10.1002/prs.10067</t>
  </si>
  <si>
    <t>R. M. Pitblado, J. Baik, G. J. Hughes, C. Ferro and S. J. Shaw</t>
  </si>
  <si>
    <t>Consequences of liquefied natural gas marine incidents</t>
  </si>
  <si>
    <t>'108-114</t>
  </si>
  <si>
    <t>https://aiche.onlinelibrary.wiley.com/doi/abs/10.1002/prs.10073</t>
  </si>
  <si>
    <t>J. P. Lacoursiere PE</t>
  </si>
  <si>
    <t>An explosion caused by mixing incompatible liquids</t>
  </si>
  <si>
    <t>'115-119</t>
  </si>
  <si>
    <t>https://aiche.onlinelibrary.wiley.com/doi/abs/10.1002/prs.10066</t>
  </si>
  <si>
    <t>R. A. Ogle, A. R. Carpenter and D. T. Morrison III</t>
  </si>
  <si>
    <t>Lessons learned from fires and explosions involving air pollution control systems</t>
  </si>
  <si>
    <t>'120-125</t>
  </si>
  <si>
    <t>https://aiche.onlinelibrary.wiley.com/doi/abs/10.1002/prs.10070</t>
  </si>
  <si>
    <t>D. E. Kaelin Sr.</t>
  </si>
  <si>
    <t>A recent explosion protection system failure</t>
  </si>
  <si>
    <t>'126-129</t>
  </si>
  <si>
    <t>https://aiche.onlinelibrary.wiley.com/doi/abs/10.1002/prs.10079</t>
  </si>
  <si>
    <t>L. Catoire and V. Naudet</t>
  </si>
  <si>
    <t>Estimation of temperature-dependent lower flammability limit of pure organic compounds in air at atmospheric pressure</t>
  </si>
  <si>
    <t>'130-137</t>
  </si>
  <si>
    <t>https://aiche.onlinelibrary.wiley.com/doi/abs/10.1002/prs.10072</t>
  </si>
  <si>
    <t>Appendix: Reply to the letter to the editor</t>
  </si>
  <si>
    <t>'138-140</t>
  </si>
  <si>
    <t>https://aiche.onlinelibrary.wiley.com/doi/abs/10.1002/prs.10075</t>
  </si>
  <si>
    <t>SUMMARY OF SAFETY&amp; HEALTH NEWS FALL 2005 ISSUE</t>
  </si>
  <si>
    <t>'141-141</t>
  </si>
  <si>
    <t>https://aiche.onlinelibrary.wiley.com/doi/abs/10.1002/prs.10090</t>
  </si>
  <si>
    <t>H. H. West and C.-H. Chiu</t>
  </si>
  <si>
    <t>LNG safety: An issue of increasing importance</t>
  </si>
  <si>
    <t>'142-143</t>
  </si>
  <si>
    <t>https://aiche.onlinelibrary.wiley.com/doi/abs/10.1002/prs.10086</t>
  </si>
  <si>
    <t>Introduction to LNG safety</t>
  </si>
  <si>
    <t>'144-151</t>
  </si>
  <si>
    <t>https://aiche.onlinelibrary.wiley.com/doi/abs/10.1002/prs.10085</t>
  </si>
  <si>
    <t>M. L. Casada and D. C. Nordin</t>
  </si>
  <si>
    <t>The current status of LNG facility standards and regulations</t>
  </si>
  <si>
    <t>'152-157</t>
  </si>
  <si>
    <t>https://aiche.onlinelibrary.wiley.com/doi/abs/10.1002/prs.10081</t>
  </si>
  <si>
    <t>C. D. Zinn</t>
  </si>
  <si>
    <t>LNG codes and process safety</t>
  </si>
  <si>
    <t>'158-167</t>
  </si>
  <si>
    <t>https://aiche.onlinelibrary.wiley.com/doi/abs/10.1002/prs.10083</t>
  </si>
  <si>
    <t>M. Hightower, L. Gritzo and A. Luketa-Hanlin</t>
  </si>
  <si>
    <t>Safety implications of a large LNG tanker spill over water</t>
  </si>
  <si>
    <t>'168-174</t>
  </si>
  <si>
    <t>https://aiche.onlinelibrary.wiley.com/doi/abs/10.1002/prs.10089</t>
  </si>
  <si>
    <t>S. Shaw, J. Baik and R. Pitblado</t>
  </si>
  <si>
    <t>Consequences of underwater releases of LNG</t>
  </si>
  <si>
    <t>https://aiche.onlinelibrary.wiley.com/doi/abs/10.1002/prs.10088</t>
  </si>
  <si>
    <t>J. Havens and T. Spicer</t>
  </si>
  <si>
    <t>LNG vapor cloud exclusion zones for spills into impoundments</t>
  </si>
  <si>
    <t>https://aiche.onlinelibrary.wiley.com/doi/abs/10.1002/prs.10080</t>
  </si>
  <si>
    <t>S. Ochiai, T. Makita, T. Sanjo, K. Sato and M. Katagiri</t>
  </si>
  <si>
    <t>Quantitative risk evaluations of LNG equipment applying ASME risk-based maintenance concepts</t>
  </si>
  <si>
    <t>'187-191</t>
  </si>
  <si>
    <t>https://aiche.onlinelibrary.wiley.com/doi/abs/10.1002/prs.10087</t>
  </si>
  <si>
    <t>P. K. Raj</t>
  </si>
  <si>
    <t>Large LNG fire thermal radiation—modeling issues and hazard criteria revisited</t>
  </si>
  <si>
    <t>'192-202</t>
  </si>
  <si>
    <t>https://aiche.onlinelibrary.wiley.com/doi/abs/10.1002/prs.10082</t>
  </si>
  <si>
    <t>J.-C. de Hemptinne</t>
  </si>
  <si>
    <t>Benzene crystallization risks in the LIQUEFIN liquefied natural gas process</t>
  </si>
  <si>
    <t>'203-212</t>
  </si>
  <si>
    <t>https://aiche.onlinelibrary.wiley.com/doi/abs/10.1002/prs.10084</t>
  </si>
  <si>
    <t>L. G. Britton, P. Holdstock and R. J. Pappas</t>
  </si>
  <si>
    <t>Standardized ignition test procedure for evaluating antistatic flexible intermediate bulk containers (FIBC)</t>
  </si>
  <si>
    <t>'213-222</t>
  </si>
  <si>
    <t>https://aiche.onlinelibrary.wiley.com/doi/abs/10.1002/prs.10078</t>
  </si>
  <si>
    <t>S. S. Grossel, J. Schaab, S. J. Wallace and R. J. Willey</t>
  </si>
  <si>
    <t>Process Safety Progress is expanding its focus to other areas of the chemical process industries, such as the pharmaceutical industry, alternate energy technology, microchip manufacturing, and education</t>
  </si>
  <si>
    <t>'223-224</t>
  </si>
  <si>
    <t>https://aiche.onlinelibrary.wiley.com/doi/abs/10.1002/prs.10106</t>
  </si>
  <si>
    <t>M. E. Gluckstein</t>
  </si>
  <si>
    <t>'225-225</t>
  </si>
  <si>
    <t>https://aiche.onlinelibrary.wiley.com/doi/abs/10.1002/prs.10092</t>
  </si>
  <si>
    <t>Reply to the Letter to the editor</t>
  </si>
  <si>
    <t>https://aiche.onlinelibrary.wiley.com/doi/abs/10.1002/prs.10093</t>
  </si>
  <si>
    <t>J. E. S. Venart</t>
  </si>
  <si>
    <t>'226-226</t>
  </si>
  <si>
    <t>https://aiche.onlinelibrary.wiley.com/doi/abs/10.1002/prs.10104</t>
  </si>
  <si>
    <t>In memoriam Walter Silowka</t>
  </si>
  <si>
    <t>'227-227</t>
  </si>
  <si>
    <t>https://aiche.onlinelibrary.wiley.com/doi/abs/10.1002/prs.10105</t>
  </si>
  <si>
    <t>Summary of Safety &amp; Health News: Winter 2005/2006 issue</t>
  </si>
  <si>
    <t>https://aiche.onlinelibrary.wiley.com/doi/abs/10.1002/prs.10107</t>
  </si>
  <si>
    <t>J. A. Klein</t>
  </si>
  <si>
    <t>Operational discipline in the workplace</t>
  </si>
  <si>
    <t>'228-235</t>
  </si>
  <si>
    <t>https://aiche.onlinelibrary.wiley.com/doi/abs/10.1002/prs.10099</t>
  </si>
  <si>
    <t>M. Conley</t>
  </si>
  <si>
    <t>Integrating risk-based inspection into risk management plans</t>
  </si>
  <si>
    <t>https://aiche.onlinelibrary.wiley.com/doi/abs/10.1002/prs.10103</t>
  </si>
  <si>
    <t>C. Karayigitoglu and J. Holroyde</t>
  </si>
  <si>
    <t>A global approach for reducing risks in hydrogenation operations</t>
  </si>
  <si>
    <t>'244-248</t>
  </si>
  <si>
    <t>https://aiche.onlinelibrary.wiley.com/doi/abs/10.1002/prs.10096</t>
  </si>
  <si>
    <t>J. Spouge</t>
  </si>
  <si>
    <t>New generic leak frequencies for process equipment</t>
  </si>
  <si>
    <t>'249-257</t>
  </si>
  <si>
    <t>https://aiche.onlinelibrary.wiley.com/doi/abs/10.1002/prs.10100</t>
  </si>
  <si>
    <t>R. D. Roberts and J. Brightling</t>
  </si>
  <si>
    <t>Maximize tube life by using internal and external inspection devices</t>
  </si>
  <si>
    <t>'258-265</t>
  </si>
  <si>
    <t>https://aiche.onlinelibrary.wiley.com/doi/abs/10.1002/prs.10091</t>
  </si>
  <si>
    <t>T. Hoppe and N. Jaeger</t>
  </si>
  <si>
    <t>Reliable and effective inerting methods to prevent explosions</t>
  </si>
  <si>
    <t>'266-272</t>
  </si>
  <si>
    <t>https://aiche.onlinelibrary.wiley.com/doi/abs/10.1002/prs.10098</t>
  </si>
  <si>
    <t>Inerting of centrifuges for safe operation</t>
  </si>
  <si>
    <t>'273-279</t>
  </si>
  <si>
    <t>https://aiche.onlinelibrary.wiley.com/doi/abs/10.1002/prs.10095</t>
  </si>
  <si>
    <t>J.-R. Chen and C.-M. Lee</t>
  </si>
  <si>
    <t>Safe acetoxylation of propylene: The role of oxygen</t>
  </si>
  <si>
    <t>'280-286</t>
  </si>
  <si>
    <t>https://aiche.onlinelibrary.wiley.com/doi/abs/10.1002/prs.10069</t>
  </si>
  <si>
    <t>J. R. Puskar</t>
  </si>
  <si>
    <t>Boiler and combustion safety: What you don't know can kill you!</t>
  </si>
  <si>
    <t>https://aiche.onlinelibrary.wiley.com/doi/abs/10.1002/prs.10077</t>
  </si>
  <si>
    <t>A. G. Dastidar, B. Nalda-Reyes and C. J. Dahn</t>
  </si>
  <si>
    <t>Evaluation of dust and hybrid mixture explosion potential in process plants</t>
  </si>
  <si>
    <t>'294-298</t>
  </si>
  <si>
    <t>https://aiche.onlinelibrary.wiley.com/doi/abs/10.1002/prs.10097</t>
  </si>
  <si>
    <t>Handling chemicals in small containers</t>
  </si>
  <si>
    <t>'299-302</t>
  </si>
  <si>
    <t>https://aiche.onlinelibrary.wiley.com/doi/abs/10.1002/prs.10094</t>
  </si>
  <si>
    <t>R. J. Willey, S. Hu and J. M. Moses</t>
  </si>
  <si>
    <t>Reactivity investigation of mixtures of propane and nitrous oxide</t>
  </si>
  <si>
    <t>'303-309</t>
  </si>
  <si>
    <t>https://aiche.onlinelibrary.wiley.com/doi/abs/10.1002/prs.10102</t>
  </si>
  <si>
    <t>A. Di Benedetto, G. Russo and E. Salzano</t>
  </si>
  <si>
    <t>The mitigation of pressure piling by divergent connections</t>
  </si>
  <si>
    <t>'310-315</t>
  </si>
  <si>
    <t>https://aiche.onlinelibrary.wiley.com/doi/abs/10.1002/prs.10101</t>
  </si>
  <si>
    <t>S. Dharmavaram, S. R. Hanna and O. R. Hansen</t>
  </si>
  <si>
    <t>Consequence analysis—Using a CFD model for industrial sites</t>
  </si>
  <si>
    <t>'316-272</t>
  </si>
  <si>
    <t>https://aiche.onlinelibrary.wiley.com/doi/abs/10.1002/prs.10068</t>
  </si>
  <si>
    <t>Summary of Safety &amp; Health News Spring 2006 Issue</t>
  </si>
  <si>
    <t>https://aiche.onlinelibrary.wiley.com/doi/abs/10.1002/prs.10123</t>
  </si>
  <si>
    <t>R. A. Ogle, D. R. Morrison III, A. R. Carpenter and Y. S. Su</t>
  </si>
  <si>
    <t>Missed opportunities in reactive chemical hazard evaluations</t>
  </si>
  <si>
    <t>'2-7</t>
  </si>
  <si>
    <t>https://aiche.onlinelibrary.wiley.com/doi/abs/10.1002/prs.10109</t>
  </si>
  <si>
    <t>Incident investigation: Process to identify root causes of mechanical failures</t>
  </si>
  <si>
    <t>'8-15</t>
  </si>
  <si>
    <t>https://aiche.onlinelibrary.wiley.com/doi/abs/10.1002/prs.10111</t>
  </si>
  <si>
    <t>Nurturing a strong process safety culture</t>
  </si>
  <si>
    <t>https://aiche.onlinelibrary.wiley.com/doi/abs/10.1002/prs.10110</t>
  </si>
  <si>
    <t>N. Piccinini and M. Demichela</t>
  </si>
  <si>
    <t>Explosion of a hot-oil circuit as a consequence of process, plant engineering, and management shortcomings</t>
  </si>
  <si>
    <t>'21-32</t>
  </si>
  <si>
    <t>https://aiche.onlinelibrary.wiley.com/doi/abs/10.1002/prs.10108</t>
  </si>
  <si>
    <t>L. Catoire, S. Paulmier and V. Naudet</t>
  </si>
  <si>
    <t>Experimental determination and estimation of closed cup flash points of mixtures of flammable solvents</t>
  </si>
  <si>
    <t>'33-39</t>
  </si>
  <si>
    <t>https://aiche.onlinelibrary.wiley.com/doi/abs/10.1002/prs.10112</t>
  </si>
  <si>
    <t>J. Hahn, D. P. Guillen and T. Anderson</t>
  </si>
  <si>
    <t>Process control systems in the chemical industry: Safety vs. security</t>
  </si>
  <si>
    <t>'40-43</t>
  </si>
  <si>
    <t>https://aiche.onlinelibrary.wiley.com/doi/abs/10.1002/prs.10114</t>
  </si>
  <si>
    <t>A. C. van den Berg, M. M. van der Voort, J. Weerheijm and N. H. A. Versloot</t>
  </si>
  <si>
    <t>BLEVE blast by expansion-controlled evaporation</t>
  </si>
  <si>
    <t>'44-51</t>
  </si>
  <si>
    <t>https://aiche.onlinelibrary.wiley.com/doi/abs/10.1002/prs.10116</t>
  </si>
  <si>
    <t>D. C. Hendershot, J. A. Sussman, G. E. Winkler and G. L. Dill</t>
  </si>
  <si>
    <t>Implementing inherently safer design in an existing plant</t>
  </si>
  <si>
    <t>https://aiche.onlinelibrary.wiley.com/doi/abs/10.1002/prs.10117</t>
  </si>
  <si>
    <t>D. Kong</t>
  </si>
  <si>
    <t>Analysis of a dust explosion caused by several design errors</t>
  </si>
  <si>
    <t>'58-63</t>
  </si>
  <si>
    <t>https://aiche.onlinelibrary.wiley.com/doi/abs/10.1002/prs.10115</t>
  </si>
  <si>
    <t>B. R. Dunbobbin, C. L. Paxton, G. A. Peters and M. A. Dennehy</t>
  </si>
  <si>
    <t>Preventing incidents at newly acquired facilities: Implementation of lessons learned</t>
  </si>
  <si>
    <t>'64-70</t>
  </si>
  <si>
    <t>https://aiche.onlinelibrary.wiley.com/doi/abs/10.1002/prs.10122</t>
  </si>
  <si>
    <t>D. R. Morrison, R. A. Ogle, M. J. Viz, A. R. Carpenter and Y. Su</t>
  </si>
  <si>
    <t>Investigating chemical process accidents: Examples of good practices</t>
  </si>
  <si>
    <t>https://aiche.onlinelibrary.wiley.com/doi/abs/10.1002/prs.10113</t>
  </si>
  <si>
    <t>B. K. Vaughen</t>
  </si>
  <si>
    <t>A time-saving approach for separating and focusing on human factors checklist discussion questions</t>
  </si>
  <si>
    <t>'78-82</t>
  </si>
  <si>
    <t>https://aiche.onlinelibrary.wiley.com/doi/abs/10.1002/prs.10120</t>
  </si>
  <si>
    <t>S. Berger</t>
  </si>
  <si>
    <t>CCPS—20 years and more</t>
  </si>
  <si>
    <t>https://aiche.onlinelibrary.wiley.com/doi/abs/10.1002/prs.10132</t>
  </si>
  <si>
    <t>Summary of Safety &amp; Health News Summer 2006 Issue</t>
  </si>
  <si>
    <t>https://aiche.onlinelibrary.wiley.com/doi/abs/10.1002/prs.10134</t>
  </si>
  <si>
    <t>Continuously improving PSM effectiveness—A practical roadmap</t>
  </si>
  <si>
    <t>'86-93</t>
  </si>
  <si>
    <t>https://aiche.onlinelibrary.wiley.com/doi/abs/10.1002/prs.10127</t>
  </si>
  <si>
    <t>Organizational factors that influence safety</t>
  </si>
  <si>
    <t>https://aiche.onlinelibrary.wiley.com/doi/abs/10.1002/prs.10118</t>
  </si>
  <si>
    <t>An overview of inherently safer design</t>
  </si>
  <si>
    <t>https://aiche.onlinelibrary.wiley.com/doi/abs/10.1002/prs.10121</t>
  </si>
  <si>
    <t>Rapid identification of reactivity hazards in a multiuse facility</t>
  </si>
  <si>
    <t>'108-115</t>
  </si>
  <si>
    <t>https://aiche.onlinelibrary.wiley.com/doi/abs/10.1002/prs.10119</t>
  </si>
  <si>
    <t>T. Overton and G. M. King</t>
  </si>
  <si>
    <t>Inherently safer technology: An evolutionary approach</t>
  </si>
  <si>
    <t>https://aiche.onlinelibrary.wiley.com/doi/abs/10.1002/prs.10129</t>
  </si>
  <si>
    <t>Managing chemical reactivity—Minimum best practice</t>
  </si>
  <si>
    <t>'120-129</t>
  </si>
  <si>
    <t>https://aiche.onlinelibrary.wiley.com/doi/abs/10.1002/prs.10126</t>
  </si>
  <si>
    <t>Relief vent sizing for deflagrations</t>
  </si>
  <si>
    <t>'130-134</t>
  </si>
  <si>
    <t>https://aiche.onlinelibrary.wiley.com/doi/abs/10.1002/prs.10131</t>
  </si>
  <si>
    <t>I. Rosenthal, P. R. Kleindorfer and M. R. Elliott</t>
  </si>
  <si>
    <t>Predicting and confirming the effectiveness of systems for managing low-probability chemical process risks</t>
  </si>
  <si>
    <t>'135-155</t>
  </si>
  <si>
    <t>https://aiche.onlinelibrary.wiley.com/doi/abs/10.1002/prs.10124</t>
  </si>
  <si>
    <t>D. Wiff</t>
  </si>
  <si>
    <t>Incident investigation of an explosion at a styrene plant</t>
  </si>
  <si>
    <t>'156-159</t>
  </si>
  <si>
    <t>https://aiche.onlinelibrary.wiley.com/doi/abs/10.1002/prs.10125</t>
  </si>
  <si>
    <t>D. Attwood, F. Khan and B. Veitch</t>
  </si>
  <si>
    <t>Validation of an offshore occupational accident frequency prediction model—A practical demonstration using case studies</t>
  </si>
  <si>
    <t>'160-171</t>
  </si>
  <si>
    <t>https://aiche.onlinelibrary.wiley.com/doi/abs/10.1002/prs.10128</t>
  </si>
  <si>
    <t>Summary of Safety &amp; Health News Fall 2006 issue</t>
  </si>
  <si>
    <t>'173-173</t>
  </si>
  <si>
    <t>https://aiche.onlinelibrary.wiley.com/doi/abs/10.1002/prs.10146</t>
  </si>
  <si>
    <t>AIChE initiatives to promote effective management of chemical reactivity hazards</t>
  </si>
  <si>
    <t>'174-179</t>
  </si>
  <si>
    <t>https://aiche.onlinelibrary.wiley.com/doi/abs/10.1002/prs.10130</t>
  </si>
  <si>
    <t>Revisiting DIERS' two-phase methodology for reactive systems twenty years later</t>
  </si>
  <si>
    <t>'180-188</t>
  </si>
  <si>
    <t>https://aiche.onlinelibrary.wiley.com/doi/abs/10.1002/prs.10133</t>
  </si>
  <si>
    <t>D. K. Das</t>
  </si>
  <si>
    <t>A heuristic approach of calculating spray water flux needed to avert fire-induced runaway reactions</t>
  </si>
  <si>
    <t>'189-202</t>
  </si>
  <si>
    <t>https://aiche.onlinelibrary.wiley.com/doi/abs/10.1002/prs.10135</t>
  </si>
  <si>
    <t>R. D. A. P.E.</t>
  </si>
  <si>
    <t>Thrust force calculations for pressure safety valves</t>
  </si>
  <si>
    <t>'203-213</t>
  </si>
  <si>
    <t>https://aiche.onlinelibrary.wiley.com/doi/abs/10.1002/prs.10138</t>
  </si>
  <si>
    <t>S. Waldram, R. McIntosh and J. Etchells</t>
  </si>
  <si>
    <t>Reactor pressure relief of fluids containing suspended solids</t>
  </si>
  <si>
    <t>'214-226</t>
  </si>
  <si>
    <t>https://aiche.onlinelibrary.wiley.com/doi/abs/10.1002/prs.10141</t>
  </si>
  <si>
    <t>T. J. Snee, L. Cuscó, J. A. Hare, D. C. Kerr and M. Royle</t>
  </si>
  <si>
    <t>Venting of a runaway organic peroxide decomposition in viscous solvents on pilot scale</t>
  </si>
  <si>
    <t>https://aiche.onlinelibrary.wiley.com/doi/abs/10.1002/prs.10142</t>
  </si>
  <si>
    <t>J.-R. Chen, H.-Y. Tsai, S.-K. Chen, H.-R. Pan, S.-C. Hu, C.-C. Shen, C.-M. Kuan, Y.-C. Lee and C.-C. Wu</t>
  </si>
  <si>
    <t>Analysis of a silane explosion in a photovoltaic fabrication plant</t>
  </si>
  <si>
    <t>https://aiche.onlinelibrary.wiley.com/doi/abs/10.1002/prs.10136</t>
  </si>
  <si>
    <t>A. A. Khan</t>
  </si>
  <si>
    <t>Case histories and recent developments to improve safety assessments during process development</t>
  </si>
  <si>
    <t>'245-249</t>
  </si>
  <si>
    <t>https://aiche.onlinelibrary.wiley.com/doi/abs/10.1002/prs.10137</t>
  </si>
  <si>
    <t>E. G. Ferradás, F. D. Alonso, J. F. Sánchez Pérez, A. M. Aznar, J. R. Gimeno and J. M. Alonso</t>
  </si>
  <si>
    <t>Characteristic overpressure–impulse–distance curves for vessel burst</t>
  </si>
  <si>
    <t>'250-254</t>
  </si>
  <si>
    <t>https://aiche.onlinelibrary.wiley.com/doi/abs/10.1002/prs.10140</t>
  </si>
  <si>
    <t>Z. Chen, B. Fan, X. Jiang and J. Ye</t>
  </si>
  <si>
    <t>Investigations of secondary explosions induced by venting</t>
  </si>
  <si>
    <t>https://aiche.onlinelibrary.wiley.com/doi/abs/10.1002/prs.10139</t>
  </si>
  <si>
    <t>D. Moore</t>
  </si>
  <si>
    <t>Definition of inherent safety</t>
  </si>
  <si>
    <t>'263-263</t>
  </si>
  <si>
    <t>https://aiche.onlinelibrary.wiley.com/doi/abs/10.1002/prs.10168</t>
  </si>
  <si>
    <t>Preface to solicited letters to the editor regarding inherent safety</t>
  </si>
  <si>
    <t>https://aiche.onlinelibrary.wiley.com/doi/abs/10.1002/prs.10179</t>
  </si>
  <si>
    <t>'264-264</t>
  </si>
  <si>
    <t>https://aiche.onlinelibrary.wiley.com/doi/abs/10.1002/prs.10177</t>
  </si>
  <si>
    <t>D. Hendershot</t>
  </si>
  <si>
    <t>Chemical plants – inherent safety</t>
  </si>
  <si>
    <t>'265-265</t>
  </si>
  <si>
    <t>https://aiche.onlinelibrary.wiley.com/doi/abs/10.1002/prs.10169</t>
  </si>
  <si>
    <t>Dust hazards-inherent safety</t>
  </si>
  <si>
    <t>'266-266</t>
  </si>
  <si>
    <t>https://aiche.onlinelibrary.wiley.com/doi/abs/10.1002/prs.10170</t>
  </si>
  <si>
    <t>B. Moore</t>
  </si>
  <si>
    <t>Pharma and semiconductor-inherent safety</t>
  </si>
  <si>
    <t>https://aiche.onlinelibrary.wiley.com/doi/abs/10.1002/prs.10173</t>
  </si>
  <si>
    <t>B. Rosen</t>
  </si>
  <si>
    <t>In summary–inherent safety</t>
  </si>
  <si>
    <t>'267-267</t>
  </si>
  <si>
    <t>https://aiche.onlinelibrary.wiley.com/doi/abs/10.1002/prs.10175</t>
  </si>
  <si>
    <t>Summary of Safety &amp; Health News winter 2006/2007 issue</t>
  </si>
  <si>
    <t>https://aiche.onlinelibrary.wiley.com/doi/abs/10.1002/prs.10165</t>
  </si>
  <si>
    <t>History of the loss prevention symposia: Forty years, 1967–2006</t>
  </si>
  <si>
    <t>'268-273</t>
  </si>
  <si>
    <t>https://aiche.onlinelibrary.wiley.com/doi/abs/10.1002/prs.10147</t>
  </si>
  <si>
    <t>K. Study</t>
  </si>
  <si>
    <t>A real-life example of choosing an inherently safer process option</t>
  </si>
  <si>
    <t>'274-279</t>
  </si>
  <si>
    <t>https://aiche.onlinelibrary.wiley.com/doi/abs/10.1002/prs.10163</t>
  </si>
  <si>
    <t>J. Leung and W. Greenfield</t>
  </si>
  <si>
    <t>Containment system design</t>
  </si>
  <si>
    <t>'280-289</t>
  </si>
  <si>
    <t>https://aiche.onlinelibrary.wiley.com/doi/abs/10.1002/prs.10149</t>
  </si>
  <si>
    <t>Relief system's last line of defense, only line of defense?</t>
  </si>
  <si>
    <t>'290-297</t>
  </si>
  <si>
    <t>https://aiche.onlinelibrary.wiley.com/doi/abs/10.1002/prs.10151</t>
  </si>
  <si>
    <t>D. E. Kaelin Sr. and R. W. Prugh</t>
  </si>
  <si>
    <t>Explosible dusts, US codes and standards of safe management practices</t>
  </si>
  <si>
    <t>'298-302</t>
  </si>
  <si>
    <t>https://aiche.onlinelibrary.wiley.com/doi/abs/10.1002/prs.10155</t>
  </si>
  <si>
    <t>J. A. Klein and G. R. Mros</t>
  </si>
  <si>
    <t>Characterization and safe handling of reactive initiator solutions</t>
  </si>
  <si>
    <t>'303-310</t>
  </si>
  <si>
    <t>https://aiche.onlinelibrary.wiley.com/doi/abs/10.1002/prs.10150</t>
  </si>
  <si>
    <t>J. F. Straitz III</t>
  </si>
  <si>
    <t>Flare case histories demonstrating problems and solutions</t>
  </si>
  <si>
    <t>'311-316</t>
  </si>
  <si>
    <t>https://aiche.onlinelibrary.wiley.com/doi/abs/10.1002/prs.10156</t>
  </si>
  <si>
    <t>Practical designs for inerting in production plants</t>
  </si>
  <si>
    <t>'317-325</t>
  </si>
  <si>
    <t>https://aiche.onlinelibrary.wiley.com/doi/abs/10.1002/prs.10160</t>
  </si>
  <si>
    <t>M. Weber</t>
  </si>
  <si>
    <t>Some safety aspects on the design of sparger systems for the oxidation of organic liquids</t>
  </si>
  <si>
    <t>'326-330</t>
  </si>
  <si>
    <t>https://aiche.onlinelibrary.wiley.com/doi/abs/10.1002/prs.10143</t>
  </si>
  <si>
    <t>M. Gentile and A. E. Summers</t>
  </si>
  <si>
    <t>Random, systematic, and common cause failure: How do you manage them?</t>
  </si>
  <si>
    <t>'331-338</t>
  </si>
  <si>
    <t>https://aiche.onlinelibrary.wiley.com/doi/abs/10.1002/prs.10145</t>
  </si>
  <si>
    <t>L. C. Cadwallader</t>
  </si>
  <si>
    <t>Plant safety and risk with temporary equipment</t>
  </si>
  <si>
    <t>'339-344</t>
  </si>
  <si>
    <t>https://aiche.onlinelibrary.wiley.com/doi/abs/10.1002/prs.10144</t>
  </si>
  <si>
    <t>D. Holmstrom, F. Altamirano, J. Banks, G. Joseph, M. Kaszniak, C. Mackenzie, R. Shroff, H. Cohen and S. Wallace</t>
  </si>
  <si>
    <t>CSB investigation of the explosions and fire at the BP texas city refinery on March 23, 2005</t>
  </si>
  <si>
    <t>'345-349</t>
  </si>
  <si>
    <t>https://aiche.onlinelibrary.wiley.com/doi/abs/10.1002/prs.10158</t>
  </si>
  <si>
    <t>Walter B. Howard 1916–2006</t>
  </si>
  <si>
    <t>https://aiche.onlinelibrary.wiley.com/doi/abs/10.1002/prs.10190</t>
  </si>
  <si>
    <t>Summary of Safety &amp; Health News spring 2007 issue</t>
  </si>
  <si>
    <t>https://aiche.onlinelibrary.wiley.com/doi/abs/10.1002/prs.10188</t>
  </si>
  <si>
    <t>A. G. Sapper and M. L. Casada</t>
  </si>
  <si>
    <t>Important decision on coverage of flammables under OSHA's PSM standard</t>
  </si>
  <si>
    <t>https://aiche.onlinelibrary.wiley.com/doi/abs/10.1002/prs.10182</t>
  </si>
  <si>
    <t>M. Palucis, T. Glowienka, V. Van Brunt, R. Ervin, W. Chastain, R. Kline and P. Lodal</t>
  </si>
  <si>
    <t>Prediction of flammability speciation for the lower alkanes, carboxylic acids, and esters</t>
  </si>
  <si>
    <t>'4-9</t>
  </si>
  <si>
    <t>https://aiche.onlinelibrary.wiley.com/doi/abs/10.1002/prs.10148</t>
  </si>
  <si>
    <t>J. Bellovich, J. Franklin and B. Schwartz</t>
  </si>
  <si>
    <t>Flare pilot system safety</t>
  </si>
  <si>
    <t>'10-14</t>
  </si>
  <si>
    <t>https://aiche.onlinelibrary.wiley.com/doi/abs/10.1002/prs.10154</t>
  </si>
  <si>
    <t>J. Wilson and M. Frazier</t>
  </si>
  <si>
    <t>Managing on stream leak repairs</t>
  </si>
  <si>
    <t>'15-17</t>
  </si>
  <si>
    <t>https://aiche.onlinelibrary.wiley.com/doi/abs/10.1002/prs.10153</t>
  </si>
  <si>
    <t>D. C. Hendershot and J. F. Murphy</t>
  </si>
  <si>
    <t>Expanding role of the loss prevention professional: Past, present, and future</t>
  </si>
  <si>
    <t>'18-26</t>
  </si>
  <si>
    <t>https://aiche.onlinelibrary.wiley.com/doi/abs/10.1002/prs.10157</t>
  </si>
  <si>
    <t>P. E. Rivkin, Carl</t>
  </si>
  <si>
    <t>Hazards and hazard mitigation techniques for natural gas and hydrogen fueling operations</t>
  </si>
  <si>
    <t>'27-34</t>
  </si>
  <si>
    <t>https://aiche.onlinelibrary.wiley.com/doi/abs/10.1002/prs.10159</t>
  </si>
  <si>
    <t>N. Ramzan, F. Compart and W. Witt</t>
  </si>
  <si>
    <t>Methodology for the generation and evaluation of safety system alternatives based on extended Hazop</t>
  </si>
  <si>
    <t>'35-42</t>
  </si>
  <si>
    <t>https://aiche.onlinelibrary.wiley.com/doi/abs/10.1002/prs.10161</t>
  </si>
  <si>
    <t>T. Heidermann and M. Davies</t>
  </si>
  <si>
    <t>In-line flame arresters to prevent flashback of thermal combustion units</t>
  </si>
  <si>
    <t>'43-50</t>
  </si>
  <si>
    <t>https://aiche.onlinelibrary.wiley.com/doi/abs/10.1002/prs.10162</t>
  </si>
  <si>
    <t>D. J. Frurip and T. Elwell</t>
  </si>
  <si>
    <t>Effective use of differential scanning calorimetry in reactive chemicals hazard evaluation</t>
  </si>
  <si>
    <t>'51-58</t>
  </si>
  <si>
    <t>https://aiche.onlinelibrary.wiley.com/doi/abs/10.1002/prs.10167</t>
  </si>
  <si>
    <t>A. L. Sepeda</t>
  </si>
  <si>
    <t>Safety instrumented systems and safety critical devices: Risk abatement provided by safety instrumented systems may cause remote hazards with higher risks</t>
  </si>
  <si>
    <t>https://aiche.onlinelibrary.wiley.com/doi/abs/10.1002/prs.10171</t>
  </si>
  <si>
    <t>An improved risk graph approach for determination of safety integrity levels (SILs)</t>
  </si>
  <si>
    <t>'66-76</t>
  </si>
  <si>
    <t>https://aiche.onlinelibrary.wiley.com/doi/abs/10.1002/prs.10172</t>
  </si>
  <si>
    <t>A. Reza and E. Christiansen</t>
  </si>
  <si>
    <t>A case study of a TFE explosion in a PTFE manufacturing facility</t>
  </si>
  <si>
    <t>'77-82</t>
  </si>
  <si>
    <t>https://aiche.onlinelibrary.wiley.com/doi/abs/10.1002/prs.10174</t>
  </si>
  <si>
    <t>D. C. Hendershot and W. Smades</t>
  </si>
  <si>
    <t>Safety culture begins in the classroom</t>
  </si>
  <si>
    <t>'83-84</t>
  </si>
  <si>
    <t>https://aiche.onlinelibrary.wiley.com/doi/abs/10.1002/prs.10200</t>
  </si>
  <si>
    <t>J. Louvar and D. Hendershot</t>
  </si>
  <si>
    <t>Education materials for universities and industry</t>
  </si>
  <si>
    <t>https://aiche.onlinelibrary.wiley.com/doi/abs/10.1002/prs.10196</t>
  </si>
  <si>
    <t>E. Meyer, G. Andreassen, C. Wei and S. Shaw</t>
  </si>
  <si>
    <t>What risk should public accept from chemical process facilities?</t>
  </si>
  <si>
    <t>https://aiche.onlinelibrary.wiley.com/doi/abs/10.1002/prs.10185</t>
  </si>
  <si>
    <t>J. C. Wincek and J. M. Haight</t>
  </si>
  <si>
    <t>Realistic human error rates for process hazard analyses</t>
  </si>
  <si>
    <t>https://aiche.onlinelibrary.wiley.com/doi/abs/10.1002/prs.10184</t>
  </si>
  <si>
    <t>K. Pearson</t>
  </si>
  <si>
    <t>Interactions between process and utility systems</t>
  </si>
  <si>
    <t>https://aiche.onlinelibrary.wiley.com/doi/abs/10.1002/prs.10192</t>
  </si>
  <si>
    <t>P. Moore, D. A. CEO and M. Kellogg, Dorothy Allen</t>
  </si>
  <si>
    <t>Infrastructure impacts and facility siting issues during hurricanes</t>
  </si>
  <si>
    <t>https://aiche.onlinelibrary.wiley.com/doi/abs/10.1002/prs.10193</t>
  </si>
  <si>
    <t>K. P. Moder, J. P. Russo, F. Justiniano, W. F. Marshall, T. H. Mcghee, R. Stankovich and W. L. Frank</t>
  </si>
  <si>
    <t>Development of a hazardous material compatibility storage guideline and tool</t>
  </si>
  <si>
    <t>https://aiche.onlinelibrary.wiley.com/doi/abs/10.1002/prs.10186</t>
  </si>
  <si>
    <t>B. Prine, A. Kalos, J. B. Powers and R. Kalnins</t>
  </si>
  <si>
    <t>Expert system for fire and reactivity MSDS text</t>
  </si>
  <si>
    <t>'123-128</t>
  </si>
  <si>
    <t>https://aiche.onlinelibrary.wiley.com/doi/abs/10.1002/prs.10181</t>
  </si>
  <si>
    <t>R. Pula, F. I. Khan, B. Veitch and P. R. Amyotte</t>
  </si>
  <si>
    <t>A model for estimating the probability of missile impact: Missiles originating from bursting horizontal cylindrical vessels</t>
  </si>
  <si>
    <t>'129-139</t>
  </si>
  <si>
    <t>https://aiche.onlinelibrary.wiley.com/doi/abs/10.1002/prs.10178</t>
  </si>
  <si>
    <t>S. B. Dorofeev</t>
  </si>
  <si>
    <t>A flame speed correlationfor unconfined gaseous explosions</t>
  </si>
  <si>
    <t>'140-149</t>
  </si>
  <si>
    <t>https://aiche.onlinelibrary.wiley.com/doi/abs/10.1002/prs.10176</t>
  </si>
  <si>
    <t>J. L. Woodward, J. W. Wesevich, J. K. Thomas and Q. A. Baker</t>
  </si>
  <si>
    <t>Analysis of ethylene oxide gas house explosion</t>
  </si>
  <si>
    <t>'150-154</t>
  </si>
  <si>
    <t>https://aiche.onlinelibrary.wiley.com/doi/abs/10.1002/prs.10187</t>
  </si>
  <si>
    <t>Y.-Y. Chang, D.-J. Peng, H.-C. Wu, C.-C. Tsaur, C.-C. Shen, H.-Y. Tsai and J.-R. Chen</t>
  </si>
  <si>
    <t>Revisiting of a silane explosion in a photovoltaic fabrication plant</t>
  </si>
  <si>
    <t>https://aiche.onlinelibrary.wiley.com/doi/abs/10.1002/prs.10194</t>
  </si>
  <si>
    <t>G. M. Webb and W. K. Taylor</t>
  </si>
  <si>
    <t>Reformer tubes: Not a commodity</t>
  </si>
  <si>
    <t>https://aiche.onlinelibrary.wiley.com/doi/abs/10.1002/prs.10198</t>
  </si>
  <si>
    <t>J. E. Going and T. Lombardo</t>
  </si>
  <si>
    <t>Dust collector explosion prevention and control</t>
  </si>
  <si>
    <t>'164-176</t>
  </si>
  <si>
    <t>https://aiche.onlinelibrary.wiley.com/doi/abs/10.1002/prs.10166</t>
  </si>
  <si>
    <t>D. M. Horowitz and S. Gilmour</t>
  </si>
  <si>
    <t>CSB safety videos: A new and effective communication tool for accident investigation findings</t>
  </si>
  <si>
    <t>'177-179</t>
  </si>
  <si>
    <t>https://aiche.onlinelibrary.wiley.com/doi/abs/10.1002/prs.10210</t>
  </si>
  <si>
    <t>R. J. Willey, D. C. Hendershot and S. Berger</t>
  </si>
  <si>
    <t>The accident in Bhopal: Observations 20 years later</t>
  </si>
  <si>
    <t>'180-184</t>
  </si>
  <si>
    <t>https://aiche.onlinelibrary.wiley.com/doi/abs/10.1002/prs.10191</t>
  </si>
  <si>
    <t>R. Freeman</t>
  </si>
  <si>
    <t>Using layer of protection analysis to define safety integrity level requirements</t>
  </si>
  <si>
    <t>'185-194</t>
  </si>
  <si>
    <t>https://aiche.onlinelibrary.wiley.com/doi/abs/10.1002/prs.10203</t>
  </si>
  <si>
    <t>M. Ferjencik</t>
  </si>
  <si>
    <t>Best starting point to comprehensive process safety education</t>
  </si>
  <si>
    <t>'195-202</t>
  </si>
  <si>
    <t>https://aiche.onlinelibrary.wiley.com/doi/abs/10.1002/prs.10183</t>
  </si>
  <si>
    <t>Process safety culture in the CCPS risk based process safety model</t>
  </si>
  <si>
    <t>https://aiche.onlinelibrary.wiley.com/doi/abs/10.1002/prs.10201</t>
  </si>
  <si>
    <t>A. Kossoy and Y. Akhmetshin</t>
  </si>
  <si>
    <t>Identification of kinetic models for the assessment of reaction hazards</t>
  </si>
  <si>
    <t>https://aiche.onlinelibrary.wiley.com/doi/abs/10.1002/prs.10189</t>
  </si>
  <si>
    <t>R. F. Wasileski</t>
  </si>
  <si>
    <t>The role of basic design data in preventing explosions within fired equipment: A case study</t>
  </si>
  <si>
    <t>https://aiche.onlinelibrary.wiley.com/doi/abs/10.1002/prs.10195</t>
  </si>
  <si>
    <t>C. Wheeler, T. Krull, A. Roberts and S. Wiche</t>
  </si>
  <si>
    <t>Design of ship loading chutes to reduce dust emissions</t>
  </si>
  <si>
    <t>https://aiche.onlinelibrary.wiley.com/doi/abs/10.1002/prs.10180</t>
  </si>
  <si>
    <t>R. K. Gangopadhyay and S. K. Das</t>
  </si>
  <si>
    <t>Lessons learned—Fire due to leakage of ethanol during transfer</t>
  </si>
  <si>
    <t>'235-236</t>
  </si>
  <si>
    <t>https://aiche.onlinelibrary.wiley.com/doi/abs/10.1002/prs.10197</t>
  </si>
  <si>
    <t>H. Malvos and P. K. Raj</t>
  </si>
  <si>
    <t>Thermal emission and other characteristics of large liquefied natural gas fires</t>
  </si>
  <si>
    <t>'237-247</t>
  </si>
  <si>
    <t>https://aiche.onlinelibrary.wiley.com/doi/abs/10.1002/prs.10164</t>
  </si>
  <si>
    <t>Application of extended Hazop and event-tree analysis for investigating operational failures and safety optimization of distillation column unit</t>
  </si>
  <si>
    <t>'248-257</t>
  </si>
  <si>
    <t>https://aiche.onlinelibrary.wiley.com/doi/abs/10.1002/prs.10202</t>
  </si>
  <si>
    <t>https://aiche.onlinelibrary.wiley.com/doi/abs/10.1002/prs.10204</t>
  </si>
  <si>
    <t>J. Louvar</t>
  </si>
  <si>
    <t>F. Owen Kubias 1927–2007</t>
  </si>
  <si>
    <t>https://aiche.onlinelibrary.wiley.com/doi/abs/10.1002/prs.10230</t>
  </si>
  <si>
    <t>How to become a member of the AIChE safety and health division</t>
  </si>
  <si>
    <t>'260-260</t>
  </si>
  <si>
    <t>https://aiche.onlinelibrary.wiley.com/doi/abs/10.1002/prs.10234</t>
  </si>
  <si>
    <t>Sandy Schreiber 1925–2007</t>
  </si>
  <si>
    <t>https://aiche.onlinelibrary.wiley.com/doi/abs/10.1002/prs.10236</t>
  </si>
  <si>
    <t>Preserving the LPS and CCPS legacy</t>
  </si>
  <si>
    <t>'261-261</t>
  </si>
  <si>
    <t>https://aiche.onlinelibrary.wiley.com/doi/abs/10.1002/prs.10227</t>
  </si>
  <si>
    <t>S. R. Smith</t>
  </si>
  <si>
    <t>Online availability of PSP articles</t>
  </si>
  <si>
    <t>'262-262</t>
  </si>
  <si>
    <t>https://aiche.onlinelibrary.wiley.com/doi/abs/10.1002/prs.10229</t>
  </si>
  <si>
    <t>K. Person and S. Berger</t>
  </si>
  <si>
    <t>Online availability of CCPS information and materials</t>
  </si>
  <si>
    <t>'263-264</t>
  </si>
  <si>
    <t>https://aiche.onlinelibrary.wiley.com/doi/abs/10.1002/prs.10228</t>
  </si>
  <si>
    <t>E. Y. Ngai, K. P.-P. Huang, J.-R. Chen, C.-C. Shen, H.-Y. Tsai, S.-K. Chen, S.-C. Hu, P.-Y. Yeh, C.-D. Liu, Y.-Y. Chang, D.-J. Peng and H.-C. Wu</t>
  </si>
  <si>
    <t>Field tests of release, ignition, and explosion from silane cylinder valve and gas cabinet</t>
  </si>
  <si>
    <t>'265-282</t>
  </si>
  <si>
    <t>https://aiche.onlinelibrary.wiley.com/doi/abs/10.1002/prs.10206</t>
  </si>
  <si>
    <t>Accidental emissions of sulfur oxides from the stack of a sulfuric acid plant: Case study</t>
  </si>
  <si>
    <t>'283-288</t>
  </si>
  <si>
    <t>https://aiche.onlinelibrary.wiley.com/doi/abs/10.1002/prs.10199</t>
  </si>
  <si>
    <t>E. G. Ferradás, F. D. Alonso, M. D. Miñarro, A. M. Aznar, J. R. Gimeno and J. M. Alonso</t>
  </si>
  <si>
    <t>Consequence analysis to humans from bursting cylindrical vessels</t>
  </si>
  <si>
    <t>'289-298</t>
  </si>
  <si>
    <t>https://aiche.onlinelibrary.wiley.com/doi/abs/10.1002/prs.10205</t>
  </si>
  <si>
    <t>Y.-W. Wang, Y.-S. Duh and C.-M. Shu</t>
  </si>
  <si>
    <t>Characterization of the self-reactive decomposition of tert-butyl hydroperoxide in three different diluents</t>
  </si>
  <si>
    <t>'299-303</t>
  </si>
  <si>
    <t>https://aiche.onlinelibrary.wiley.com/doi/abs/10.1002/prs.10215</t>
  </si>
  <si>
    <t>E. Salzano, M. Di Serio and E. Santacesaria</t>
  </si>
  <si>
    <t>The evaluation of risks of ethoxylation reactors</t>
  </si>
  <si>
    <t>'304-311</t>
  </si>
  <si>
    <t>https://aiche.onlinelibrary.wiley.com/doi/abs/10.1002/prs.10212</t>
  </si>
  <si>
    <t>S. Van Geffen, B. Corripio and A. Weber</t>
  </si>
  <si>
    <t>Recognizing in situ oxygen analyzers as ignition sources in fired equipment</t>
  </si>
  <si>
    <t>'312-314</t>
  </si>
  <si>
    <t>https://aiche.onlinelibrary.wiley.com/doi/abs/10.1002/prs.10220</t>
  </si>
  <si>
    <t>Analyzing hazards of sour water spills</t>
  </si>
  <si>
    <t>'315-323</t>
  </si>
  <si>
    <t>https://aiche.onlinelibrary.wiley.com/doi/abs/10.1002/prs.10222</t>
  </si>
  <si>
    <t>V. Ebadat and R. W. Prugh</t>
  </si>
  <si>
    <t>Case study: Aluminum-dust explosion</t>
  </si>
  <si>
    <t>'324-329</t>
  </si>
  <si>
    <t>https://aiche.onlinelibrary.wiley.com/doi/abs/10.1002/prs.10231</t>
  </si>
  <si>
    <t>RAGAGEP beyond regulation: Good engineering practices for the design and operation of plants</t>
  </si>
  <si>
    <t>'330-332</t>
  </si>
  <si>
    <t>https://aiche.onlinelibrary.wiley.com/doi/abs/10.1002/prs.10211</t>
  </si>
  <si>
    <t>P. R. Amyotte, A. U. Goraya, D. C. Hendershot and F. I. Khan</t>
  </si>
  <si>
    <t>Incorporation of inherent safety principles in process safety management</t>
  </si>
  <si>
    <t>'333-346</t>
  </si>
  <si>
    <t>https://aiche.onlinelibrary.wiley.com/doi/abs/10.1002/prs.10217</t>
  </si>
  <si>
    <t>Summary of Safety &amp; Health News Spring 2008 Issue</t>
  </si>
  <si>
    <t>https://aiche.onlinelibrary.wiley.com/doi/abs/10.1002/prs.10251</t>
  </si>
  <si>
    <t>S. Berger and K. Person</t>
  </si>
  <si>
    <t>New tools and approaches to expand global process safety capabilities</t>
  </si>
  <si>
    <t>'2-6</t>
  </si>
  <si>
    <t>https://aiche.onlinelibrary.wiley.com/doi/abs/10.1002/prs.10207</t>
  </si>
  <si>
    <t>A. Meel, W. D. Seider and U. Oktem</t>
  </si>
  <si>
    <t>Analysis of management actions, human behavior, and process reliability in chemical plants. I. impact of management actions</t>
  </si>
  <si>
    <t>'7-14</t>
  </si>
  <si>
    <t>https://aiche.onlinelibrary.wiley.com/doi/abs/10.1002/prs.10224</t>
  </si>
  <si>
    <t>Ammonia leakage from refrigeration plant and the management practice</t>
  </si>
  <si>
    <t>'15-20</t>
  </si>
  <si>
    <t>https://aiche.onlinelibrary.wiley.com/doi/abs/10.1002/prs.10208</t>
  </si>
  <si>
    <t>O. ARSLAN and I. D. ER</t>
  </si>
  <si>
    <t>A SWOT analysis for successful bridge team organization and safer marine operations</t>
  </si>
  <si>
    <t>https://aiche.onlinelibrary.wiley.com/doi/abs/10.1002/prs.10209</t>
  </si>
  <si>
    <t>O. R. Hansen and P. Middha</t>
  </si>
  <si>
    <t>CFD-based risk assessment for hydrogen applications</t>
  </si>
  <si>
    <t>'29-34</t>
  </si>
  <si>
    <t>https://aiche.onlinelibrary.wiley.com/doi/abs/10.1002/prs.10213</t>
  </si>
  <si>
    <t>D. I. Shannon</t>
  </si>
  <si>
    <t>Relief device sizing for ethylene decompositions—high pressure polyethylene industry</t>
  </si>
  <si>
    <t>https://aiche.onlinelibrary.wiley.com/doi/abs/10.1002/prs.10214</t>
  </si>
  <si>
    <t>J. R. Bailey and M. L. Levitan</t>
  </si>
  <si>
    <t>Lessons learned and mitigation options for hurricanes</t>
  </si>
  <si>
    <t>'41-47</t>
  </si>
  <si>
    <t>https://aiche.onlinelibrary.wiley.com/doi/abs/10.1002/prs.10218</t>
  </si>
  <si>
    <t>H. W. Thomas, D. Deibert, D. C. Arner and D. Weir</t>
  </si>
  <si>
    <t>Safety instrument system manuals—a need to balance reliability and safety</t>
  </si>
  <si>
    <t>'48-57</t>
  </si>
  <si>
    <t>https://aiche.onlinelibrary.wiley.com/doi/abs/10.1002/prs.10219</t>
  </si>
  <si>
    <t>J. A. Klein and B. K. Vaughen</t>
  </si>
  <si>
    <t>A revised program for operational discipline</t>
  </si>
  <si>
    <t>'58-65</t>
  </si>
  <si>
    <t>https://aiche.onlinelibrary.wiley.com/doi/abs/10.1002/prs.10216</t>
  </si>
  <si>
    <t>B. Fan, Z. Ying, Z. Chen and J. Ye</t>
  </si>
  <si>
    <t>Observations of flame behavior during flame-obstacle interaction</t>
  </si>
  <si>
    <t>https://aiche.onlinelibrary.wiley.com/doi/abs/10.1002/prs.10223</t>
  </si>
  <si>
    <t>L. A. Long, J. Lay, K. Leskin, R. McClure and A. Smith</t>
  </si>
  <si>
    <t>Vinyl chloride monomer explosion</t>
  </si>
  <si>
    <t>'72-79</t>
  </si>
  <si>
    <t>https://aiche.onlinelibrary.wiley.com/doi/abs/10.1002/prs.10233</t>
  </si>
  <si>
    <t>N. H. A. Versloot, A. J. J. Klein and M. De Maaijer</t>
  </si>
  <si>
    <t>Summary of European directives for explosion safety</t>
  </si>
  <si>
    <t>https://aiche.onlinelibrary.wiley.com/doi/abs/10.1002/prs.10221</t>
  </si>
  <si>
    <t>Theodore A (Ted) Ventrone 1916–2008</t>
  </si>
  <si>
    <t>'87-87</t>
  </si>
  <si>
    <t>https://aiche.onlinelibrary.wiley.com/doi/abs/10.1002/prs.10260</t>
  </si>
  <si>
    <t>Safety and Health Division News</t>
  </si>
  <si>
    <t>'88-88</t>
  </si>
  <si>
    <t>https://aiche.onlinelibrary.wiley.com/doi/abs/10.1002/prs.10261</t>
  </si>
  <si>
    <t>Y.-S. Duh, X. Hui wu and C.-S. Kao</t>
  </si>
  <si>
    <t>Hazard ratings for organic peroxides</t>
  </si>
  <si>
    <t>'89-99</t>
  </si>
  <si>
    <t>https://aiche.onlinelibrary.wiley.com/doi/abs/10.1002/prs.10250</t>
  </si>
  <si>
    <t>S. H. Ali, R. Christman, J. D. Frederick and R. J. Stankovich</t>
  </si>
  <si>
    <t>The mechanical integrity journey—Equipment identification</t>
  </si>
  <si>
    <t>https://aiche.onlinelibrary.wiley.com/doi/abs/10.1002/prs.10259</t>
  </si>
  <si>
    <t>F. W. Pinto</t>
  </si>
  <si>
    <t>Mechanical integrity—Stationary equipment reliability</t>
  </si>
  <si>
    <t>'105-111</t>
  </si>
  <si>
    <t>https://aiche.onlinelibrary.wiley.com/doi/abs/10.1002/prs.10244</t>
  </si>
  <si>
    <t>D. Hobbs</t>
  </si>
  <si>
    <t>Taming mechanical integrity</t>
  </si>
  <si>
    <t>'112-114</t>
  </si>
  <si>
    <t>https://aiche.onlinelibrary.wiley.com/doi/abs/10.1002/prs.10258</t>
  </si>
  <si>
    <t>D. A. Moore, M. Hazzan, M. Rose, D. Heller, D. C. Hendershot and A. M. Dowell III</t>
  </si>
  <si>
    <t>Advances in inherent safety guidance</t>
  </si>
  <si>
    <t>https://aiche.onlinelibrary.wiley.com/doi/abs/10.1002/prs.10238</t>
  </si>
  <si>
    <t>Applying the ‘Limitation of effects’ inherently safer processing strategy when siting and designing facilities</t>
  </si>
  <si>
    <t>'121-130</t>
  </si>
  <si>
    <t>https://aiche.onlinelibrary.wiley.com/doi/abs/10.1002/prs.10240</t>
  </si>
  <si>
    <t>P. M. Myers, B. Watson and M. Watson</t>
  </si>
  <si>
    <t>Effective training programs using instructional systems design and e-learning</t>
  </si>
  <si>
    <t>https://aiche.onlinelibrary.wiley.com/doi/abs/10.1002/prs.10245</t>
  </si>
  <si>
    <t>Analysis of management actions, human behavior, and process reliability in chemical plants. II. Near-miss management system selection</t>
  </si>
  <si>
    <t>https://aiche.onlinelibrary.wiley.com/doi/abs/10.1002/prs.10225</t>
  </si>
  <si>
    <t>C.-S. Kao, W. H. Lai, T. F. Chuang and J.-C. Lee</t>
  </si>
  <si>
    <t>Safety culture factors, group differences, and risk perception in five petrochemical plants</t>
  </si>
  <si>
    <t>'145-152</t>
  </si>
  <si>
    <t>https://aiche.onlinelibrary.wiley.com/doi/abs/10.1002/prs.10246</t>
  </si>
  <si>
    <t>M. Mckay and J. P. Lacoursière</t>
  </si>
  <si>
    <t>Development of a process safety culture of chemical engineers</t>
  </si>
  <si>
    <t>'153-155</t>
  </si>
  <si>
    <t>https://aiche.onlinelibrary.wiley.com/doi/abs/10.1002/prs.10253</t>
  </si>
  <si>
    <t>The relationship between flash point and LFL with application to hybrid mixtures</t>
  </si>
  <si>
    <t>'156-163</t>
  </si>
  <si>
    <t>https://aiche.onlinelibrary.wiley.com/doi/abs/10.1002/prs.10235</t>
  </si>
  <si>
    <t>A. D. Benedetto, P. Russo and E. Salzano</t>
  </si>
  <si>
    <t>The design of duct venting of gas explosions</t>
  </si>
  <si>
    <t>'164-172</t>
  </si>
  <si>
    <t>https://aiche.onlinelibrary.wiley.com/doi/abs/10.1002/prs.10239</t>
  </si>
  <si>
    <t>Why use CFD for explosion studies?</t>
  </si>
  <si>
    <t>https://aiche.onlinelibrary.wiley.com/doi/abs/10.1002/prs.10237</t>
  </si>
  <si>
    <t>S. P. Harris and D. O. Wilson</t>
  </si>
  <si>
    <t>Mitigating Hurricane storm surge perils at the DeLisle Plant</t>
  </si>
  <si>
    <t>'177-184</t>
  </si>
  <si>
    <t>https://aiche.onlinelibrary.wiley.com/doi/abs/10.1002/prs.10226</t>
  </si>
  <si>
    <t>J. Day, H. Thomas and J. VanOmmeren</t>
  </si>
  <si>
    <t>A case study of safety integrity level assessment and verification: Electronics division product line evaluation and analysis</t>
  </si>
  <si>
    <t>'185-191</t>
  </si>
  <si>
    <t>https://aiche.onlinelibrary.wiley.com/doi/abs/10.1002/prs.10243</t>
  </si>
  <si>
    <t>P. Middha and O. R. Hansen</t>
  </si>
  <si>
    <t>Predicting deflagration to detonation transition in hydrogen explosions</t>
  </si>
  <si>
    <t>'192-204</t>
  </si>
  <si>
    <t>https://aiche.onlinelibrary.wiley.com/doi/abs/10.1002/prs.10242</t>
  </si>
  <si>
    <t>Z. Jianfeng, C. Guohua and C. Qingguang</t>
  </si>
  <si>
    <t>Real-time data-based risk assessment for hazard installations storing flammable gas</t>
  </si>
  <si>
    <t>https://aiche.onlinelibrary.wiley.com/doi/abs/10.1002/prs.10247</t>
  </si>
  <si>
    <t>L. E. Johnson and J. K. Farr</t>
  </si>
  <si>
    <t>CRW 2.0: A representative-compound approach to functionality-based prediction of reactive chemical hazards</t>
  </si>
  <si>
    <t>'212-218</t>
  </si>
  <si>
    <t>https://aiche.onlinelibrary.wiley.com/doi/abs/10.1002/prs.10248</t>
  </si>
  <si>
    <t>A. C. van den Berg</t>
  </si>
  <si>
    <t>Blast charts for explosive evaporation of superheated liquids</t>
  </si>
  <si>
    <t>https://aiche.onlinelibrary.wiley.com/doi/abs/10.1002/prs.10252</t>
  </si>
  <si>
    <t>S. Waldram, D. Tee and C. Ladlow</t>
  </si>
  <si>
    <t>Adiabatic runaway reaction, blowdown, quench, and inhibition in fire-engulfed vessels: An experimental study</t>
  </si>
  <si>
    <t>https://aiche.onlinelibrary.wiley.com/doi/abs/10.1002/prs.10255</t>
  </si>
  <si>
    <t>S. Dharmavaram</t>
  </si>
  <si>
    <t>Oleum and Chlorosulfonic acid spill tests—preliminary field data for model validation</t>
  </si>
  <si>
    <t>'230-238</t>
  </si>
  <si>
    <t>https://aiche.onlinelibrary.wiley.com/doi/abs/10.1002/prs.10254</t>
  </si>
  <si>
    <t>M. Yu, L. Sun and C. Egri</t>
  </si>
  <si>
    <t>Workplace safety climate assessment based on behaviors and measurable indicators</t>
  </si>
  <si>
    <t>https://aiche.onlinelibrary.wiley.com/doi/abs/10.1002/prs.10256</t>
  </si>
  <si>
    <t>S. Hanna, S. Dharmavaram, J. Zhang, I. Sykes, H. Witlox, S. Khajehnajafi and K. Koslan</t>
  </si>
  <si>
    <t>Comparison of six widely-used dense gas dispersion models for three recent chlorine railcar accidents</t>
  </si>
  <si>
    <t>'248-259</t>
  </si>
  <si>
    <t>https://aiche.onlinelibrary.wiley.com/doi/abs/10.1002/prs.10257</t>
  </si>
  <si>
    <t>Cookbook versus performance SIS practices</t>
  </si>
  <si>
    <t>'260-264</t>
  </si>
  <si>
    <t>https://aiche.onlinelibrary.wiley.com/doi/abs/10.1002/prs.10249</t>
  </si>
  <si>
    <t>P. C. Gopalratnam and S. R. Smith</t>
  </si>
  <si>
    <t>Process Safety Progress: Continuity and transition</t>
  </si>
  <si>
    <t>https://aiche.onlinelibrary.wiley.com/doi/abs/10.1002/prs.10282</t>
  </si>
  <si>
    <t>What I learned as an investigator with the CSB—Effective investigations</t>
  </si>
  <si>
    <t>'266-273</t>
  </si>
  <si>
    <t>https://aiche.onlinelibrary.wiley.com/doi/abs/10.1002/prs.10272</t>
  </si>
  <si>
    <t>Use root cause analysis to understand and improve process safety culture</t>
  </si>
  <si>
    <t>https://aiche.onlinelibrary.wiley.com/doi/abs/10.1002/prs.10271</t>
  </si>
  <si>
    <t>Improving the effectiveness of process safety management in small companies</t>
  </si>
  <si>
    <t>'280-283</t>
  </si>
  <si>
    <t>https://aiche.onlinelibrary.wiley.com/doi/abs/10.1002/prs.10267</t>
  </si>
  <si>
    <t>J. Chosnek and R. Clifton</t>
  </si>
  <si>
    <t>Improved process safety management and simple metrics</t>
  </si>
  <si>
    <t>'284-288</t>
  </si>
  <si>
    <t>https://aiche.onlinelibrary.wiley.com/doi/abs/10.1002/prs.10273</t>
  </si>
  <si>
    <t>A. Lásková and M. Tabas</t>
  </si>
  <si>
    <t>Method for the systematical hazard identification</t>
  </si>
  <si>
    <t>'289-292</t>
  </si>
  <si>
    <t>https://aiche.onlinelibrary.wiley.com/doi/abs/10.1002/prs.10265</t>
  </si>
  <si>
    <t>L. Cui, J. Zhao, T. Qiu and B. Chen</t>
  </si>
  <si>
    <t>Layered digraph model for HAZOP analysis of chemical processes</t>
  </si>
  <si>
    <t>'293-305</t>
  </si>
  <si>
    <t>https://aiche.onlinelibrary.wiley.com/doi/abs/10.1002/prs.10266</t>
  </si>
  <si>
    <t>R. R. Freeman</t>
  </si>
  <si>
    <t>Procedural-based controls in layer of protection analysis</t>
  </si>
  <si>
    <t>'306-312</t>
  </si>
  <si>
    <t>https://aiche.onlinelibrary.wiley.com/doi/abs/10.1002/prs.10270</t>
  </si>
  <si>
    <t>E. Camossi, F. Giannini, M. Monti, P. Bragatto, P. Pittiglio and S. Ansaldi</t>
  </si>
  <si>
    <t>Ontology driven certification of pressure equipments</t>
  </si>
  <si>
    <t>'313-322</t>
  </si>
  <si>
    <t>https://aiche.onlinelibrary.wiley.com/doi/abs/10.1002/prs.10277</t>
  </si>
  <si>
    <t>A. E. Summers and W. H. Hearn</t>
  </si>
  <si>
    <t>Quality assurance in safe automation</t>
  </si>
  <si>
    <t>'323-327</t>
  </si>
  <si>
    <t>https://aiche.onlinelibrary.wiley.com/doi/abs/10.1002/prs.10274</t>
  </si>
  <si>
    <t>C. H. Rivkin</t>
  </si>
  <si>
    <t>NFPA's hydrogen technologies code project</t>
  </si>
  <si>
    <t>'328-335</t>
  </si>
  <si>
    <t>https://aiche.onlinelibrary.wiley.com/doi/abs/10.1002/prs.10269</t>
  </si>
  <si>
    <t>Modeling underwater penetration of LNG carrier</t>
  </si>
  <si>
    <t>'336-344</t>
  </si>
  <si>
    <t>https://aiche.onlinelibrary.wiley.com/doi/abs/10.1002/prs.10264</t>
  </si>
  <si>
    <t>M. A. Rana, B. R. Cormier, J. A. Suardin, Y. Zhang and M. S. Mannan</t>
  </si>
  <si>
    <t>Experimental study of effective water spray curtain application in dispersing liquefied natural gas vapor clouds</t>
  </si>
  <si>
    <t>'345-353</t>
  </si>
  <si>
    <t>https://aiche.onlinelibrary.wiley.com/doi/abs/10.1002/prs.10275</t>
  </si>
  <si>
    <t>Editorial</t>
  </si>
  <si>
    <t>https://aiche.onlinelibrary.wiley.com/doi/abs/10.1002/prs.10305</t>
  </si>
  <si>
    <t>R. Zollars, D. Crowl and R. J. Willey</t>
  </si>
  <si>
    <t>The Chem-E-Car competition and the integration of process safety management</t>
  </si>
  <si>
    <t>https://aiche.onlinelibrary.wiley.com/doi/abs/10.1002/prs.10306</t>
  </si>
  <si>
    <t>T. A. Melton and J. D. Marx</t>
  </si>
  <si>
    <t>Estimating flame speeds for use with the BST blast curves</t>
  </si>
  <si>
    <t>'5-10</t>
  </si>
  <si>
    <t>https://aiche.onlinelibrary.wiley.com/doi/abs/10.1002/prs.10281</t>
  </si>
  <si>
    <t>F. Henselwood and K. G. Phillips</t>
  </si>
  <si>
    <t>The development of risk criteria for high severity low frequency events</t>
  </si>
  <si>
    <t>'11-14</t>
  </si>
  <si>
    <t>https://aiche.onlinelibrary.wiley.com/doi/abs/10.1002/prs.10279</t>
  </si>
  <si>
    <t>Analysis of fire calls to an industrial complex over a 12-year period</t>
  </si>
  <si>
    <t>'15-23</t>
  </si>
  <si>
    <t>https://aiche.onlinelibrary.wiley.com/doi/abs/10.1002/prs.10302</t>
  </si>
  <si>
    <t>J. V. Bukowski and W. M. Goble</t>
  </si>
  <si>
    <t>Analysis of pressure relief valve proof test data</t>
  </si>
  <si>
    <t>'24-29</t>
  </si>
  <si>
    <t>https://aiche.onlinelibrary.wiley.com/doi/abs/10.1002/prs.10296</t>
  </si>
  <si>
    <t>F. De Vogelaere</t>
  </si>
  <si>
    <t>'30-35</t>
  </si>
  <si>
    <t>https://aiche.onlinelibrary.wiley.com/doi/abs/10.1002/prs.10276</t>
  </si>
  <si>
    <t>L. Dupont</t>
  </si>
  <si>
    <t>Ammonia solutions explosivity</t>
  </si>
  <si>
    <t>'36-44</t>
  </si>
  <si>
    <t>https://aiche.onlinelibrary.wiley.com/doi/abs/10.1002/prs.10291</t>
  </si>
  <si>
    <t>Y. Abdulla and Y. Narasimha</t>
  </si>
  <si>
    <t>Successful inspection of two large ammonia storage tanks</t>
  </si>
  <si>
    <t>'45-59</t>
  </si>
  <si>
    <t>https://aiche.onlinelibrary.wiley.com/doi/abs/10.1002/prs.10278</t>
  </si>
  <si>
    <t>C. R. C. Hassan, P. A. L. Balasubramaniam, A. A. A. Raman, N. Z. Mahmood, F. C. Hung and N. M. N. Sulaiman</t>
  </si>
  <si>
    <t>Inclusion of human errors assessment in failure frequency analysis—A case study for the transportation of ammonia by rail in Malaysia</t>
  </si>
  <si>
    <t>'60-67</t>
  </si>
  <si>
    <t>https://aiche.onlinelibrary.wiley.com/doi/abs/10.1002/prs.10268</t>
  </si>
  <si>
    <t>N. Ramzan, S. Naveed, N. Feroze and W. Witt</t>
  </si>
  <si>
    <t>Multicriteria decision analysis for safety and economic achievement using PROMETHEE: A case study</t>
  </si>
  <si>
    <t>'68-83</t>
  </si>
  <si>
    <t>https://aiche.onlinelibrary.wiley.com/doi/abs/10.1002/prs.10263</t>
  </si>
  <si>
    <t>C. Mackenzie and D. Holmstrom</t>
  </si>
  <si>
    <t>Investigating beyond the human machinery: A closer look at accident causation in high hazard industries</t>
  </si>
  <si>
    <t>https://aiche.onlinelibrary.wiley.com/doi/abs/10.1002/prs.10283</t>
  </si>
  <si>
    <t>S. Huber, I. van Wijgerden, A. de Witt and S. W. A. Dekker</t>
  </si>
  <si>
    <t>Learning from organizational incidents: Resilience engineering for high-risk process environments</t>
  </si>
  <si>
    <t>'90-95</t>
  </si>
  <si>
    <t>https://aiche.onlinelibrary.wiley.com/doi/abs/10.1002/prs.10286</t>
  </si>
  <si>
    <t>T. Kerin</t>
  </si>
  <si>
    <t>Learning from incidents: A practical application</t>
  </si>
  <si>
    <t>'96-101</t>
  </si>
  <si>
    <t>https://aiche.onlinelibrary.wiley.com/doi/abs/10.1002/prs.10285</t>
  </si>
  <si>
    <t>A century of process safety—And more</t>
  </si>
  <si>
    <t>https://aiche.onlinelibrary.wiley.com/doi/abs/10.1002/prs.10314</t>
  </si>
  <si>
    <t>A history of process safety and loss prevention in the American Institute of Chemical Engineers</t>
  </si>
  <si>
    <t>'105-113</t>
  </si>
  <si>
    <t>https://aiche.onlinelibrary.wiley.com/doi/abs/10.1002/prs.10318</t>
  </si>
  <si>
    <t>Two centuries of process safety at DuPont</t>
  </si>
  <si>
    <t>https://aiche.onlinelibrary.wiley.com/doi/abs/10.1002/prs.10309</t>
  </si>
  <si>
    <t>Answers to the cover “What is wrong in this picture?”</t>
  </si>
  <si>
    <t>'123-123</t>
  </si>
  <si>
    <t>https://aiche.onlinelibrary.wiley.com/doi/abs/10.1002/prs.10312</t>
  </si>
  <si>
    <t>History of AIChE's Center for Chemical Process Safety</t>
  </si>
  <si>
    <t>'124-127</t>
  </si>
  <si>
    <t>https://aiche.onlinelibrary.wiley.com/doi/abs/10.1002/prs.10304</t>
  </si>
  <si>
    <t>History of process safety at OSHA</t>
  </si>
  <si>
    <t>'128-130</t>
  </si>
  <si>
    <t>https://aiche.onlinelibrary.wiley.com/doi/abs/10.1002/prs.10317</t>
  </si>
  <si>
    <t>Safety and chemical engineering education—History and results</t>
  </si>
  <si>
    <t>https://aiche.onlinelibrary.wiley.com/doi/abs/10.1002/prs.10315</t>
  </si>
  <si>
    <t>A. E. Theis, J. P. Burelbach and C. F. Askonas</t>
  </si>
  <si>
    <t>Safely scale-up processes and accommodate recipe changes</t>
  </si>
  <si>
    <t>'135-140</t>
  </si>
  <si>
    <t>https://aiche.onlinelibrary.wiley.com/doi/abs/10.1002/prs.10287</t>
  </si>
  <si>
    <t>Y.-D. Jo and D. A. Crowl</t>
  </si>
  <si>
    <t>Flame growth model for confined gas explosion</t>
  </si>
  <si>
    <t>https://aiche.onlinelibrary.wiley.com/doi/abs/10.1002/prs.10289</t>
  </si>
  <si>
    <t>D. E. Cummings</t>
  </si>
  <si>
    <t>The evolution and current status of process safety management metrics</t>
  </si>
  <si>
    <t>'147-155</t>
  </si>
  <si>
    <t>https://aiche.onlinelibrary.wiley.com/doi/abs/10.1002/prs.10292</t>
  </si>
  <si>
    <t>A. Tugnoli, G. Landucci and V. Cozzani</t>
  </si>
  <si>
    <t>Key performance indicators for inherent safety: Application to the hydrogen supply chain</t>
  </si>
  <si>
    <t>'156-170</t>
  </si>
  <si>
    <t>https://aiche.onlinelibrary.wiley.com/doi/abs/10.1002/prs.10303</t>
  </si>
  <si>
    <t>S. E. Dillon, A. R. Carpenter and R. A. Ogle</t>
  </si>
  <si>
    <t>Comparative fire risk of motor vehicle fuels: Gasoline versus ethanol</t>
  </si>
  <si>
    <t>'171-178</t>
  </si>
  <si>
    <t>https://aiche.onlinelibrary.wiley.com/doi/abs/10.1002/prs.10284</t>
  </si>
  <si>
    <t>E. G. Ferradás, F. D. Alonso, J. F. S. Pérez, M. D. Miñarro, A. M. Aznar and J. R. Gimeno</t>
  </si>
  <si>
    <t>Consequence analysis to buildings from bursting cylindrical vessels</t>
  </si>
  <si>
    <t>'179-189</t>
  </si>
  <si>
    <t>https://aiche.onlinelibrary.wiley.com/doi/abs/10.1002/prs.10311</t>
  </si>
  <si>
    <t>J. H. Willis, H. W. Thomas and B. R. Dunbobbin</t>
  </si>
  <si>
    <t>Safe management of unforeseen delays in mechanical integrity inspection schedules</t>
  </si>
  <si>
    <t>https://aiche.onlinelibrary.wiley.com/doi/abs/10.1002/prs.10299</t>
  </si>
  <si>
    <t>K. H. Harrington, H. W. Thomas and S. Kadri</t>
  </si>
  <si>
    <t>Using measured performance as a process safety leading indicator</t>
  </si>
  <si>
    <t>https://aiche.onlinelibrary.wiley.com/doi/abs/10.1002/prs.10301</t>
  </si>
  <si>
    <t>Spot the Hazard! A cultural extension of hazard identification training</t>
  </si>
  <si>
    <t>https://aiche.onlinelibrary.wiley.com/doi/abs/10.1002/prs.10280</t>
  </si>
  <si>
    <t>Guidelines for Management of Change for Process Safety (2008)</t>
  </si>
  <si>
    <t>'207-207</t>
  </si>
  <si>
    <t>https://aiche.onlinelibrary.wiley.com/doi/abs/10.1002/prs.10308</t>
  </si>
  <si>
    <t>'209-209</t>
  </si>
  <si>
    <t>https://aiche.onlinelibrary.wiley.com/doi/abs/10.1002/prs.10339</t>
  </si>
  <si>
    <t>Safety management is a virtue</t>
  </si>
  <si>
    <t>https://aiche.onlinelibrary.wiley.com/doi/abs/10.1002/prs.10337</t>
  </si>
  <si>
    <t>M. Dossey</t>
  </si>
  <si>
    <t>Human Factors Programs within Contra Costa County</t>
  </si>
  <si>
    <t>https://aiche.onlinelibrary.wiley.com/doi/abs/10.1002/prs.10330</t>
  </si>
  <si>
    <t>F. Henselwood</t>
  </si>
  <si>
    <t>The use of the Pareto shape parameter as a leading indicator of process safety performance</t>
  </si>
  <si>
    <t>'221-226</t>
  </si>
  <si>
    <t>https://aiche.onlinelibrary.wiley.com/doi/abs/10.1002/prs.10290</t>
  </si>
  <si>
    <t>D. A. Crowl and Y.-d. Jo</t>
  </si>
  <si>
    <t>A method for determining the flammable limits of gases in a spherical vessel</t>
  </si>
  <si>
    <t>https://aiche.onlinelibrary.wiley.com/doi/abs/10.1002/prs.10316</t>
  </si>
  <si>
    <t>J. Daubech, I. Sochet and C. Proust</t>
  </si>
  <si>
    <t>Interaction of acoustic waves with flame front propagation</t>
  </si>
  <si>
    <t>https://aiche.onlinelibrary.wiley.com/doi/abs/10.1002/prs.10331</t>
  </si>
  <si>
    <t>C. A. Mantelis and T. Meyer</t>
  </si>
  <si>
    <t>The important role of pressure in supercritical fluid process development revealed by reaction calorimetry</t>
  </si>
  <si>
    <t>'244-249</t>
  </si>
  <si>
    <t>https://aiche.onlinelibrary.wiley.com/doi/abs/10.1002/prs.10329</t>
  </si>
  <si>
    <t>D. R. McIntyre and E. Ford</t>
  </si>
  <si>
    <t>Recent developments in the analysis of fires, explosions, and production disruption incidents in chemical plants and oil refineries</t>
  </si>
  <si>
    <t>'250-258</t>
  </si>
  <si>
    <t>https://aiche.onlinelibrary.wiley.com/doi/abs/10.1002/prs.10327</t>
  </si>
  <si>
    <t>Risk analysis for operation of aluminum heat exchangers contaminated by mercury</t>
  </si>
  <si>
    <t>'259-266</t>
  </si>
  <si>
    <t>https://aiche.onlinelibrary.wiley.com/doi/abs/10.1002/prs.10322</t>
  </si>
  <si>
    <t>B. Roper</t>
  </si>
  <si>
    <t>The importance of reliable inertisation and grounding of ignition sensitive powder handling systems</t>
  </si>
  <si>
    <t>'267-274</t>
  </si>
  <si>
    <t>https://aiche.onlinelibrary.wiley.com/doi/abs/10.1002/prs.10297</t>
  </si>
  <si>
    <t>G. Kalfas, T. Krieger and R. Wilcox</t>
  </si>
  <si>
    <t>Improvements in the safety screening of resin manufacturing processes</t>
  </si>
  <si>
    <t>'275-281</t>
  </si>
  <si>
    <t>https://aiche.onlinelibrary.wiley.com/doi/abs/10.1002/prs.10310</t>
  </si>
  <si>
    <t>J. Mason and J. Gluckie</t>
  </si>
  <si>
    <t>Modernization of an ammonia plant safety shutdown system</t>
  </si>
  <si>
    <t>'282-292</t>
  </si>
  <si>
    <t>https://aiche.onlinelibrary.wiley.com/doi/abs/10.1002/prs.10300</t>
  </si>
  <si>
    <t>C. Chandwadkar, G. Nasiri and A. Seyfzadeh</t>
  </si>
  <si>
    <t>Hydrochloric acid tank explosion</t>
  </si>
  <si>
    <t>'293-296</t>
  </si>
  <si>
    <t>https://aiche.onlinelibrary.wiley.com/doi/abs/10.1002/prs.10321</t>
  </si>
  <si>
    <t>Inherently safer chemical processes: A life cycle approach, 2nd edition (2009)</t>
  </si>
  <si>
    <t>'297-297</t>
  </si>
  <si>
    <t>https://aiche.onlinelibrary.wiley.com/doi/abs/10.1002/prs.10335</t>
  </si>
  <si>
    <t>Editorial–Bhopal, CCPS and 25 years</t>
  </si>
  <si>
    <t>'299-299</t>
  </si>
  <si>
    <t>https://aiche.onlinelibrary.wiley.com/doi/abs/10.1002/prs.10365</t>
  </si>
  <si>
    <t>K. A. Study and J. W. Champion</t>
  </si>
  <si>
    <t>LOPA misapplied: Common errors can lead to incorrect conclusions</t>
  </si>
  <si>
    <t>'300-307</t>
  </si>
  <si>
    <t>https://aiche.onlinelibrary.wiley.com/doi/abs/10.1002/prs.10298</t>
  </si>
  <si>
    <t>D. Baum, N. Faulk and P. E. J. Pérez</t>
  </si>
  <si>
    <t>Improved integration of LOPA with HAZOP analyses</t>
  </si>
  <si>
    <t>'308-311</t>
  </si>
  <si>
    <t>https://aiche.onlinelibrary.wiley.com/doi/abs/10.1002/prs.10350</t>
  </si>
  <si>
    <t>G. Evenson, S. Befus, M. Dolfi, A. Muir and D. Pinho</t>
  </si>
  <si>
    <t>LOPA as practiced at a global manufacturing API facility</t>
  </si>
  <si>
    <t>'312-316</t>
  </si>
  <si>
    <t>https://aiche.onlinelibrary.wiley.com/doi/abs/10.1002/prs.10351</t>
  </si>
  <si>
    <t>R. J. Stack</t>
  </si>
  <si>
    <t>Evaluating non-independent protection layers</t>
  </si>
  <si>
    <t>'317-324</t>
  </si>
  <si>
    <t>https://aiche.onlinelibrary.wiley.com/doi/abs/10.1002/prs.10352</t>
  </si>
  <si>
    <t>J. Haesle, C. Devlin and J. L. Mccavit</t>
  </si>
  <si>
    <t>Improving process safety by addressing the human element</t>
  </si>
  <si>
    <t>'325-330</t>
  </si>
  <si>
    <t>https://aiche.onlinelibrary.wiley.com/doi/abs/10.1002/prs.10326</t>
  </si>
  <si>
    <t>A. Acikalin</t>
  </si>
  <si>
    <t>Integration of safety management effectiveness into QRA calculations</t>
  </si>
  <si>
    <t>'331-337</t>
  </si>
  <si>
    <t>https://aiche.onlinelibrary.wiley.com/doi/abs/10.1002/prs.10323</t>
  </si>
  <si>
    <t>R. Walter, R. Foottit and B. Nelson</t>
  </si>
  <si>
    <t>PSM system upgrade in response to an Occupational Safety and Health Administration NEP inspection</t>
  </si>
  <si>
    <t>'338-342</t>
  </si>
  <si>
    <t>https://aiche.onlinelibrary.wiley.com/doi/abs/10.1002/prs.10336</t>
  </si>
  <si>
    <t>Auditing process safety management in four levels</t>
  </si>
  <si>
    <t>'343-346</t>
  </si>
  <si>
    <t>https://aiche.onlinelibrary.wiley.com/doi/abs/10.1002/prs.10334</t>
  </si>
  <si>
    <t>D. I. Widiputri, K. Löwe and H.-J. Löher</t>
  </si>
  <si>
    <t>Systematic approach to incorporate human factors into a process plant design</t>
  </si>
  <si>
    <t>'347-355</t>
  </si>
  <si>
    <t>https://aiche.onlinelibrary.wiley.com/doi/abs/10.1002/prs.10328</t>
  </si>
  <si>
    <t>K. R. Bhimavarapu and W. W. Doerr</t>
  </si>
  <si>
    <t>A semiquantitative risk assessment methodology to prioritize recommendations</t>
  </si>
  <si>
    <t>'356-361</t>
  </si>
  <si>
    <t>https://aiche.onlinelibrary.wiley.com/doi/abs/10.1002/prs.10295</t>
  </si>
  <si>
    <t>K. Jennings and F. Schulberg</t>
  </si>
  <si>
    <t>Guidance on developing safety performance indicators</t>
  </si>
  <si>
    <t>'362-366</t>
  </si>
  <si>
    <t>https://aiche.onlinelibrary.wiley.com/doi/abs/10.1002/prs.10343</t>
  </si>
  <si>
    <t>M. P. Broadribb, B. Boyle and S. J. Tanzi</t>
  </si>
  <si>
    <t>Cheddar or Swiss? How strong are your barriers?</t>
  </si>
  <si>
    <t>'367-372</t>
  </si>
  <si>
    <t>https://aiche.onlinelibrary.wiley.com/doi/abs/10.1002/prs.10342</t>
  </si>
  <si>
    <t>What Went Wrong?-Case histories of process plant disasters and how they could have been avoided, 5th edition (2009)</t>
  </si>
  <si>
    <t>'373-373</t>
  </si>
  <si>
    <t>https://aiche.onlinelibrary.wiley.com/doi/abs/10.1002/prs.10359</t>
  </si>
  <si>
    <t>J. F. Murphy, W. Chastain and W. Bridges</t>
  </si>
  <si>
    <t>Initiating events and independent protection layers</t>
  </si>
  <si>
    <t>'374-378</t>
  </si>
  <si>
    <t>https://aiche.onlinelibrary.wiley.com/doi/abs/10.1002/prs.10356</t>
  </si>
  <si>
    <t>https://aiche.onlinelibrary.wiley.com/doi/abs/10.1002/prs.10378</t>
  </si>
  <si>
    <t>D. Frurip, K. Bakkum, H. Johnstone, A. Tesolin-Gee, B. Vallieu and K. Van Gelder</t>
  </si>
  <si>
    <t>Reactive chemicals emergency response and post-event calorimetric testing</t>
  </si>
  <si>
    <t>'2-10</t>
  </si>
  <si>
    <t>https://aiche.onlinelibrary.wiley.com/doi/abs/10.1002/prs.10324</t>
  </si>
  <si>
    <t>P. A. Davidson and S. D. Mooney</t>
  </si>
  <si>
    <t>Key safety roles in organizational changes</t>
  </si>
  <si>
    <t>https://aiche.onlinelibrary.wiley.com/doi/abs/10.1002/prs.10341</t>
  </si>
  <si>
    <t>P. Amyotte, M. Lindsay, R. Domaratzki, N. Marchand, A. Di Benedetto and P. Russo</t>
  </si>
  <si>
    <t>Prevention and mitigation of dust and hybrid mixture explosions</t>
  </si>
  <si>
    <t>https://aiche.onlinelibrary.wiley.com/doi/abs/10.1002/prs.10333</t>
  </si>
  <si>
    <t>H. J. Cruz-Campa and M. J. Cruz-Gómez</t>
  </si>
  <si>
    <t>Determine SIS and SIL using HAZOPS</t>
  </si>
  <si>
    <t>'22-31</t>
  </si>
  <si>
    <t>https://aiche.onlinelibrary.wiley.com/doi/abs/10.1002/prs.10293</t>
  </si>
  <si>
    <t>R. Gaucher and O. Dolladille</t>
  </si>
  <si>
    <t>Conventions on multioperator sites: An efficient risk management tool</t>
  </si>
  <si>
    <t>https://aiche.onlinelibrary.wiley.com/doi/abs/10.1002/prs.10294</t>
  </si>
  <si>
    <t>T. Whipple and R. Pitblado</t>
  </si>
  <si>
    <t>Applied risk-based process safety: A consolidated risk register and focus on risk communication</t>
  </si>
  <si>
    <t>'39-46</t>
  </si>
  <si>
    <t>https://aiche.onlinelibrary.wiley.com/doi/abs/10.1002/prs.10320</t>
  </si>
  <si>
    <t>F. Russ Davis</t>
  </si>
  <si>
    <t>Implementation of a global mechanical integrity program</t>
  </si>
  <si>
    <t>'47-50</t>
  </si>
  <si>
    <t>https://aiche.onlinelibrary.wiley.com/doi/abs/10.1002/prs.10340</t>
  </si>
  <si>
    <t>S. Ternowchek and S. Deonarine</t>
  </si>
  <si>
    <t>Repair and online mechanical integrity monitoring</t>
  </si>
  <si>
    <t>'51-54</t>
  </si>
  <si>
    <t>https://aiche.onlinelibrary.wiley.com/doi/abs/10.1002/prs.10332</t>
  </si>
  <si>
    <t>S. P. Harris and R. E. Gross</t>
  </si>
  <si>
    <t>Validation of spring operated pressure relief valve time-to-failure</t>
  </si>
  <si>
    <t>'55-59</t>
  </si>
  <si>
    <t>https://aiche.onlinelibrary.wiley.com/doi/abs/10.1002/prs.10344</t>
  </si>
  <si>
    <t>C. R. C. Hassan, B. Puvaneswaran, A. R. Aziz, M. N. Zalina, F. C. Hung and N. M. Sulaiman</t>
  </si>
  <si>
    <t>Quantitative risk assessment for the transport of ammonia by rail</t>
  </si>
  <si>
    <t>'60-63</t>
  </si>
  <si>
    <t>https://aiche.onlinelibrary.wiley.com/doi/abs/10.1002/prs.10345</t>
  </si>
  <si>
    <t>A. Downes and A. Twarowski</t>
  </si>
  <si>
    <t>The benefits of comparing similar hazards across ‘sister’ plants</t>
  </si>
  <si>
    <t>https://aiche.onlinelibrary.wiley.com/doi/abs/10.1002/prs.10313</t>
  </si>
  <si>
    <t>P. Su and W. W. Doerr</t>
  </si>
  <si>
    <t>Fire protection sprinkler system for extremely corrosive industrial duct environments</t>
  </si>
  <si>
    <t>'70-78</t>
  </si>
  <si>
    <t>https://aiche.onlinelibrary.wiley.com/doi/abs/10.1002/prs.10319</t>
  </si>
  <si>
    <t>Y. Levendis, A. Ergut and M. Delichatsios</t>
  </si>
  <si>
    <t>Cryogenic extinguishment of liquid pool fires</t>
  </si>
  <si>
    <t>https://aiche.onlinelibrary.wiley.com/doi/abs/10.1002/prs.10349</t>
  </si>
  <si>
    <t>M. D. Cazabon and K. Erickson</t>
  </si>
  <si>
    <t>An oven explosion: Lessons learned on PSM applications</t>
  </si>
  <si>
    <t>'87-93</t>
  </si>
  <si>
    <t>https://aiche.onlinelibrary.wiley.com/doi/abs/10.1002/prs.10346</t>
  </si>
  <si>
    <t>Fires in silos: Hazards, prevention, and fire fighting (2009)</t>
  </si>
  <si>
    <t>https://aiche.onlinelibrary.wiley.com/doi/abs/10.1002/prs.10377</t>
  </si>
  <si>
    <t>Editorial – Industry teaches process safety in universities</t>
  </si>
  <si>
    <t>'97-97</t>
  </si>
  <si>
    <t>https://aiche.onlinelibrary.wiley.com/doi/abs/10.1002/prs.10385</t>
  </si>
  <si>
    <t>Static ignition hazards of “conductive” liquids during container filling</t>
  </si>
  <si>
    <t>https://aiche.onlinelibrary.wiley.com/doi/abs/10.1002/prs.10386</t>
  </si>
  <si>
    <t>W. B. Bridges and T. Clark</t>
  </si>
  <si>
    <t>Key issues with implementing LOPA</t>
  </si>
  <si>
    <t>https://aiche.onlinelibrary.wiley.com/doi/abs/10.1002/prs.10384</t>
  </si>
  <si>
    <t>J. Lay, L. A. Long and M. Marshall</t>
  </si>
  <si>
    <t>Preliminary findings on OSHA's refinery NEP</t>
  </si>
  <si>
    <t>'108-112</t>
  </si>
  <si>
    <t>https://aiche.onlinelibrary.wiley.com/doi/abs/10.1002/prs.10363</t>
  </si>
  <si>
    <t>Process hazard analysis quality</t>
  </si>
  <si>
    <t>https://aiche.onlinelibrary.wiley.com/doi/abs/10.1002/prs.10361</t>
  </si>
  <si>
    <t>G. Melhem, H. Ozog, G. Kenney, G. Groves and A. Kalelkar</t>
  </si>
  <si>
    <t>Safety Guidelines for the merger and acquisition process</t>
  </si>
  <si>
    <t>https://aiche.onlinelibrary.wiley.com/doi/abs/10.1002/prs.10353</t>
  </si>
  <si>
    <t>R. Schneider</t>
  </si>
  <si>
    <t>Looking across industries to improve human reliability data for quantitative risk analyses</t>
  </si>
  <si>
    <t>https://aiche.onlinelibrary.wiley.com/doi/abs/10.1002/prs.10358</t>
  </si>
  <si>
    <t>M. R. Green and R. Lide</t>
  </si>
  <si>
    <t>Auditing global logistics operations—A process safety focus</t>
  </si>
  <si>
    <t>'127-132</t>
  </si>
  <si>
    <t>https://aiche.onlinelibrary.wiley.com/doi/abs/10.1002/prs.10357</t>
  </si>
  <si>
    <t>F. Khan, H. Abunada, D. John and T. Benmosbah</t>
  </si>
  <si>
    <t>Development of risk-based process safety indicators</t>
  </si>
  <si>
    <t>'133-143</t>
  </si>
  <si>
    <t>https://aiche.onlinelibrary.wiley.com/doi/abs/10.1002/prs.10354</t>
  </si>
  <si>
    <t>P. P. Howell</t>
  </si>
  <si>
    <t>Plant explosion emphasizes importance of implementing PSM</t>
  </si>
  <si>
    <t>'144-149</t>
  </si>
  <si>
    <t>https://aiche.onlinelibrary.wiley.com/doi/abs/10.1002/prs.10355</t>
  </si>
  <si>
    <t>B. H. Minor, D. Herrmann and R. Gravell</t>
  </si>
  <si>
    <t>Flammability characteristics of HFO-1234yf</t>
  </si>
  <si>
    <t>https://aiche.onlinelibrary.wiley.com/doi/abs/10.1002/prs.10347</t>
  </si>
  <si>
    <t>Development of algorithms for predicting ignition probabilities and explosion frequencies</t>
  </si>
  <si>
    <t>'155-161</t>
  </si>
  <si>
    <t>https://aiche.onlinelibrary.wiley.com/doi/abs/10.1002/prs.10360</t>
  </si>
  <si>
    <t>S.-H. Wu and C.-M. Shu</t>
  </si>
  <si>
    <t>Reactive hazard analysis of cumene hydroperoxide and dicumyl hydroperoxide</t>
  </si>
  <si>
    <t>'162-165</t>
  </si>
  <si>
    <t>https://aiche.onlinelibrary.wiley.com/doi/abs/10.1002/prs.10362</t>
  </si>
  <si>
    <t>S. Kent</t>
  </si>
  <si>
    <t>Design of flare systems using safety instrumented functions</t>
  </si>
  <si>
    <t>https://aiche.onlinelibrary.wiley.com/doi/abs/10.1002/prs.10364</t>
  </si>
  <si>
    <t>M. Idrees and S. Aslam</t>
  </si>
  <si>
    <t>Prevent major failures and accidents with well-trained and empowered operators</t>
  </si>
  <si>
    <t>'174-178</t>
  </si>
  <si>
    <t>https://aiche.onlinelibrary.wiley.com/doi/abs/10.1002/prs.10348</t>
  </si>
  <si>
    <t>Hazards of nitrogen and catalyst handling, 6th edition (2009)</t>
  </si>
  <si>
    <t>'179-179</t>
  </si>
  <si>
    <t>https://aiche.onlinelibrary.wiley.com/doi/abs/10.1002/prs.10383</t>
  </si>
  <si>
    <t>Hazards of trapped pressure and vacuum, 3rd edition (2009)</t>
  </si>
  <si>
    <t>'180-180</t>
  </si>
  <si>
    <t>https://aiche.onlinelibrary.wiley.com/doi/abs/10.1002/prs.10387</t>
  </si>
  <si>
    <t>'181-181</t>
  </si>
  <si>
    <t>https://aiche.onlinelibrary.wiley.com/doi/abs/10.1002/prs.10412</t>
  </si>
  <si>
    <t>J. H. Lavoie</t>
  </si>
  <si>
    <t>A review of nanomaterial safety concerns</t>
  </si>
  <si>
    <t>'182-185</t>
  </si>
  <si>
    <t>https://aiche.onlinelibrary.wiley.com/doi/abs/10.1002/prs.10388</t>
  </si>
  <si>
    <t>The process safety guerrilla: Giving your company a future, even if it does not want one</t>
  </si>
  <si>
    <t>https://aiche.onlinelibrary.wiley.com/doi/abs/10.1002/prs.10374</t>
  </si>
  <si>
    <t>B. K. Vaughen, K. J. Lock and T. K. Floyd</t>
  </si>
  <si>
    <t>Improving operating discipline through the successful implementation of a mandated behavior-based safety program</t>
  </si>
  <si>
    <t>'192-200</t>
  </si>
  <si>
    <t>https://aiche.onlinelibrary.wiley.com/doi/abs/10.1002/prs.10376</t>
  </si>
  <si>
    <t>A versatile approach to explosion vent design that considers the influence of flame acceleration from congestion</t>
  </si>
  <si>
    <t>'201-208</t>
  </si>
  <si>
    <t>https://aiche.onlinelibrary.wiley.com/doi/abs/10.1002/prs.10375</t>
  </si>
  <si>
    <t>T. J. Hansen and D. A. Crowl</t>
  </si>
  <si>
    <t>Estimation of the flammability zone boundaries for flammable gases</t>
  </si>
  <si>
    <t>https://aiche.onlinelibrary.wiley.com/doi/abs/10.1002/prs.10367</t>
  </si>
  <si>
    <t>Explosion characteristics of hydrogen-air mixtures in a spherical vessel</t>
  </si>
  <si>
    <t>'216-223</t>
  </si>
  <si>
    <t>https://aiche.onlinelibrary.wiley.com/doi/abs/10.1002/prs.10370</t>
  </si>
  <si>
    <t>Highlights of the flame acceleration in a confined nonuniform H2/O2/N2 mixture</t>
  </si>
  <si>
    <t>'224-230</t>
  </si>
  <si>
    <t>https://aiche.onlinelibrary.wiley.com/doi/abs/10.1002/prs.10338</t>
  </si>
  <si>
    <t>C. Proust and E. Leprette</t>
  </si>
  <si>
    <t>The dynamics of vented gas explosions</t>
  </si>
  <si>
    <t>https://aiche.onlinelibrary.wiley.com/doi/abs/10.1002/prs.10368</t>
  </si>
  <si>
    <t>L. C. Cadwallader and S. A. Eide</t>
  </si>
  <si>
    <t>Component failure rate data sources for probabilistic safety and reliability</t>
  </si>
  <si>
    <t>https://aiche.onlinelibrary.wiley.com/doi/abs/10.1002/prs.10372</t>
  </si>
  <si>
    <t>Integrating job safety analysis into process hazard analysis</t>
  </si>
  <si>
    <t>'242-246</t>
  </si>
  <si>
    <t>https://aiche.onlinelibrary.wiley.com/doi/abs/10.1002/prs.10369</t>
  </si>
  <si>
    <t>Quantitative risk assessment case study for organic acid processes</t>
  </si>
  <si>
    <t>https://aiche.onlinelibrary.wiley.com/doi/abs/10.1002/prs.10394</t>
  </si>
  <si>
    <t>R. Stevens and U. R. Desai</t>
  </si>
  <si>
    <t>Self-supported flare-stack vibrations in ammonia plant</t>
  </si>
  <si>
    <t>'254-263</t>
  </si>
  <si>
    <t>https://aiche.onlinelibrary.wiley.com/doi/abs/10.1002/prs.10366</t>
  </si>
  <si>
    <t>M. Kaszniak</t>
  </si>
  <si>
    <t>Oversights and omissions in process hazard analyses: Lessons learned from CSB investigations</t>
  </si>
  <si>
    <t>'264-269</t>
  </si>
  <si>
    <t>https://aiche.onlinelibrary.wiley.com/doi/abs/10.1002/prs.10373</t>
  </si>
  <si>
    <t>Process safety management—What is your goal?</t>
  </si>
  <si>
    <t>'270-272</t>
  </si>
  <si>
    <t>https://aiche.onlinelibrary.wiley.com/doi/abs/10.1002/prs.10382</t>
  </si>
  <si>
    <t>Process risk and reliability management: Operational integrity management (2010)</t>
  </si>
  <si>
    <t>'273-274</t>
  </si>
  <si>
    <t>https://aiche.onlinelibrary.wiley.com/doi/abs/10.1002/prs.10396</t>
  </si>
  <si>
    <t>'275-275</t>
  </si>
  <si>
    <t>https://aiche.onlinelibrary.wiley.com/doi/abs/10.1002/prs.10232</t>
  </si>
  <si>
    <t>R. Willey and J. Louvar</t>
  </si>
  <si>
    <t>PSP planning to make changes to help our readers</t>
  </si>
  <si>
    <t>'277-277</t>
  </si>
  <si>
    <t>https://aiche.onlinelibrary.wiley.com/doi/abs/10.1002/prs.10417</t>
  </si>
  <si>
    <t>C. Speth and P. Han</t>
  </si>
  <si>
    <t>Are safety and reliability two contradicting parameters?</t>
  </si>
  <si>
    <t>'278-282</t>
  </si>
  <si>
    <t>https://aiche.onlinelibrary.wiley.com/doi/abs/10.1002/prs.10391</t>
  </si>
  <si>
    <t>A. E. Summers and W. Hearn</t>
  </si>
  <si>
    <t>Overfill protective systems—Complex problem, simple solution</t>
  </si>
  <si>
    <t>'283-287</t>
  </si>
  <si>
    <t>https://aiche.onlinelibrary.wiley.com/doi/abs/10.1002/prs.10399</t>
  </si>
  <si>
    <t>A. J. Pierorazio and Q. A. Baker</t>
  </si>
  <si>
    <t>Hazards for syngas fires and explosions</t>
  </si>
  <si>
    <t>'288-292</t>
  </si>
  <si>
    <t>https://aiche.onlinelibrary.wiley.com/doi/abs/10.1002/prs.10400</t>
  </si>
  <si>
    <t>W. Frank and D. Jones</t>
  </si>
  <si>
    <t>Choosing appropriate quantitative safety risk criteria: Applications from the new CCPS guidelines</t>
  </si>
  <si>
    <t>'293-298</t>
  </si>
  <si>
    <t>https://aiche.onlinelibrary.wiley.com/doi/abs/10.1002/prs.10404</t>
  </si>
  <si>
    <t>B. E. Shannon, C. E. Jaske and M. C. Smith</t>
  </si>
  <si>
    <t>Optimizing reformer tube life through advanced inspection and remaining life assessment</t>
  </si>
  <si>
    <t>'299-304</t>
  </si>
  <si>
    <t>https://aiche.onlinelibrary.wiley.com/doi/abs/10.1002/prs.10407</t>
  </si>
  <si>
    <t>J. B. P.E.</t>
  </si>
  <si>
    <t>Regulatory initiative for improving industry process safety performance</t>
  </si>
  <si>
    <t>'305-307</t>
  </si>
  <si>
    <t>https://aiche.onlinelibrary.wiley.com/doi/abs/10.1002/prs.10409</t>
  </si>
  <si>
    <t>S. Dharmavaram and J. A. Klein</t>
  </si>
  <si>
    <t>Using hazards assessment to prevent loss of containment</t>
  </si>
  <si>
    <t>'308-312</t>
  </si>
  <si>
    <t>https://aiche.onlinelibrary.wiley.com/doi/abs/10.1002/prs.10410</t>
  </si>
  <si>
    <t>J. C. Ramirez, R. A. Ogle, A. R. Carpenter and D. T. Morrison</t>
  </si>
  <si>
    <t>Preventing overpressure hazards from trapped liquids</t>
  </si>
  <si>
    <t>'313-317</t>
  </si>
  <si>
    <t>https://aiche.onlinelibrary.wiley.com/doi/abs/10.1002/prs.10413</t>
  </si>
  <si>
    <t>Fatalities and the changing distribution of business types in the United States</t>
  </si>
  <si>
    <t>'318-321</t>
  </si>
  <si>
    <t>https://aiche.onlinelibrary.wiley.com/doi/abs/10.1002/prs.10420</t>
  </si>
  <si>
    <t>D. Holmstrom, J. Lay, J. Banks, M. Kaszniak, C. MacKenzie and V. Parasram</t>
  </si>
  <si>
    <t>Valero–McKee refinery propane release and fire</t>
  </si>
  <si>
    <t>'322-331</t>
  </si>
  <si>
    <t>https://aiche.onlinelibrary.wiley.com/doi/abs/10.1002/prs.10380</t>
  </si>
  <si>
    <t>K. P. Bloch and D. M. Wurst</t>
  </si>
  <si>
    <t>Process safety management lessons learned from a petroleum refinery spent caustic tank explosion</t>
  </si>
  <si>
    <t>'332-339</t>
  </si>
  <si>
    <t>https://aiche.onlinelibrary.wiley.com/doi/abs/10.1002/prs.10381</t>
  </si>
  <si>
    <t>Root cause analysis of dust collector deflagration incident</t>
  </si>
  <si>
    <t>'340-344</t>
  </si>
  <si>
    <t>https://aiche.onlinelibrary.wiley.com/doi/abs/10.1002/prs.10393</t>
  </si>
  <si>
    <t>S. G. Davis, D. Engel and O. R. Hansen</t>
  </si>
  <si>
    <t>Case study summary of dryer explosion and venting design</t>
  </si>
  <si>
    <t>'345-348</t>
  </si>
  <si>
    <t>https://aiche.onlinelibrary.wiley.com/doi/abs/10.1002/prs.10408</t>
  </si>
  <si>
    <t>S.-Y. Wu, N.-K. Lin and C.-M. Shu</t>
  </si>
  <si>
    <t>Effects of flammability characteristics of methane with three inert gases</t>
  </si>
  <si>
    <t>'349-352</t>
  </si>
  <si>
    <t>https://aiche.onlinelibrary.wiley.com/doi/abs/10.1002/prs.10411</t>
  </si>
  <si>
    <t>J. R. Rowley, R. L. Rowley and W. V. Wilding</t>
  </si>
  <si>
    <t>Estimation of the flash point of pure organic chemicals from structural contributions</t>
  </si>
  <si>
    <t>'353-358</t>
  </si>
  <si>
    <t>https://aiche.onlinelibrary.wiley.com/doi/abs/10.1002/prs.10401</t>
  </si>
  <si>
    <t>G. Fayet, P. Rotureau, L. Joubert and C. Adamo</t>
  </si>
  <si>
    <t>Predicting explosibility properties of chemicals from quantitative structure-property relationships</t>
  </si>
  <si>
    <t>'359-371</t>
  </si>
  <si>
    <t>https://aiche.onlinelibrary.wiley.com/doi/abs/10.1002/prs.10379</t>
  </si>
  <si>
    <t>M. Ann Lundteigen and M. Rausand</t>
  </si>
  <si>
    <t>Reliability of safety instrumented systems: Where to direct future research?</t>
  </si>
  <si>
    <t>'372-379</t>
  </si>
  <si>
    <t>https://aiche.onlinelibrary.wiley.com/doi/abs/10.1002/prs.10390</t>
  </si>
  <si>
    <t>Dust Explosion at West Pharmaceutical Services</t>
  </si>
  <si>
    <t>'380-381</t>
  </si>
  <si>
    <t>https://aiche.onlinelibrary.wiley.com/doi/abs/10.1002/prs.10419</t>
  </si>
  <si>
    <t>B. T. Kletz, C. P. Paul Amyotte, Boca Raton, FL, 362 pages, $99.95, ISBN-13:978-1---1. Reviewed by Stanley S. Grossel, Process Safety and C. Design Consultant, NJ</t>
  </si>
  <si>
    <t>Process Plants: A Handbook for Inherently Safer Design, 2nd Edition (2010)</t>
  </si>
  <si>
    <t>'382-383</t>
  </si>
  <si>
    <t>https://aiche.onlinelibrary.wiley.com/doi/abs/10.1002/prs.10403</t>
  </si>
  <si>
    <t>J. Chosnek</t>
  </si>
  <si>
    <t>Managing management of change</t>
  </si>
  <si>
    <t>'384-386</t>
  </si>
  <si>
    <t>https://aiche.onlinelibrary.wiley.com/doi/abs/10.1002/prs.10397</t>
  </si>
  <si>
    <t>Guidance for safety performance indicators</t>
  </si>
  <si>
    <t>'387-388</t>
  </si>
  <si>
    <t>https://aiche.onlinelibrary.wiley.com/doi/abs/10.1002/prs.10418</t>
  </si>
  <si>
    <t>A summary of inherently safer technology</t>
  </si>
  <si>
    <t>'389-392</t>
  </si>
  <si>
    <t>https://aiche.onlinelibrary.wiley.com/doi/abs/10.1002/prs.10395</t>
  </si>
  <si>
    <t>K. Hanchey</t>
  </si>
  <si>
    <t>Summary–challenges in managing a national emphasis program inspection</t>
  </si>
  <si>
    <t>'393-395</t>
  </si>
  <si>
    <t>https://aiche.onlinelibrary.wiley.com/doi/abs/10.1002/prs.10405</t>
  </si>
  <si>
    <t>https://aiche.onlinelibrary.wiley.com/doi/abs/10.1002/prs.10448</t>
  </si>
  <si>
    <t>Heinrich and beyond</t>
  </si>
  <si>
    <t>https://aiche.onlinelibrary.wiley.com/doi/abs/10.1002/prs.10422</t>
  </si>
  <si>
    <t>H. Bao, F. Khan, T. Iqbal and Y. Chang</t>
  </si>
  <si>
    <t>Risk-based fault diagnosis and safety management for process systems</t>
  </si>
  <si>
    <t>'6-17</t>
  </si>
  <si>
    <t>https://aiche.onlinelibrary.wiley.com/doi/abs/10.1002/prs.10421</t>
  </si>
  <si>
    <t>Six sigma project to improve a management of change process</t>
  </si>
  <si>
    <t>https://aiche.onlinelibrary.wiley.com/doi/abs/10.1002/prs.10402</t>
  </si>
  <si>
    <t>A. Sari</t>
  </si>
  <si>
    <t>Comparison of TNO multienergy and Baker–Strehlow–Tang models</t>
  </si>
  <si>
    <t>https://aiche.onlinelibrary.wiley.com/doi/abs/10.1002/prs.10424</t>
  </si>
  <si>
    <t>M. E. Koban and D. D. Herrmann</t>
  </si>
  <si>
    <t>Dispersion modeling of leaks of low global warming potential refrigerant HFO-1234yf in an automobile garage</t>
  </si>
  <si>
    <t>https://aiche.onlinelibrary.wiley.com/doi/abs/10.1002/prs.10415</t>
  </si>
  <si>
    <t>S. Mathur</t>
  </si>
  <si>
    <t>Safety considerations in electric gas heaters</t>
  </si>
  <si>
    <t>'35-38</t>
  </si>
  <si>
    <t>https://aiche.onlinelibrary.wiley.com/doi/abs/10.1002/prs.10423</t>
  </si>
  <si>
    <t>R. J. Willey, H. S. Fogler and M. B. Cutlip</t>
  </si>
  <si>
    <t>The integration of process safety into a chemical reaction engineering course: Kinetic modeling of the T2 incident</t>
  </si>
  <si>
    <t>'39-44</t>
  </si>
  <si>
    <t>https://aiche.onlinelibrary.wiley.com/doi/abs/10.1002/prs.10431</t>
  </si>
  <si>
    <t>P. G. Lambert and J. L. Woodward</t>
  </si>
  <si>
    <t>Learning from events: Major process safety incidents from waste water in process chemical plants, or take care of your waste water or it will take care of you</t>
  </si>
  <si>
    <t>https://aiche.onlinelibrary.wiley.com/doi/abs/10.1002/prs.10433</t>
  </si>
  <si>
    <t>F. Fouillen and S. Duplantier</t>
  </si>
  <si>
    <t>Pressurization of fixed roof storage tanks due to external fires</t>
  </si>
  <si>
    <t>'52-61</t>
  </si>
  <si>
    <t>https://aiche.onlinelibrary.wiley.com/doi/abs/10.1002/prs.10398</t>
  </si>
  <si>
    <t>N. Ramzan, S. Naveed, M. Rizwan and W. Witt</t>
  </si>
  <si>
    <t>Root cause analysis of primary reformer catastrophic failure: A case study</t>
  </si>
  <si>
    <t>'62-65</t>
  </si>
  <si>
    <t>https://aiche.onlinelibrary.wiley.com/doi/abs/10.1002/prs.10432</t>
  </si>
  <si>
    <t>Imperial sugar refinery combustible dust explosion investigation</t>
  </si>
  <si>
    <t>'66-81</t>
  </si>
  <si>
    <t>https://aiche.onlinelibrary.wiley.com/doi/abs/10.1002/prs.10445</t>
  </si>
  <si>
    <t>H. L. Febo Jr.</t>
  </si>
  <si>
    <t>Combustible dust hazard recognition—An insurer's view</t>
  </si>
  <si>
    <t>'82-86</t>
  </si>
  <si>
    <t>https://aiche.onlinelibrary.wiley.com/doi/abs/10.1002/prs.10425</t>
  </si>
  <si>
    <t>K. van Wingerden, G. Pedersen, B. Wilkins, M. Berg and N. O. Findsen Nielsen</t>
  </si>
  <si>
    <t>A full-scale experimental and modeling investigation of dust explosions in a roller mill</t>
  </si>
  <si>
    <t>'87-96</t>
  </si>
  <si>
    <t>https://aiche.onlinelibrary.wiley.com/doi/abs/10.1002/prs.10434</t>
  </si>
  <si>
    <t>E. B.-H. By Marc Hellemans, Oxford, UK, M. Burlington, 309 pages, $105.00, ISBN-13:978-1-85617-712-2 Reviewed by Stanley S. Grossel, Process Safety and C. Design Consultant, NJ</t>
  </si>
  <si>
    <t>The safety relief valve handbook (2009)</t>
  </si>
  <si>
    <t>'97-98</t>
  </si>
  <si>
    <t>https://aiche.onlinelibrary.wiley.com/doi/abs/10.1002/prs.10429</t>
  </si>
  <si>
    <t>R. A. Ogle and D. T. Morrison III</t>
  </si>
  <si>
    <t>Hazards of unplanned power outages: Implementing appropriate safeguards</t>
  </si>
  <si>
    <t>'99-103</t>
  </si>
  <si>
    <t>https://aiche.onlinelibrary.wiley.com/doi/abs/10.1002/prs.10443</t>
  </si>
  <si>
    <t>J. VanOmmeren</t>
  </si>
  <si>
    <t>Silane gas venting/treatment lessons learned and best practices</t>
  </si>
  <si>
    <t>'104-114</t>
  </si>
  <si>
    <t>https://aiche.onlinelibrary.wiley.com/doi/abs/10.1002/prs.10414</t>
  </si>
  <si>
    <t>R. J. Stack, J. Armstrong, D. Eure, R. Johnson, S. Tipler, T. Wagner and S. Werkmeister</t>
  </si>
  <si>
    <t>High integrity protective system design using a risk-based approach</t>
  </si>
  <si>
    <t>'115-121</t>
  </si>
  <si>
    <t>https://aiche.onlinelibrary.wiley.com/doi/abs/10.1002/prs.10457</t>
  </si>
  <si>
    <t>R. F. Wasileski and F. Henselwood</t>
  </si>
  <si>
    <t>LOPA onions: Peeling back the outer layers</t>
  </si>
  <si>
    <t>'122-125</t>
  </si>
  <si>
    <t>https://aiche.onlinelibrary.wiley.com/doi/abs/10.1002/prs.10427</t>
  </si>
  <si>
    <t>Is it really an independent protection layer?</t>
  </si>
  <si>
    <t>https://aiche.onlinelibrary.wiley.com/doi/abs/10.1002/prs.10428</t>
  </si>
  <si>
    <t>B. K. Vaughen, J. O. Mudd and B. E. Pierce</t>
  </si>
  <si>
    <t>Using the ISA 84/HAZOP/LOPA procedure to design a safety instrumented system for a fumed silica burner</t>
  </si>
  <si>
    <t>'132-137</t>
  </si>
  <si>
    <t>https://aiche.onlinelibrary.wiley.com/doi/abs/10.1002/prs.10440</t>
  </si>
  <si>
    <t>M. S. Mannan</t>
  </si>
  <si>
    <t>The Buncefield explosion and fire–lessons learned</t>
  </si>
  <si>
    <t>'138-142</t>
  </si>
  <si>
    <t>https://aiche.onlinelibrary.wiley.com/doi/abs/10.1002/prs.10444</t>
  </si>
  <si>
    <t>X. Yang, L. T. T. Dinh, D. Castellanos, C. H. O. Amado, D. Ng and M. S. Mannan</t>
  </si>
  <si>
    <t>Common lessons learned from an analysis of multiple case histories</t>
  </si>
  <si>
    <t>'143-147</t>
  </si>
  <si>
    <t>https://aiche.onlinelibrary.wiley.com/doi/abs/10.1002/prs.10446</t>
  </si>
  <si>
    <t>Burn injury caused by mixing incompatible chemicals with sodium permanganate</t>
  </si>
  <si>
    <t>'148-153</t>
  </si>
  <si>
    <t>https://aiche.onlinelibrary.wiley.com/doi/abs/10.1002/prs.10442</t>
  </si>
  <si>
    <t>Q. Zhang, W. Li and S. Zhang</t>
  </si>
  <si>
    <t>Effects of spark duration on minimum ignition energy for methane/air mixture</t>
  </si>
  <si>
    <t>'154-156</t>
  </si>
  <si>
    <t>https://aiche.onlinelibrary.wiley.com/doi/abs/10.1002/prs.10438</t>
  </si>
  <si>
    <t>I. H. Turi</t>
  </si>
  <si>
    <t>Primary reformer tubes failure due to corrosion attack</t>
  </si>
  <si>
    <t>https://aiche.onlinelibrary.wiley.com/doi/abs/10.1002/prs.10449</t>
  </si>
  <si>
    <t>Y. A. Levendis and M. A. Delichatsios</t>
  </si>
  <si>
    <t>Pool fire extinction by remotely controlled application of liquid nitrogen</t>
  </si>
  <si>
    <t>https://aiche.onlinelibrary.wiley.com/doi/abs/10.1002/prs.10439</t>
  </si>
  <si>
    <t>S. Khajehnajafi, R. Pourdarvish and H. Shah</t>
  </si>
  <si>
    <t>Modeling dispersion and deposition of smoke generated from chemical fires</t>
  </si>
  <si>
    <t>'168-177</t>
  </si>
  <si>
    <t>https://aiche.onlinelibrary.wiley.com/doi/abs/10.1002/prs.10450</t>
  </si>
  <si>
    <t>S. Khajehnajafi and R. Pourdarvish</t>
  </si>
  <si>
    <t>Correlations for mass transfer from a liquid spill: Comparisons and recommendations</t>
  </si>
  <si>
    <t>https://aiche.onlinelibrary.wiley.com/doi/abs/10.1002/prs.10451</t>
  </si>
  <si>
    <t>CSB — Investigation Digest</t>
  </si>
  <si>
    <t>'185-186</t>
  </si>
  <si>
    <t>https://aiche.onlinelibrary.wiley.com/doi/abs/10.1002/prs.10454</t>
  </si>
  <si>
    <t>W.-A. By CCPS, Hoboken, NJ, 456 pages, $125.00, ISBN- 13:978-0-470-25147-8 Reviewed by Stanley S. Grossel, Process Safety and C. Design Consultant, NJ</t>
  </si>
  <si>
    <t>Guidelines for Vapor Cloud Explosion, Pressure Vessel Burst, BLEVE, and Flash Fire Hazards, 2nd Edition (August 2010)</t>
  </si>
  <si>
    <t>'187-187</t>
  </si>
  <si>
    <t>https://aiche.onlinelibrary.wiley.com/doi/abs/10.1002/prs.10456</t>
  </si>
  <si>
    <t>How to prevent process accidents</t>
  </si>
  <si>
    <t>'188-190</t>
  </si>
  <si>
    <t>https://aiche.onlinelibrary.wiley.com/doi/abs/10.1002/prs.10455</t>
  </si>
  <si>
    <t>C. Patschke</t>
  </si>
  <si>
    <t>Complying with OSHA's RNEP, CNEP, and VPP RAGAGEP</t>
  </si>
  <si>
    <t>'191-195</t>
  </si>
  <si>
    <t>https://aiche.onlinelibrary.wiley.com/doi/abs/10.1002/prs.10426</t>
  </si>
  <si>
    <t>P. A. P. Ramírez and I. B. Utne</t>
  </si>
  <si>
    <t>Challenges due to aging plants</t>
  </si>
  <si>
    <t>https://aiche.onlinelibrary.wiley.com/doi/abs/10.1002/prs.10453</t>
  </si>
  <si>
    <t>'201-201</t>
  </si>
  <si>
    <t>https://aiche.onlinelibrary.wiley.com/doi/abs/10.1002/prs.10483</t>
  </si>
  <si>
    <t>The black swan: LOPA and inherent safety cannot prevent all rare and catastrophic incidents</t>
  </si>
  <si>
    <t>'202-203</t>
  </si>
  <si>
    <t>https://aiche.onlinelibrary.wiley.com/doi/abs/10.1002/prs.10462</t>
  </si>
  <si>
    <t>What to do when nothing has happened?</t>
  </si>
  <si>
    <t>'204-211</t>
  </si>
  <si>
    <t>https://aiche.onlinelibrary.wiley.com/doi/abs/10.1002/prs.10463</t>
  </si>
  <si>
    <t>J. C. Wincek</t>
  </si>
  <si>
    <t>Two safety reviews before formal PHAs</t>
  </si>
  <si>
    <t>'212-215</t>
  </si>
  <si>
    <t>https://aiche.onlinelibrary.wiley.com/doi/abs/10.1002/prs.10466</t>
  </si>
  <si>
    <t>B. K. Vaughen and J. A. Klein</t>
  </si>
  <si>
    <t>Improving operational discipline to prevent loss of containment incidents</t>
  </si>
  <si>
    <t>'216-220</t>
  </si>
  <si>
    <t>https://aiche.onlinelibrary.wiley.com/doi/abs/10.1002/prs.10430</t>
  </si>
  <si>
    <t>J. J. Forest</t>
  </si>
  <si>
    <t>Objective analysis of process safety audit data with microsoft access</t>
  </si>
  <si>
    <t>'221-231</t>
  </si>
  <si>
    <t>https://aiche.onlinelibrary.wiley.com/doi/abs/10.1002/prs.10435</t>
  </si>
  <si>
    <t>W. F. P.E.</t>
  </si>
  <si>
    <t>Challenges in developing and implementing safety risk tolerance criteria</t>
  </si>
  <si>
    <t>https://aiche.onlinelibrary.wiley.com/doi/abs/10.1002/prs.10452</t>
  </si>
  <si>
    <t>M. Fecke, J. Martens, J. Cowells and D. T. Morrison</t>
  </si>
  <si>
    <t>A guide to developing and implementing safety checklists: Plant steam utilities</t>
  </si>
  <si>
    <t>https://aiche.onlinelibrary.wiley.com/doi/abs/10.1002/prs.10460</t>
  </si>
  <si>
    <t>P. Cherubin, S. Pellino and A. Petrone</t>
  </si>
  <si>
    <t>Baseline risk assessment tool: A comprehensive risk management tool for process safety</t>
  </si>
  <si>
    <t>'251-260</t>
  </si>
  <si>
    <t>https://aiche.onlinelibrary.wiley.com/doi/abs/10.1002/prs.10464</t>
  </si>
  <si>
    <t>P. R. Amyotte, D. K. MacDonald and F. I. Khan</t>
  </si>
  <si>
    <t>An analysis of CSB investigation reports concerning the hierarchy of controls</t>
  </si>
  <si>
    <t>'261-265</t>
  </si>
  <si>
    <t>https://aiche.onlinelibrary.wiley.com/doi/abs/10.1002/prs.10461</t>
  </si>
  <si>
    <t>S. A. Rodgers and E. A. Ural</t>
  </si>
  <si>
    <t>Practical issues with marginally explosible dusts—evaluating the real hazard</t>
  </si>
  <si>
    <t>'266-279</t>
  </si>
  <si>
    <t>https://aiche.onlinelibrary.wiley.com/doi/abs/10.1002/prs.10436</t>
  </si>
  <si>
    <t>E. D. Vugrin, D. E. Warren and M. A. Ehlen</t>
  </si>
  <si>
    <t>A resilience assessment framework for infrastructure and economic systems: Quantitative and qualitative resilience analysis of petrochemical supply chains to a hurricane</t>
  </si>
  <si>
    <t>'280-290</t>
  </si>
  <si>
    <t>https://aiche.onlinelibrary.wiley.com/doi/abs/10.1002/prs.10437</t>
  </si>
  <si>
    <t>B. Zheng and G.-h. Chen</t>
  </si>
  <si>
    <t>Storage tank fire accidents</t>
  </si>
  <si>
    <t>'291-293</t>
  </si>
  <si>
    <t>https://aiche.onlinelibrary.wiley.com/doi/abs/10.1002/prs.10458</t>
  </si>
  <si>
    <t>'294-295</t>
  </si>
  <si>
    <t>https://aiche.onlinelibrary.wiley.com/doi/abs/10.1002/prs.10482</t>
  </si>
  <si>
    <t>Q. A. Baker, A. J. Pierorazio, J. L. Woodward and M. J. Tang</t>
  </si>
  <si>
    <t>Update of CCPS book “guidelines to evaluating vapor cloud explosion, pressure vessel burst, BLEVE and flash fire hazards”</t>
  </si>
  <si>
    <t>'296-300</t>
  </si>
  <si>
    <t>https://aiche.onlinelibrary.wiley.com/doi/abs/10.1002/prs.10447</t>
  </si>
  <si>
    <t>W.-A. By CCPS, Hoboken, NJ, 225 pages, $99.95, ISBN- 978-0-470-25149-2 Reviewed by Stanley S. Grossel, Process Safety and C. Design Consultant, NJ</t>
  </si>
  <si>
    <t>Guidelines for Process Safety in Bioprocess Manufacturing Facilities (2010)</t>
  </si>
  <si>
    <t>'301-302</t>
  </si>
  <si>
    <t>https://aiche.onlinelibrary.wiley.com/doi/abs/10.1002/prs.10480</t>
  </si>
  <si>
    <t>L. A. Long, M. L. Marshall and J. Lay</t>
  </si>
  <si>
    <t>Update on OSHA's PSM national emphasis programs</t>
  </si>
  <si>
    <t>'303-306</t>
  </si>
  <si>
    <t>https://aiche.onlinelibrary.wiley.com/doi/abs/10.1002/prs.10481</t>
  </si>
  <si>
    <t>B. D. Kelly</t>
  </si>
  <si>
    <t>Why process safety programs sometimes fail</t>
  </si>
  <si>
    <t>'307-309</t>
  </si>
  <si>
    <t>https://aiche.onlinelibrary.wiley.com/doi/abs/10.1002/prs.10494</t>
  </si>
  <si>
    <t>M. Paradies</t>
  </si>
  <si>
    <t>Has process safety management missed the boat?</t>
  </si>
  <si>
    <t>'310-314</t>
  </si>
  <si>
    <t>https://aiche.onlinelibrary.wiley.com/doi/abs/10.1002/prs.10496</t>
  </si>
  <si>
    <t>Basis of safety: A concise communication method for critical process safety information</t>
  </si>
  <si>
    <t>'315-318</t>
  </si>
  <si>
    <t>https://aiche.onlinelibrary.wiley.com/doi/abs/10.1002/prs.10471</t>
  </si>
  <si>
    <t>K. Hanchey and J. R. Thompson</t>
  </si>
  <si>
    <t>The challenge to implement and maintain an effective PSM program</t>
  </si>
  <si>
    <t>'319-322</t>
  </si>
  <si>
    <t>https://aiche.onlinelibrary.wiley.com/doi/abs/10.1002/prs.10473</t>
  </si>
  <si>
    <t>B. K. Vaughen, J. F. Nagel and M. J. Allen</t>
  </si>
  <si>
    <t>Integrate plant reliability efforts with mechanical integrity</t>
  </si>
  <si>
    <t>https://aiche.onlinelibrary.wiley.com/doi/abs/10.1002/prs.10470</t>
  </si>
  <si>
    <t>I. B. Utne, T. Brurok and S. Larsen</t>
  </si>
  <si>
    <t>Monitoring the mechanical integrity of heat exchangers</t>
  </si>
  <si>
    <t>'328-333</t>
  </si>
  <si>
    <t>https://aiche.onlinelibrary.wiley.com/doi/abs/10.1002/prs.10475</t>
  </si>
  <si>
    <t>J. R. Widrig</t>
  </si>
  <si>
    <t>New technology for inspecting critical in-plant piping systems</t>
  </si>
  <si>
    <t>'334-337</t>
  </si>
  <si>
    <t>https://aiche.onlinelibrary.wiley.com/doi/abs/10.1002/prs.10477</t>
  </si>
  <si>
    <t>P. Schubert and T. Keener</t>
  </si>
  <si>
    <t>Mechanical integrity inspections during capital projects</t>
  </si>
  <si>
    <t>'338-341</t>
  </si>
  <si>
    <t>https://aiche.onlinelibrary.wiley.com/doi/abs/10.1002/prs.10488</t>
  </si>
  <si>
    <t>Management of change auditing system</t>
  </si>
  <si>
    <t>'342-345</t>
  </si>
  <si>
    <t>https://aiche.onlinelibrary.wiley.com/doi/abs/10.1002/prs.10467</t>
  </si>
  <si>
    <t>H. W. H. Meyer III</t>
  </si>
  <si>
    <t>Analysis of independent protection layers used in three typical chemical processes</t>
  </si>
  <si>
    <t>'346-350</t>
  </si>
  <si>
    <t>https://aiche.onlinelibrary.wiley.com/doi/abs/10.1002/prs.10486</t>
  </si>
  <si>
    <t>Inherently safer design–not only about reducing consequences!</t>
  </si>
  <si>
    <t>'351-355</t>
  </si>
  <si>
    <t>https://aiche.onlinelibrary.wiley.com/doi/abs/10.1002/prs.10469</t>
  </si>
  <si>
    <t>E. Habibi, M. Zare, A. Barkhordari, H. A. Yousefi and M. A. Morowatisharifabad</t>
  </si>
  <si>
    <t>The comparison of ETBA and HAZOPS techniques</t>
  </si>
  <si>
    <t>'356-359</t>
  </si>
  <si>
    <t>https://aiche.onlinelibrary.wiley.com/doi/abs/10.1002/prs.10484</t>
  </si>
  <si>
    <t>R. A. Ogle, S. Dillon and A. Carpenter</t>
  </si>
  <si>
    <t>Fatal explosion caused by an intermittently used fuel gas piping system</t>
  </si>
  <si>
    <t>'360-364</t>
  </si>
  <si>
    <t>https://aiche.onlinelibrary.wiley.com/doi/abs/10.1002/prs.10492</t>
  </si>
  <si>
    <t>B. Ditch</t>
  </si>
  <si>
    <t>The fire hazard of an ethanol process facility</t>
  </si>
  <si>
    <t>'365-371</t>
  </si>
  <si>
    <t>https://aiche.onlinelibrary.wiley.com/doi/abs/10.1002/prs.10495</t>
  </si>
  <si>
    <t>B. K. Vaughen and T. Muschara</t>
  </si>
  <si>
    <t>A case study—combining incident investigation approaches to identify system-related root causes</t>
  </si>
  <si>
    <t>'372-376</t>
  </si>
  <si>
    <t>https://aiche.onlinelibrary.wiley.com/doi/abs/10.1002/prs.10476</t>
  </si>
  <si>
    <t>Q. A. Baker, D. J. Benac and D. B. Olson</t>
  </si>
  <si>
    <t>Gas fired oven explosion</t>
  </si>
  <si>
    <t>'377-380</t>
  </si>
  <si>
    <t>https://aiche.onlinelibrary.wiley.com/doi/abs/10.1002/prs.10479</t>
  </si>
  <si>
    <t>J. Taveau</t>
  </si>
  <si>
    <t>Explosion of fixed roof atmospheric storage tanks, part 1: Background and review of case histories</t>
  </si>
  <si>
    <t>'381-392</t>
  </si>
  <si>
    <t>https://aiche.onlinelibrary.wiley.com/doi/abs/10.1002/prs.10459</t>
  </si>
  <si>
    <t>R. Wayne Garland</t>
  </si>
  <si>
    <t>Acid release from catalyst tanks—cumulative effects of multiple system changes</t>
  </si>
  <si>
    <t>https://aiche.onlinelibrary.wiley.com/doi/abs/10.1002/prs.10472</t>
  </si>
  <si>
    <t>Evaluation of flammability and toxicity hazards using infinite points</t>
  </si>
  <si>
    <t>'396-400</t>
  </si>
  <si>
    <t>https://aiche.onlinelibrary.wiley.com/doi/abs/10.1002/prs.10474</t>
  </si>
  <si>
    <t>CSB–investigation digest</t>
  </si>
  <si>
    <t>'401-402</t>
  </si>
  <si>
    <t>https://aiche.onlinelibrary.wiley.com/doi/abs/10.1002/prs.10489</t>
  </si>
  <si>
    <t>H. Cohen</t>
  </si>
  <si>
    <t>Chemical safety and hazard investigation board web site—summary</t>
  </si>
  <si>
    <t>'403-404</t>
  </si>
  <si>
    <t>https://aiche.onlinelibrary.wiley.com/doi/abs/10.1002/prs.10498</t>
  </si>
  <si>
    <t>D. C. Hendershot, J. Herber and G. M. King</t>
  </si>
  <si>
    <t>CCPS process safety beacon: A tool to promote process safety awareness for front line plant workers</t>
  </si>
  <si>
    <t>'405-407</t>
  </si>
  <si>
    <t>https://aiche.onlinelibrary.wiley.com/doi/abs/10.1002/prs.10491</t>
  </si>
  <si>
    <t>Book review chemical process safety—Fundamentals with applications, 3rd edition (2011)</t>
  </si>
  <si>
    <t>'408-409</t>
  </si>
  <si>
    <t>https://aiche.onlinelibrary.wiley.com/doi/abs/10.1002/prs.10497</t>
  </si>
  <si>
    <t>https://aiche.onlinelibrary.wiley.com/doi/abs/10.1002/prs.11483</t>
  </si>
  <si>
    <t>Process safety management—You can't get it right without a good safety culture</t>
  </si>
  <si>
    <t>https://aiche.onlinelibrary.wiley.com/doi/abs/10.1002/prs.10501</t>
  </si>
  <si>
    <t>J. Moseman</t>
  </si>
  <si>
    <t>New risk acceptance criteria for process safety</t>
  </si>
  <si>
    <t>'6-8</t>
  </si>
  <si>
    <t>https://aiche.onlinelibrary.wiley.com/doi/abs/10.1002/prs.10392</t>
  </si>
  <si>
    <t>A. Summers, W. Vogtmann and S. Smolen</t>
  </si>
  <si>
    <t>Consistent consequence severity estimation</t>
  </si>
  <si>
    <t>'9-16</t>
  </si>
  <si>
    <t>https://aiche.onlinelibrary.wiley.com/doi/abs/10.1002/prs.10502</t>
  </si>
  <si>
    <t>G. H. A. Shirali, I. Mohammadfam, M. Motamedzade, Ebrahimipour, V. and A. Moghimbeigi</t>
  </si>
  <si>
    <t>Assessing resilience engineering based on safety culture and managerial factors</t>
  </si>
  <si>
    <t>'17-18</t>
  </si>
  <si>
    <t>https://aiche.onlinelibrary.wiley.com/doi/abs/10.1002/prs.10485</t>
  </si>
  <si>
    <t>A. Azhagurajan, N. Selvakumar and M. Mohammed Yasin</t>
  </si>
  <si>
    <t>Minimum ignition energy for micro and nano flash powders</t>
  </si>
  <si>
    <t>'19-23</t>
  </si>
  <si>
    <t>https://aiche.onlinelibrary.wiley.com/doi/abs/10.1002/prs.10503</t>
  </si>
  <si>
    <t>S. A. Rodgers</t>
  </si>
  <si>
    <t>Application of the NFPA 654 dust layer thickness criteria—recognizing the hazard</t>
  </si>
  <si>
    <t>'24-35</t>
  </si>
  <si>
    <t>https://aiche.onlinelibrary.wiley.com/doi/abs/10.1002/prs.10500</t>
  </si>
  <si>
    <t>Secondary dust explosions: How to prevent them or mitigate their effects?</t>
  </si>
  <si>
    <t>'36-50</t>
  </si>
  <si>
    <t>https://aiche.onlinelibrary.wiley.com/doi/abs/10.1002/prs.10478</t>
  </si>
  <si>
    <t>R. A. Ogle, J. C. Ramirez and S. A. Smyth</t>
  </si>
  <si>
    <t>Calculating the explosion energy of a boiling liquid expanding vapor explosion using exergy analysis</t>
  </si>
  <si>
    <t>https://aiche.onlinelibrary.wiley.com/doi/abs/10.1002/prs.10465</t>
  </si>
  <si>
    <t>The Buncefield explosion: Were the resulting overpressures really unforeseeable?</t>
  </si>
  <si>
    <t>'55-71</t>
  </si>
  <si>
    <t>https://aiche.onlinelibrary.wiley.com/doi/abs/10.1002/prs.10468</t>
  </si>
  <si>
    <t>Explosion of fixed roof atmospheric storage tanks, part 2: Analytical methods to assess safety distances</t>
  </si>
  <si>
    <t>'72-82</t>
  </si>
  <si>
    <t>https://aiche.onlinelibrary.wiley.com/doi/abs/10.1002/prs.10499</t>
  </si>
  <si>
    <t>H. Duisters</t>
  </si>
  <si>
    <t>Examples of safety studies and SIL analysis on the ammonia plants of OCI Nitrogen</t>
  </si>
  <si>
    <t>'83-88</t>
  </si>
  <si>
    <t>https://aiche.onlinelibrary.wiley.com/doi/abs/10.1002/prs.10493</t>
  </si>
  <si>
    <t>A. Din, S. Hassan and A. Ahmad</t>
  </si>
  <si>
    <t>Metal degradation of the methanator vessel</t>
  </si>
  <si>
    <t>https://aiche.onlinelibrary.wiley.com/doi/abs/10.1002/prs.10487</t>
  </si>
  <si>
    <t>CCPS process safety beacon</t>
  </si>
  <si>
    <t>'95-95</t>
  </si>
  <si>
    <t>https://aiche.onlinelibrary.wiley.com/doi/abs/10.1002/prs.10490</t>
  </si>
  <si>
    <t>https://aiche.onlinelibrary.wiley.com/doi/abs/10.1002/prs.11490</t>
  </si>
  <si>
    <t>W. Frank, R. R. Freeman and D. Hendershot</t>
  </si>
  <si>
    <t>To the editors of Process Safety Progress</t>
  </si>
  <si>
    <t>https://aiche.onlinelibrary.wiley.com/doi/abs/10.1002/prs.11491</t>
  </si>
  <si>
    <t>Author's response to the editors of process safety progress</t>
  </si>
  <si>
    <t>'98-99</t>
  </si>
  <si>
    <t>https://aiche.onlinelibrary.wiley.com/doi/abs/10.1002/prs.11497</t>
  </si>
  <si>
    <t>J. A. Klein and E. M. Francisco</t>
  </si>
  <si>
    <t>Focus on personal operational discipline to get work done right</t>
  </si>
  <si>
    <t>https://aiche.onlinelibrary.wiley.com/doi/abs/10.1002/prs.11488</t>
  </si>
  <si>
    <t>B. K. Vaughen, P. Kruger and T. A. Hauser</t>
  </si>
  <si>
    <t>A surgical risk reduction approach to reduce global process safety risk: The “PSM gamma-knife”</t>
  </si>
  <si>
    <t>'105-112</t>
  </si>
  <si>
    <t>https://aiche.onlinelibrary.wiley.com/doi/abs/10.1002/prs.11474</t>
  </si>
  <si>
    <t>F. H. Knack, M. L. Brown and F. W. Knack</t>
  </si>
  <si>
    <t>Modeling small releases from tanks</t>
  </si>
  <si>
    <t>https://aiche.onlinelibrary.wiley.com/doi/abs/10.1002/prs.10441</t>
  </si>
  <si>
    <t>Risk tolerance criteria for layers of protection analysis</t>
  </si>
  <si>
    <t>https://aiche.onlinelibrary.wiley.com/doi/abs/10.1002/prs.10507</t>
  </si>
  <si>
    <t>T. Wagner and J. Champion</t>
  </si>
  <si>
    <t>A work process for revalidating LOPAs and other risk analyses</t>
  </si>
  <si>
    <t>'122-129</t>
  </si>
  <si>
    <t>https://aiche.onlinelibrary.wiley.com/doi/abs/10.1002/prs.11473</t>
  </si>
  <si>
    <t>M. S. Schmidt and D. Kilpatrick</t>
  </si>
  <si>
    <t>A tale of two plants: Using LOPA for SIL assignment</t>
  </si>
  <si>
    <t>'130-138</t>
  </si>
  <si>
    <t>https://aiche.onlinelibrary.wiley.com/doi/abs/10.1002/prs.11477</t>
  </si>
  <si>
    <t>Risk criteria, protection layers, and conditional modifiers</t>
  </si>
  <si>
    <t>https://aiche.onlinelibrary.wiley.com/doi/abs/10.1002/prs.11478</t>
  </si>
  <si>
    <t>A. p. R. Soman, G. Sundararaj and S. R. Devadasan</t>
  </si>
  <si>
    <t>Consequence assessment of chlorine release</t>
  </si>
  <si>
    <t>https://aiche.onlinelibrary.wiley.com/doi/abs/10.1002/prs.11479</t>
  </si>
  <si>
    <t>Q. Zhang, W. Li, Y. Huang and Y. Duan</t>
  </si>
  <si>
    <t>Influence of spark duration on deflagration characteristics of methane-air mixtures</t>
  </si>
  <si>
    <t>'148-151</t>
  </si>
  <si>
    <t>https://aiche.onlinelibrary.wiley.com/doi/abs/10.1002/prs.10506</t>
  </si>
  <si>
    <t>It's people, stupid!: Human factors in incident investigation</t>
  </si>
  <si>
    <t>'152-158</t>
  </si>
  <si>
    <t>https://aiche.onlinelibrary.wiley.com/doi/abs/10.1002/prs.11475</t>
  </si>
  <si>
    <t>M. Sánchez, N. Cardenas and V. A. Dominguez</t>
  </si>
  <si>
    <t>Acoustic emission testing of aboveground petroleum storage tanks: Risk assessment and lessons learned</t>
  </si>
  <si>
    <t>'159-164</t>
  </si>
  <si>
    <t>https://aiche.onlinelibrary.wiley.com/doi/abs/10.1002/prs.11476</t>
  </si>
  <si>
    <t>S. M. Richter</t>
  </si>
  <si>
    <t>Collective analysis of pharmaceutical dust explosion testing data</t>
  </si>
  <si>
    <t>https://aiche.onlinelibrary.wiley.com/doi/abs/10.1002/prs.11480</t>
  </si>
  <si>
    <t>L. Dostal, B. Janovsky and M. Ferjencik</t>
  </si>
  <si>
    <t>Velocity and range of fragments from accidental explosions</t>
  </si>
  <si>
    <t>'170-173</t>
  </si>
  <si>
    <t>https://aiche.onlinelibrary.wiley.com/doi/abs/10.1002/prs.11481</t>
  </si>
  <si>
    <t>D. T. Morrison and R. J. Hart</t>
  </si>
  <si>
    <t>Guidelines for identifying and mitigating thermal hazards of sustainable materials</t>
  </si>
  <si>
    <t>https://aiche.onlinelibrary.wiley.com/doi/abs/10.1002/prs.10505</t>
  </si>
  <si>
    <t>DPC Enterprises chlorine release Festus, Missouri August 14, 2002</t>
  </si>
  <si>
    <t>'182-183</t>
  </si>
  <si>
    <t>https://aiche.onlinelibrary.wiley.com/doi/abs/10.1002/prs.11492</t>
  </si>
  <si>
    <t>Recognizing catastrophic incident warning signs in the process industries (2012)</t>
  </si>
  <si>
    <t>'184-184</t>
  </si>
  <si>
    <t>https://aiche.onlinelibrary.wiley.com/doi/abs/10.1002/prs.11489</t>
  </si>
  <si>
    <t>R. Kwasny</t>
  </si>
  <si>
    <t>Critical issues for safer dryer operations</t>
  </si>
  <si>
    <t>https://aiche.onlinelibrary.wiley.com/doi/abs/10.1002/prs.11484</t>
  </si>
  <si>
    <t>X.-Q. Yan and J.-L. Yu</t>
  </si>
  <si>
    <t>Dust explosion incidents in China</t>
  </si>
  <si>
    <t>'187-189</t>
  </si>
  <si>
    <t>https://aiche.onlinelibrary.wiley.com/doi/abs/10.1002/prs.11482</t>
  </si>
  <si>
    <t>S. Stricoff</t>
  </si>
  <si>
    <t>The future of catastrophic event prevention: Seven questions leaders need to ask</t>
  </si>
  <si>
    <t>https://aiche.onlinelibrary.wiley.com/doi/abs/10.1002/prs.11471</t>
  </si>
  <si>
    <t>C.-H. Wang and Y.-J. Liu</t>
  </si>
  <si>
    <t>The dimensions and analysis of safety culture</t>
  </si>
  <si>
    <t>'193-194</t>
  </si>
  <si>
    <t>https://aiche.onlinelibrary.wiley.com/doi/abs/10.1002/prs.11472</t>
  </si>
  <si>
    <t>How to evaluate process safety culture</t>
  </si>
  <si>
    <t>'195-197</t>
  </si>
  <si>
    <t>https://aiche.onlinelibrary.wiley.com/doi/abs/10.1002/prs.11486</t>
  </si>
  <si>
    <t>https://aiche.onlinelibrary.wiley.com/doi/abs/10.1002/prs.11514</t>
  </si>
  <si>
    <t>V. H. Edwards, W. F. Early, G. J. Fleming, R. Darby, J. Cramer, M. S. Mannan, H. D. Kaiser, R. A. Freeman, K. Pearson, J. Thompson, P. Myers, J. Chosnek, J. Champion, C. S. Howat, S. D. Emerson, J. H. Willis and R. Hoff</t>
  </si>
  <si>
    <t>History of the process plant safety symposium: 20 years, 1992–2012</t>
  </si>
  <si>
    <t>'200-202</t>
  </si>
  <si>
    <t>https://aiche.onlinelibrary.wiley.com/doi/abs/10.1002/prs.11505</t>
  </si>
  <si>
    <t>E. Mark Davis, D. Silva and J. Murphy</t>
  </si>
  <si>
    <t>The CCPS chemical reactivity evaluation tool</t>
  </si>
  <si>
    <t>https://aiche.onlinelibrary.wiley.com/doi/abs/10.1002/prs.11509</t>
  </si>
  <si>
    <t>L. G. Britton and H. L. Walmsley</t>
  </si>
  <si>
    <t>Static electricity: New guidance for storage tank loading rates</t>
  </si>
  <si>
    <t>'219-229</t>
  </si>
  <si>
    <t>https://aiche.onlinelibrary.wiley.com/doi/abs/10.1002/prs.11510</t>
  </si>
  <si>
    <t>J. Taveau and B. Moras</t>
  </si>
  <si>
    <t>Explosion of fixed roof atmospheric storage tanks, part 3: Gas explosion and structural response simulations</t>
  </si>
  <si>
    <t>'230-239</t>
  </si>
  <si>
    <t>https://aiche.onlinelibrary.wiley.com/doi/abs/10.1002/prs.11485</t>
  </si>
  <si>
    <t>Quantifying LOPA uncertainty</t>
  </si>
  <si>
    <t>'240-247</t>
  </si>
  <si>
    <t>https://aiche.onlinelibrary.wiley.com/doi/abs/10.1002/prs.11493</t>
  </si>
  <si>
    <t>D. T. Morrison, M. Fecke and J. Ramirez</t>
  </si>
  <si>
    <t>Using layer of protection analysis to understand necessary safeguards for steam boiler operation</t>
  </si>
  <si>
    <t>'248-254</t>
  </si>
  <si>
    <t>https://aiche.onlinelibrary.wiley.com/doi/abs/10.1002/prs.11500</t>
  </si>
  <si>
    <t>Using layers of protection analysis to evaluate fire and gas systems</t>
  </si>
  <si>
    <t>'255-260</t>
  </si>
  <si>
    <t>https://aiche.onlinelibrary.wiley.com/doi/abs/10.1002/prs.10504</t>
  </si>
  <si>
    <t>J. A. Klein and S. Dharmavaram</t>
  </si>
  <si>
    <t>Improving the performance of established PSM programs</t>
  </si>
  <si>
    <t>https://aiche.onlinelibrary.wiley.com/doi/abs/10.1002/prs.11494</t>
  </si>
  <si>
    <t>An introduction to assessing process hazards</t>
  </si>
  <si>
    <t>https://aiche.onlinelibrary.wiley.com/doi/abs/10.1002/prs.11495</t>
  </si>
  <si>
    <t>How to be effective in a process safety role</t>
  </si>
  <si>
    <t>'271-274</t>
  </si>
  <si>
    <t>https://aiche.onlinelibrary.wiley.com/doi/abs/10.1002/prs.11508</t>
  </si>
  <si>
    <t>Prework and precompletion of worksheets for process hazard analysis</t>
  </si>
  <si>
    <t>'275-278</t>
  </si>
  <si>
    <t>https://aiche.onlinelibrary.wiley.com/doi/abs/10.1002/prs.11498</t>
  </si>
  <si>
    <t>Process hazard analysis for phases of operation in the process life cycle</t>
  </si>
  <si>
    <t>'279-281</t>
  </si>
  <si>
    <t>https://aiche.onlinelibrary.wiley.com/doi/abs/10.1002/prs.11506</t>
  </si>
  <si>
    <t>Conducting process hazard analysis to facilitate layers of protection analysis</t>
  </si>
  <si>
    <t>'282-286</t>
  </si>
  <si>
    <t>https://aiche.onlinelibrary.wiley.com/doi/abs/10.1002/prs.11487</t>
  </si>
  <si>
    <t>J. N. Shah and D. M. Shaffer</t>
  </si>
  <si>
    <t>Risk-based approach for evaluating safety events in large plants</t>
  </si>
  <si>
    <t>'287-290</t>
  </si>
  <si>
    <t>https://aiche.onlinelibrary.wiley.com/doi/abs/10.1002/prs.11511</t>
  </si>
  <si>
    <t>G. Fayet, P. Rotureau, V. Prana and C. Adamo</t>
  </si>
  <si>
    <t>Global and local quantitative structure–property relationship models to predict the impact sensitivity of nitro compounds</t>
  </si>
  <si>
    <t>'291-303</t>
  </si>
  <si>
    <t>https://aiche.onlinelibrary.wiley.com/doi/abs/10.1002/prs.11499</t>
  </si>
  <si>
    <t>A. Meel and S. Khajehnajafi</t>
  </si>
  <si>
    <t>A comparative analysis of two approaches for pool evaporation modeling: Shrinking versus nonshrinking pool area</t>
  </si>
  <si>
    <t>'304-314</t>
  </si>
  <si>
    <t>https://aiche.onlinelibrary.wiley.com/doi/abs/10.1002/prs.11502</t>
  </si>
  <si>
    <t>Engineers need RUDENESS: An extension of trevor Kletz's approach to accident investigations</t>
  </si>
  <si>
    <t>https://aiche.onlinelibrary.wiley.com/doi/abs/10.1002/prs.11507</t>
  </si>
  <si>
    <t>B. M. J. Assael, C. P. T. Konstantinos E. Kakosimos, B. R. Francis Group, FL, 349 pages, $139.95, ISBN 978-1---1 Reviewed by Stanley S. Grossel, Process Safety and C. Design Consultant, NJ</t>
  </si>
  <si>
    <t>Fires, explosions, and toxic gas dispersions: Effects calculation and risk analysis (2010)</t>
  </si>
  <si>
    <t>'319-319</t>
  </si>
  <si>
    <t>https://aiche.onlinelibrary.wiley.com/doi/abs/10.1002/prs.11496</t>
  </si>
  <si>
    <t>J. W. By CCPS, I. Sons, Hoboken, NJ, 440 pages, $125.00, ISBN-13:978-0-470-76772-6. Reviewed by Stanley S. Grossel, Process Safety and C. Design Consultant, NJ</t>
  </si>
  <si>
    <t>Guidelines for engineering design for process safety, 2nd edition (2012)</t>
  </si>
  <si>
    <t>'320-321</t>
  </si>
  <si>
    <t>https://aiche.onlinelibrary.wiley.com/doi/abs/10.1002/prs.11501</t>
  </si>
  <si>
    <t>Safety &amp; health news</t>
  </si>
  <si>
    <t>'322-326</t>
  </si>
  <si>
    <t>https://aiche.onlinelibrary.wiley.com/doi/abs/10.1002/prs.11503</t>
  </si>
  <si>
    <t>B. J. F. Louvar</t>
  </si>
  <si>
    <t>Editorial – Urgent message to universities</t>
  </si>
  <si>
    <t>'327-327</t>
  </si>
  <si>
    <t>https://aiche.onlinelibrary.wiley.com/doi/abs/10.1002/prs.11541</t>
  </si>
  <si>
    <t>To the editors of process safety progress</t>
  </si>
  <si>
    <t>'328-329</t>
  </si>
  <si>
    <t>https://aiche.onlinelibrary.wiley.com/doi/abs/10.1002/prs.11516</t>
  </si>
  <si>
    <t>Author's response to the letter to the editor</t>
  </si>
  <si>
    <t>'329-329</t>
  </si>
  <si>
    <t>https://aiche.onlinelibrary.wiley.com/doi/abs/10.1002/prs.11517</t>
  </si>
  <si>
    <t>J. F. Murphy and J. Conner</t>
  </si>
  <si>
    <t>Beware of the black swan: The limitations of risk analysis for predicting the extreme impact of rare process safety incidents</t>
  </si>
  <si>
    <t>'330-333</t>
  </si>
  <si>
    <t>https://aiche.onlinelibrary.wiley.com/doi/abs/10.1002/prs.11524</t>
  </si>
  <si>
    <t>Management discipline</t>
  </si>
  <si>
    <t>'334-336</t>
  </si>
  <si>
    <t>https://aiche.onlinelibrary.wiley.com/doi/abs/10.1002/prs.11513</t>
  </si>
  <si>
    <t>B. K. Vaughen and T. A. Kletz</t>
  </si>
  <si>
    <t>Continuing our process safety management journey</t>
  </si>
  <si>
    <t>'337-342</t>
  </si>
  <si>
    <t>https://aiche.onlinelibrary.wiley.com/doi/abs/10.1002/prs.11515</t>
  </si>
  <si>
    <t>D. Snowball and I. Travers</t>
  </si>
  <si>
    <t>“Go out and lead”: Process safety management</t>
  </si>
  <si>
    <t>'343-345</t>
  </si>
  <si>
    <t>https://aiche.onlinelibrary.wiley.com/doi/abs/10.1002/prs.11523</t>
  </si>
  <si>
    <t>J. W. Herber</t>
  </si>
  <si>
    <t>Smaller companies struggle with process safety</t>
  </si>
  <si>
    <t>'346-349</t>
  </si>
  <si>
    <t>https://aiche.onlinelibrary.wiley.com/doi/abs/10.1002/prs.11528</t>
  </si>
  <si>
    <t>C. W. Young and K. J. Hodges</t>
  </si>
  <si>
    <t>Process safety management mentoring: Subjects to convey and the methods for conveying</t>
  </si>
  <si>
    <t>'350-354</t>
  </si>
  <si>
    <t>https://aiche.onlinelibrary.wiley.com/doi/abs/10.1002/prs.11529</t>
  </si>
  <si>
    <t>S. Goddard</t>
  </si>
  <si>
    <t>Preparing for process safety management</t>
  </si>
  <si>
    <t>'355-358</t>
  </si>
  <si>
    <t>https://aiche.onlinelibrary.wiley.com/doi/abs/10.1002/prs.11532</t>
  </si>
  <si>
    <t>What risk reduction measures should be credited in process hazard analysis?</t>
  </si>
  <si>
    <t>'359-362</t>
  </si>
  <si>
    <t>https://aiche.onlinelibrary.wiley.com/doi/abs/10.1002/prs.11520</t>
  </si>
  <si>
    <t>R. Pitblado, M. Bardy, P. Nalpanis, P. Crossthwaite, K. Molazemi, M. Bekaert and V. Raghunathan</t>
  </si>
  <si>
    <t>International comparison on the application of societal risk criteria</t>
  </si>
  <si>
    <t>'363-368</t>
  </si>
  <si>
    <t>https://aiche.onlinelibrary.wiley.com/doi/abs/10.1002/prs.11525</t>
  </si>
  <si>
    <t>J. N. Shah and M. D. Moosemiller</t>
  </si>
  <si>
    <t>Understanding and developing quantitative risk criteria</t>
  </si>
  <si>
    <t>'369-372</t>
  </si>
  <si>
    <t>https://aiche.onlinelibrary.wiley.com/doi/abs/10.1002/prs.11533</t>
  </si>
  <si>
    <t>D. K. Lewis and F. Henselwood</t>
  </si>
  <si>
    <t>Safety system impairment and the need to manage peak risk</t>
  </si>
  <si>
    <t>'373-376</t>
  </si>
  <si>
    <t>https://aiche.onlinelibrary.wiley.com/doi/abs/10.1002/prs.11535</t>
  </si>
  <si>
    <t>N. Prophet</t>
  </si>
  <si>
    <t>The benefits of a risk-based approach to facility siting</t>
  </si>
  <si>
    <t>https://aiche.onlinelibrary.wiley.com/doi/abs/10.1002/prs.11531</t>
  </si>
  <si>
    <t>H. J. Manuel, E. S. Kooi, L. J. Bellamy, M. L. Mud and J. I. H. Oh</t>
  </si>
  <si>
    <t>Deriving major accident failure frequencies with a storybuilder analysis of reportable accidents</t>
  </si>
  <si>
    <t>'381-389</t>
  </si>
  <si>
    <t>https://aiche.onlinelibrary.wiley.com/doi/abs/10.1002/prs.11527</t>
  </si>
  <si>
    <t>F. Riedewald</t>
  </si>
  <si>
    <t>A fire in a secondary pharmaceutical powder transfer operation</t>
  </si>
  <si>
    <t>'390-392</t>
  </si>
  <si>
    <t>https://aiche.onlinelibrary.wiley.com/doi/abs/10.1002/prs.11530</t>
  </si>
  <si>
    <t>Identifying hazards in the chemical research laboratory</t>
  </si>
  <si>
    <t>'393-397</t>
  </si>
  <si>
    <t>https://aiche.onlinelibrary.wiley.com/doi/abs/10.1002/prs.11518</t>
  </si>
  <si>
    <t>M. Yifei, Z. Dongfeng, L. Yi and W. Wendong</t>
  </si>
  <si>
    <t>Study on performance-based safety spacing between ultra-large oil tanks</t>
  </si>
  <si>
    <t>'398-401</t>
  </si>
  <si>
    <t>https://aiche.onlinelibrary.wiley.com/doi/abs/10.1002/prs.11526</t>
  </si>
  <si>
    <t>Q. Wang, T. Ma, J. Hanson and M. Larranaga</t>
  </si>
  <si>
    <t>Application of incident command system in emergency response</t>
  </si>
  <si>
    <t>'402-406</t>
  </si>
  <si>
    <t>https://aiche.onlinelibrary.wiley.com/doi/abs/10.1002/prs.11538</t>
  </si>
  <si>
    <t>M. C. Polagye, M. F. Jackson, R. D. Mohler and R. D. West</t>
  </si>
  <si>
    <t>Loss prevention in chemical plants: A property insurer's perspective</t>
  </si>
  <si>
    <t>'407-408</t>
  </si>
  <si>
    <t>https://aiche.onlinelibrary.wiley.com/doi/abs/10.1002/prs.11540</t>
  </si>
  <si>
    <t>J. M. Schork, E. M. Lutostansky and S. R. Auvil</t>
  </si>
  <si>
    <t>Summary: Societal risk criteria and pipelines</t>
  </si>
  <si>
    <t>'409-410</t>
  </si>
  <si>
    <t>https://aiche.onlinelibrary.wiley.com/doi/abs/10.1002/prs.11522</t>
  </si>
  <si>
    <t>M. Reed and E. Peterson</t>
  </si>
  <si>
    <t>Enhancing fire risk evaluations of plant structures using finite element analysis</t>
  </si>
  <si>
    <t>'411-412</t>
  </si>
  <si>
    <t>https://aiche.onlinelibrary.wiley.com/doi/abs/10.1002/prs.11519</t>
  </si>
  <si>
    <t>'413-416</t>
  </si>
  <si>
    <t>https://aiche.onlinelibrary.wiley.com/doi/abs/10.1002/prs.11537</t>
  </si>
  <si>
    <t>Editorial – Practice Emergency Response Exercises Beforehand</t>
  </si>
  <si>
    <t>https://aiche.onlinelibrary.wiley.com/doi/abs/10.1002/prs.11569</t>
  </si>
  <si>
    <t>R. J. Willey, J. H.-C. Hsiao, R. E. Sanders, A. Kossoy and C.-M. Shu</t>
  </si>
  <si>
    <t>A Focus on Fire Fundamentals Including Emergency Response Training at the National Fire Agency in Taiwan</t>
  </si>
  <si>
    <t>https://aiche.onlinelibrary.wiley.com/doi/abs/10.1002/prs.11570</t>
  </si>
  <si>
    <t>J. R. Lay, L. A. Long, M. L. Marshall and J. J. Wanko</t>
  </si>
  <si>
    <t>Are your credits worthy?</t>
  </si>
  <si>
    <t>https://aiche.onlinelibrary.wiley.com/doi/abs/10.1002/prs.11546</t>
  </si>
  <si>
    <t>I. Atay and P. Komosinsky</t>
  </si>
  <si>
    <t>Inherently safer technology implementation— risk reduction and risk shifting</t>
  </si>
  <si>
    <t>'12-16</t>
  </si>
  <si>
    <t>https://aiche.onlinelibrary.wiley.com/doi/abs/10.1002/prs.11547</t>
  </si>
  <si>
    <t>S. F. Ávila, F. L. P. Pessoa and J. C. S. Andrade</t>
  </si>
  <si>
    <t>Social HAZOP at an Oil Refinery</t>
  </si>
  <si>
    <t>https://aiche.onlinelibrary.wiley.com/doi/abs/10.1002/prs.11552</t>
  </si>
  <si>
    <t>M. C. B. e. S. Saraiva and R. Abreu</t>
  </si>
  <si>
    <t>Operational group for process safety</t>
  </si>
  <si>
    <t>'22-24</t>
  </si>
  <si>
    <t>https://aiche.onlinelibrary.wiley.com/doi/abs/10.1002/prs.11545</t>
  </si>
  <si>
    <t>J. F. Mize</t>
  </si>
  <si>
    <t>Relief design for laboratories and pilot plants</t>
  </si>
  <si>
    <t>'25-27</t>
  </si>
  <si>
    <t>https://aiche.onlinelibrary.wiley.com/doi/abs/10.1002/prs.11521</t>
  </si>
  <si>
    <t>S.-Y. Huang and M. S. Mannan</t>
  </si>
  <si>
    <t>Technical Aspects of Storage Tank Loss Prevention</t>
  </si>
  <si>
    <t>'28-36</t>
  </si>
  <si>
    <t>https://aiche.onlinelibrary.wiley.com/doi/abs/10.1002/prs.11550</t>
  </si>
  <si>
    <t>Q. Zhang and W. Li</t>
  </si>
  <si>
    <t>Ignition Characteristics for Methane-Air Mixtures atVarious Initial Temperatures</t>
  </si>
  <si>
    <t>'37-41</t>
  </si>
  <si>
    <t>https://aiche.onlinelibrary.wiley.com/doi/abs/10.1002/prs.11561</t>
  </si>
  <si>
    <t>T. Ma</t>
  </si>
  <si>
    <t>A thermal theory for flammability diagrams guiding purge and inertion of a flammable mixture</t>
  </si>
  <si>
    <t>'42-48</t>
  </si>
  <si>
    <t>https://aiche.onlinelibrary.wiley.com/doi/abs/10.1002/prs.11543</t>
  </si>
  <si>
    <t>R. K. Eckhoff, B. J. Arntzen, H. E. Z. Opsvik, A. Grov and F. Solheim</t>
  </si>
  <si>
    <t>Is the safe performance of flame gaps in flameproof electrical apparatus deteriorated by rusting and mechanical damage? Part 1: Group IIA gases</t>
  </si>
  <si>
    <t>'49-56</t>
  </si>
  <si>
    <t>https://aiche.onlinelibrary.wiley.com/doi/abs/10.1002/prs.11542</t>
  </si>
  <si>
    <t>How to Communicate to Create a Safety Culture and Improve PSM Results</t>
  </si>
  <si>
    <t>'57-58</t>
  </si>
  <si>
    <t>https://aiche.onlinelibrary.wiley.com/doi/abs/10.1002/prs.11555</t>
  </si>
  <si>
    <t>M. I. Rashid, N. Ramzan, T. Iqbal, S. Yasin and S. Yousaf</t>
  </si>
  <si>
    <t>Implementation Issues of PSM in a Fertilizer Plant: An Operations Engineer's Point of View</t>
  </si>
  <si>
    <t>https://aiche.onlinelibrary.wiley.com/doi/abs/10.1002/prs.11553</t>
  </si>
  <si>
    <t>S. Gill</t>
  </si>
  <si>
    <t>Management of Critical Alarms: Connecting the Dots</t>
  </si>
  <si>
    <t>https://aiche.onlinelibrary.wiley.com/doi/abs/10.1002/prs.11549</t>
  </si>
  <si>
    <t>D. Beebe, S. Ferrer and D. Logerot</t>
  </si>
  <si>
    <t>The Connection of peak alarm rates to plant incidents and what you can do to minimize</t>
  </si>
  <si>
    <t>https://aiche.onlinelibrary.wiley.com/doi/abs/10.1002/prs.11539</t>
  </si>
  <si>
    <t>J.-P. Lacoursière and C. Dumas</t>
  </si>
  <si>
    <t>Replacement of HCFC-22 Refrigerants with Ammonia: A Challenge for Hockey Arenas in Quebec</t>
  </si>
  <si>
    <t>'78-83</t>
  </si>
  <si>
    <t>https://aiche.onlinelibrary.wiley.com/doi/abs/10.1002/prs.11559</t>
  </si>
  <si>
    <t>E. Hagey</t>
  </si>
  <si>
    <t>The PSV That Did Not Fail—Misconceptions About PSVs</t>
  </si>
  <si>
    <t>https://aiche.onlinelibrary.wiley.com/doi/abs/10.1002/prs.11557</t>
  </si>
  <si>
    <t>I. J. Shin</t>
  </si>
  <si>
    <t>Major Industrial Accidents in Korea: The Characteristics and Implication of Statistics 1996–2011</t>
  </si>
  <si>
    <t>https://aiche.onlinelibrary.wiley.com/doi/abs/10.1002/prs.11551</t>
  </si>
  <si>
    <t>P. M. McAllister, J. L. Dyche and R. C. Graves</t>
  </si>
  <si>
    <t>Investigation and actions after an internal air compressor filter fire</t>
  </si>
  <si>
    <t>https://aiche.onlinelibrary.wiley.com/doi/abs/10.1002/prs.11544</t>
  </si>
  <si>
    <t>Guidelines for Evaluating Process Plant Buildings for External Explosions, Fires, and Toxic Releases, 2nd Edition (2012) By CCPS, John Wiley &amp; Sons, Inc., Hoboken, NJ, 232 pages, $115.00, ISBN; 978-0-470-64367</t>
  </si>
  <si>
    <t>'102-102</t>
  </si>
  <si>
    <t>https://aiche.onlinelibrary.wiley.com/doi/abs/10.1002/prs.11564</t>
  </si>
  <si>
    <t>Safety &amp; Health News</t>
  </si>
  <si>
    <t>'103-105</t>
  </si>
  <si>
    <t>https://aiche.onlinelibrary.wiley.com/doi/abs/10.1002/prs.11568</t>
  </si>
  <si>
    <t>Editorial—Teaching process safety</t>
  </si>
  <si>
    <t>'107-107</t>
  </si>
  <si>
    <t>https://aiche.onlinelibrary.wiley.com/doi/abs/10.1002/prs.11597</t>
  </si>
  <si>
    <t>A. E. Theis</t>
  </si>
  <si>
    <t>Letter</t>
  </si>
  <si>
    <t>'108-108</t>
  </si>
  <si>
    <t>https://aiche.onlinelibrary.wiley.com/doi/abs/10.1002/prs.11593</t>
  </si>
  <si>
    <t>Why Hazard evaluation and inherently safer reviews are important to chemical engineering undergraduates</t>
  </si>
  <si>
    <t>https://aiche.onlinelibrary.wiley.com/doi/abs/10.1002/prs.11577</t>
  </si>
  <si>
    <t>Responding to december 2012 editorial – urgent message to universities</t>
  </si>
  <si>
    <t>'109-109</t>
  </si>
  <si>
    <t>https://aiche.onlinelibrary.wiley.com/doi/abs/10.1002/prs.11578</t>
  </si>
  <si>
    <t>PRS-Letter</t>
  </si>
  <si>
    <t>'110-110</t>
  </si>
  <si>
    <t>https://aiche.onlinelibrary.wiley.com/doi/abs/10.1002/prs.11591</t>
  </si>
  <si>
    <t>PRS-Brochure</t>
  </si>
  <si>
    <t>'111-112</t>
  </si>
  <si>
    <t>https://aiche.onlinelibrary.wiley.com/doi/abs/10.1002/prs.11592</t>
  </si>
  <si>
    <t>T. O. Spicer, R. J. Willey, D. A. Crowl and W. Smades</t>
  </si>
  <si>
    <t>The safety and chemical engineering education committee—broadening the reach of chemical engineering process safety education</t>
  </si>
  <si>
    <t>'113-118</t>
  </si>
  <si>
    <t>https://aiche.onlinelibrary.wiley.com/doi/abs/10.1002/prs.11594</t>
  </si>
  <si>
    <t>Keep a sense of vulnerability: For safety's sake</t>
  </si>
  <si>
    <t>https://aiche.onlinelibrary.wiley.com/doi/abs/10.1002/prs.11587</t>
  </si>
  <si>
    <t>Supporting materials for teaching process safety</t>
  </si>
  <si>
    <t>https://aiche.onlinelibrary.wiley.com/doi/abs/10.1002/prs.11586</t>
  </si>
  <si>
    <t>P. R. Amyotte</t>
  </si>
  <si>
    <t>Process safety educational determinants</t>
  </si>
  <si>
    <t>'126-130</t>
  </si>
  <si>
    <t>https://aiche.onlinelibrary.wiley.com/doi/abs/10.1002/prs.11598</t>
  </si>
  <si>
    <t>A. R. Carpenter, R. A. Ogle and J. C. Ramirez</t>
  </si>
  <si>
    <t>Risk assessment of a propane storage sphere: Maintain or decommission?</t>
  </si>
  <si>
    <t>'131-135</t>
  </si>
  <si>
    <t>https://aiche.onlinelibrary.wiley.com/doi/abs/10.1002/prs.11581</t>
  </si>
  <si>
    <t>A simple and cost effective method for determination of the self-accelerating decomposition temperature</t>
  </si>
  <si>
    <t>'136-139</t>
  </si>
  <si>
    <t>https://aiche.onlinelibrary.wiley.com/doi/abs/10.1002/prs.11580</t>
  </si>
  <si>
    <t>Management of change—enabler or inhibitor?</t>
  </si>
  <si>
    <t>'140-141</t>
  </si>
  <si>
    <t>https://aiche.onlinelibrary.wiley.com/doi/abs/10.1002/prs.11589</t>
  </si>
  <si>
    <t>A. E. Theis and C. F. Askonas</t>
  </si>
  <si>
    <t>Inherently safer design concepts applied to laboratories</t>
  </si>
  <si>
    <t>https://aiche.onlinelibrary.wiley.com/doi/abs/10.1002/prs.11590</t>
  </si>
  <si>
    <t>D. Wurst and J. Cornelisen</t>
  </si>
  <si>
    <t>Process safety leadership: Becoming street smart on process safety</t>
  </si>
  <si>
    <t>'146-151</t>
  </si>
  <si>
    <t>https://aiche.onlinelibrary.wiley.com/doi/abs/10.1002/prs.11595</t>
  </si>
  <si>
    <t>S. Kadri, G. Peters and J. VanOmmeren</t>
  </si>
  <si>
    <t>One company's near miss program–successes, learning, and improvements</t>
  </si>
  <si>
    <t>https://aiche.onlinelibrary.wiley.com/doi/abs/10.1002/prs.11534</t>
  </si>
  <si>
    <t>K. D. Norton, S. Surmeli and S. T. Maher</t>
  </si>
  <si>
    <t>Linking LOPA and value engineering</t>
  </si>
  <si>
    <t>https://aiche.onlinelibrary.wiley.com/doi/abs/10.1002/prs.11556</t>
  </si>
  <si>
    <t>On the validation of safeguards for process hazards analysis</t>
  </si>
  <si>
    <t>https://aiche.onlinelibrary.wiley.com/doi/abs/10.1002/prs.11560</t>
  </si>
  <si>
    <t>G. Nesmith, J. T. Keating and L. A. Zacharias</t>
  </si>
  <si>
    <t>Investigating process safety near misses to improve performance</t>
  </si>
  <si>
    <t>'170-174</t>
  </si>
  <si>
    <t>https://aiche.onlinelibrary.wiley.com/doi/abs/10.1002/prs.11563</t>
  </si>
  <si>
    <t>Quality problems as process safety warning signs</t>
  </si>
  <si>
    <t>https://aiche.onlinelibrary.wiley.com/doi/abs/10.1002/prs.11583</t>
  </si>
  <si>
    <t>C. King</t>
  </si>
  <si>
    <t>The importance of leadership and management in process safety</t>
  </si>
  <si>
    <t>https://aiche.onlinelibrary.wiley.com/doi/abs/10.1002/prs.11548</t>
  </si>
  <si>
    <t>J. J. Forest and K. Kessler</t>
  </si>
  <si>
    <t>Correlating process safety leading indicators with performance</t>
  </si>
  <si>
    <t>https://aiche.onlinelibrary.wiley.com/doi/abs/10.1002/prs.11562</t>
  </si>
  <si>
    <t>J. K. Thomas, D. C. Kirby and J. E. Going</t>
  </si>
  <si>
    <t>Explosibility of a urea dust sample</t>
  </si>
  <si>
    <t>'189-192</t>
  </si>
  <si>
    <t>https://aiche.onlinelibrary.wiley.com/doi/abs/10.1002/prs.11565</t>
  </si>
  <si>
    <t>F. Heymes, L. Aprin, A. Bony, S. Forestier, S. Cirocchi and G. Dusserre</t>
  </si>
  <si>
    <t>An experimental investigation of evaporation rates for different volatile organic compounds</t>
  </si>
  <si>
    <t>https://aiche.onlinelibrary.wiley.com/doi/abs/10.1002/prs.11566</t>
  </si>
  <si>
    <t>J. K. Thomas, M. L. Goodrich and R. J. Duran</t>
  </si>
  <si>
    <t>Propagation of a vapor cloud detonation from a congested area into an uncongested area: Demonstration test and impact on blast load prediction</t>
  </si>
  <si>
    <t>'199-206</t>
  </si>
  <si>
    <t>https://aiche.onlinelibrary.wiley.com/doi/abs/10.1002/prs.11567</t>
  </si>
  <si>
    <t>J. Plasmans, L. Donnat, E. de Carvalho, T. Debelle, B. Marechal and F. Baillou</t>
  </si>
  <si>
    <t>Challenges with the use of CFD for major accident dispersion modeling</t>
  </si>
  <si>
    <t>https://aiche.onlinelibrary.wiley.com/doi/abs/10.1002/prs.11571</t>
  </si>
  <si>
    <t>E. Lutostansky, L. Creitz, S. Jung, J. Schork, D. Worthington and Y. Xu</t>
  </si>
  <si>
    <t>Modeling of underground hydrogen pipelines</t>
  </si>
  <si>
    <t>'212-216</t>
  </si>
  <si>
    <t>https://aiche.onlinelibrary.wiley.com/doi/abs/10.1002/prs.11572</t>
  </si>
  <si>
    <t>P. Smith, H. Kincannon, R. Lehnert, Q. Wang and M. D. Larrañaga</t>
  </si>
  <si>
    <t>Human error analysis of the Macondo well blowout</t>
  </si>
  <si>
    <t>https://aiche.onlinelibrary.wiley.com/doi/abs/10.1002/prs.11604</t>
  </si>
  <si>
    <t>Herrig brothers propane tank explosion</t>
  </si>
  <si>
    <t>'222-223</t>
  </si>
  <si>
    <t>https://aiche.onlinelibrary.wiley.com/doi/abs/10.1002/prs.11579</t>
  </si>
  <si>
    <t>Safety Management: Near Miss Identification, Recognition, and Investigation (2012) By Ron C, McKinnon, CRC Press, Boca Ration, FL, 197 pages, $99.95, ISBN: 978-1-4398–7946-7</t>
  </si>
  <si>
    <t>'224-225</t>
  </si>
  <si>
    <t>https://aiche.onlinelibrary.wiley.com/doi/abs/10.1002/prs.11582</t>
  </si>
  <si>
    <t>'226-228</t>
  </si>
  <si>
    <t>https://aiche.onlinelibrary.wiley.com/doi/abs/10.1002/prs.11607</t>
  </si>
  <si>
    <t>'229-229</t>
  </si>
  <si>
    <t>https://aiche.onlinelibrary.wiley.com/doi/abs/10.1002/prs.11624</t>
  </si>
  <si>
    <t>A systematic approach to relief and flare systems evaluation</t>
  </si>
  <si>
    <t>https://aiche.onlinelibrary.wiley.com/doi/abs/10.1002/prs.11615</t>
  </si>
  <si>
    <t>H. Leimeister and J. Steinbach</t>
  </si>
  <si>
    <t>The influence of hydrophilic properties on the venting of foamy three phase systems</t>
  </si>
  <si>
    <t>'239-243</t>
  </si>
  <si>
    <t>https://aiche.onlinelibrary.wiley.com/doi/abs/10.1002/prs.11616</t>
  </si>
  <si>
    <t>J. White and J. Spearow</t>
  </si>
  <si>
    <t>Heat integration and relief systems design</t>
  </si>
  <si>
    <t>'244-247</t>
  </si>
  <si>
    <t>https://aiche.onlinelibrary.wiley.com/doi/abs/10.1002/prs.11618</t>
  </si>
  <si>
    <t>S. Tipler, J. Champion, T. Wagner, K. First, R. J. Stack and D. Eure</t>
  </si>
  <si>
    <t>Practical examples of system design to mitigate overpressure scenarios—An owner's perspective</t>
  </si>
  <si>
    <t>https://aiche.onlinelibrary.wiley.com/doi/abs/10.1002/prs.11617</t>
  </si>
  <si>
    <t>Too close for comfort</t>
  </si>
  <si>
    <t>'255-259</t>
  </si>
  <si>
    <t>https://aiche.onlinelibrary.wiley.com/doi/abs/10.1002/prs.11606</t>
  </si>
  <si>
    <t>A. C. Brackey</t>
  </si>
  <si>
    <t>Process safety management: 21 years plus or minus: What i wish i'd known then and what we can't afford to forget now!</t>
  </si>
  <si>
    <t>'260-263</t>
  </si>
  <si>
    <t>https://aiche.onlinelibrary.wiley.com/doi/abs/10.1002/prs.11605</t>
  </si>
  <si>
    <t>D. R. Ohlweiler, L. I. C. Gré and P. R. Barrera</t>
  </si>
  <si>
    <t>Major turnaround in an olefins plant: A process safety point of view</t>
  </si>
  <si>
    <t>'264-267</t>
  </si>
  <si>
    <t>https://aiche.onlinelibrary.wiley.com/doi/abs/10.1002/prs.11588</t>
  </si>
  <si>
    <t>T. Skjold and K. van Wingerden</t>
  </si>
  <si>
    <t>Investigation of an explosion in a gasoline purification plant</t>
  </si>
  <si>
    <t>'268-276</t>
  </si>
  <si>
    <t>https://aiche.onlinelibrary.wiley.com/doi/abs/10.1002/prs.11584</t>
  </si>
  <si>
    <t>P. Su, W. W. Doerr, J. C. Harrington, D. B. Fuller and J. M. Barna</t>
  </si>
  <si>
    <t>Pilot testing of fire sprinkler system in extremely corrosive industrial duct environments</t>
  </si>
  <si>
    <t>'277-282</t>
  </si>
  <si>
    <t>https://aiche.onlinelibrary.wiley.com/doi/abs/10.1002/prs.11575</t>
  </si>
  <si>
    <t>M. Ferjencik, V. Pelikan and S. Cousy</t>
  </si>
  <si>
    <t>Is our apparatus foolproof?: Examination of safety-important characteristics of an electrostatic discharge tester for explosives</t>
  </si>
  <si>
    <t>'283-297</t>
  </si>
  <si>
    <t>https://aiche.onlinelibrary.wiley.com/doi/abs/10.1002/prs.11573</t>
  </si>
  <si>
    <t>T. J. Myers and A. F. Ibarreta</t>
  </si>
  <si>
    <t>Tutorial on combustible dust</t>
  </si>
  <si>
    <t>'298-306</t>
  </si>
  <si>
    <t>https://aiche.onlinelibrary.wiley.com/doi/abs/10.1002/prs.11596</t>
  </si>
  <si>
    <t>Risk tolerance criteria and the IEC 61511/ISA 84 standard on safety instrumented systems</t>
  </si>
  <si>
    <t>https://aiche.onlinelibrary.wiley.com/doi/abs/10.1002/prs.11554</t>
  </si>
  <si>
    <t>I. Sutton</t>
  </si>
  <si>
    <t>From SEMP to SEMS to SEMS II</t>
  </si>
  <si>
    <t>'311-312</t>
  </si>
  <si>
    <t>https://aiche.onlinelibrary.wiley.com/doi/abs/10.1002/prs.11602</t>
  </si>
  <si>
    <t>'313-316</t>
  </si>
  <si>
    <t>https://aiche.onlinelibrary.wiley.com/doi/abs/10.1002/prs.11631</t>
  </si>
  <si>
    <t>Editorial: Good decisions improve process safety management performance</t>
  </si>
  <si>
    <t>'317-318</t>
  </si>
  <si>
    <t>https://aiche.onlinelibrary.wiley.com/doi/abs/10.1002/prs.11650</t>
  </si>
  <si>
    <t>R. A. Ogle, A. R. Carpenter and S. J. Dee</t>
  </si>
  <si>
    <t>Promoting commitment to process safety</t>
  </si>
  <si>
    <t>'319-321</t>
  </si>
  <si>
    <t>https://aiche.onlinelibrary.wiley.com/doi/abs/10.1002/prs.11633</t>
  </si>
  <si>
    <t>S. J. Dee, B. L. Cox and R. A. Ogle</t>
  </si>
  <si>
    <t>Using near misses to improve risk management decisions</t>
  </si>
  <si>
    <t>'322-327</t>
  </si>
  <si>
    <t>https://aiche.onlinelibrary.wiley.com/doi/abs/10.1002/prs.11632</t>
  </si>
  <si>
    <t>J. Brabson</t>
  </si>
  <si>
    <t>Near misses—private or public concern?</t>
  </si>
  <si>
    <t>'328-331</t>
  </si>
  <si>
    <t>https://aiche.onlinelibrary.wiley.com/doi/abs/10.1002/prs.11630</t>
  </si>
  <si>
    <t>P. Knijff, L. Allford and P. Schmelzer</t>
  </si>
  <si>
    <t>Process safety leading indicators—a perspective from Europe</t>
  </si>
  <si>
    <t>'332-336</t>
  </si>
  <si>
    <t>https://aiche.onlinelibrary.wiley.com/doi/abs/10.1002/prs.11641</t>
  </si>
  <si>
    <t>M. Wang, R. A. Mentzer, X. Gao, J. Richardson and M. S. Mannan</t>
  </si>
  <si>
    <t>Normalization of process safety lagging metrics</t>
  </si>
  <si>
    <t>'337-345</t>
  </si>
  <si>
    <t>https://aiche.onlinelibrary.wiley.com/doi/abs/10.1002/prs.11574</t>
  </si>
  <si>
    <t>The interface of functional safety with process safety and risk analysis</t>
  </si>
  <si>
    <t>https://aiche.onlinelibrary.wiley.com/doi/abs/10.1002/prs.11640</t>
  </si>
  <si>
    <t>Simplified uncertainty analysis of layer of protection analysis results</t>
  </si>
  <si>
    <t>'351-360</t>
  </si>
  <si>
    <t>https://aiche.onlinelibrary.wiley.com/doi/abs/10.1002/prs.11585</t>
  </si>
  <si>
    <t>Treatment of multiple failures in process hazard analysis</t>
  </si>
  <si>
    <t>'361-364</t>
  </si>
  <si>
    <t>https://aiche.onlinelibrary.wiley.com/doi/abs/10.1002/prs.11601</t>
  </si>
  <si>
    <t>O. Zadakbar, S. Imtiaz and F. Khan</t>
  </si>
  <si>
    <t>Dynamic risk assessment and fault detection using a multivariate technique</t>
  </si>
  <si>
    <t>'365-375</t>
  </si>
  <si>
    <t>https://aiche.onlinelibrary.wiley.com/doi/abs/10.1002/prs.11609</t>
  </si>
  <si>
    <t>M. A. Zytoon, A. H. El-Shazly, M. H. Noweir and A. A. Al-Zahrani</t>
  </si>
  <si>
    <t>Quantitative safety analysis of a laboratory-scale bioreactor for hydrogen sulfide biotreatment using fault tree analysis</t>
  </si>
  <si>
    <t>'376-386</t>
  </si>
  <si>
    <t>https://aiche.onlinelibrary.wiley.com/doi/abs/10.1002/prs.11600</t>
  </si>
  <si>
    <t>Using critical flame temperature for estimating lower flammable limits of a mixture</t>
  </si>
  <si>
    <t>'387-392</t>
  </si>
  <si>
    <t>https://aiche.onlinelibrary.wiley.com/doi/abs/10.1002/prs.11603</t>
  </si>
  <si>
    <t>I. Lee and T. Oh</t>
  </si>
  <si>
    <t>A study of flare load reduction by a safety instrumented system based on a high integrity protection system</t>
  </si>
  <si>
    <t>'393-400</t>
  </si>
  <si>
    <t>https://aiche.onlinelibrary.wiley.com/doi/abs/10.1002/prs.11608</t>
  </si>
  <si>
    <t>'401-403</t>
  </si>
  <si>
    <t>https://aiche.onlinelibrary.wiley.com/doi/abs/10.1002/prs.11656</t>
  </si>
  <si>
    <t>Transitions within the process safety community</t>
  </si>
  <si>
    <t>https://aiche.onlinelibrary.wiley.com/doi/abs/10.1002/prs.11669</t>
  </si>
  <si>
    <t>D. Gorman, J. Farr, R. Bellair, W. Freeman, D. Frurip, A. Hielscher, H. Johnstone, M. Linke, P. Murphy, M. Sheng, K. van Gelder and D. Viveros</t>
  </si>
  <si>
    <t>Enhanced NOAA chemical reactivity worksheet for determining chemical compatibility</t>
  </si>
  <si>
    <t>'4-18</t>
  </si>
  <si>
    <t>https://aiche.onlinelibrary.wiley.com/doi/abs/10.1002/prs.11613</t>
  </si>
  <si>
    <t>B. Stack, A. Sepeda and M. Moosemiller</t>
  </si>
  <si>
    <t>Guidelines for determining the probability of ignition of a released flammable mass</t>
  </si>
  <si>
    <t>https://aiche.onlinelibrary.wiley.com/doi/abs/10.1002/prs.11648</t>
  </si>
  <si>
    <t>Y. E. Saud, K. Israni and J. Goddard</t>
  </si>
  <si>
    <t>Bow-tie diagrams in downstream hazard identification and risk assessment</t>
  </si>
  <si>
    <t>'26-35</t>
  </si>
  <si>
    <t>https://aiche.onlinelibrary.wiley.com/doi/abs/10.1002/prs.11576</t>
  </si>
  <si>
    <t>The ALARP principle in process safety</t>
  </si>
  <si>
    <t>'36-40</t>
  </si>
  <si>
    <t>https://aiche.onlinelibrary.wiley.com/doi/abs/10.1002/prs.11599</t>
  </si>
  <si>
    <t>H. A. Aziz, A. M. Shariff and R. Rusli</t>
  </si>
  <si>
    <t>Managing process safety information based on process safety management requirements</t>
  </si>
  <si>
    <t>'41-48</t>
  </si>
  <si>
    <t>https://aiche.onlinelibrary.wiley.com/doi/abs/10.1002/prs.11610</t>
  </si>
  <si>
    <t>B. J. Arntzen, L. Ringdal, M. Steiner and R. K. Eckhoff</t>
  </si>
  <si>
    <t>Is the safe performance of flame gaps in flameproof electrical apparatus deteriorated by rusting and mechanical damage? Part 2: Group IIB and IIC gases</t>
  </si>
  <si>
    <t>'49-55</t>
  </si>
  <si>
    <t>https://aiche.onlinelibrary.wiley.com/doi/abs/10.1002/prs.11611</t>
  </si>
  <si>
    <t>Z. Xiangdi, J. Chunming, W. Yanping, Y. Jiwu and W. Zheng</t>
  </si>
  <si>
    <t>Simulation study on an explosion accident in china</t>
  </si>
  <si>
    <t>https://aiche.onlinelibrary.wiley.com/doi/abs/10.1002/prs.11620</t>
  </si>
  <si>
    <t>S. Di Tommaso, P. Rotureau, B. Sirjean, R. Fournet, W. Benaissa, P. Gruez and C. Adamo</t>
  </si>
  <si>
    <t>A mechanistic and experimental study on the diethyl ether oxidation</t>
  </si>
  <si>
    <t>https://aiche.onlinelibrary.wiley.com/doi/abs/10.1002/prs.11621</t>
  </si>
  <si>
    <t>T. Ma and M. Larranaga</t>
  </si>
  <si>
    <t>Flammable state and dilution requirement in the theoretical flammability diagram</t>
  </si>
  <si>
    <t>'70-76</t>
  </si>
  <si>
    <t>https://aiche.onlinelibrary.wiley.com/doi/abs/10.1002/prs.11622</t>
  </si>
  <si>
    <t>A. Dormohammadi, E. Zarei, M. B. Delkhosh and A. Gholami</t>
  </si>
  <si>
    <t>Risk analysis by means of a QRA approach on a LPG cylinder filling installation</t>
  </si>
  <si>
    <t>https://aiche.onlinelibrary.wiley.com/doi/abs/10.1002/prs.11623</t>
  </si>
  <si>
    <t>Q. Ma, Q. Zhang and L. Pang</t>
  </si>
  <si>
    <t>Hazard effects of high-speed flow from methane-hydrogen premixed explosions</t>
  </si>
  <si>
    <t>'85-93</t>
  </si>
  <si>
    <t>https://aiche.onlinelibrary.wiley.com/doi/abs/10.1002/prs.11625</t>
  </si>
  <si>
    <t>R. A. Ogle, S. E. Dillon and M. Fecke</t>
  </si>
  <si>
    <t>Explosion from a smoldering silo fire</t>
  </si>
  <si>
    <t>'94-103</t>
  </si>
  <si>
    <t>https://aiche.onlinelibrary.wiley.com/doi/abs/10.1002/prs.11628</t>
  </si>
  <si>
    <t>'104-108</t>
  </si>
  <si>
    <t>https://aiche.onlinelibrary.wiley.com/doi/abs/10.1002/prs.11665</t>
  </si>
  <si>
    <t>The black swan revisited</t>
  </si>
  <si>
    <t>https://aiche.onlinelibrary.wiley.com/doi/abs/10.1002/prs.11677</t>
  </si>
  <si>
    <t>Black swans, white swans, and 50 shades of grey: Remembering the lessons learned from catastrophic process safety incidents</t>
  </si>
  <si>
    <t>'110-114</t>
  </si>
  <si>
    <t>https://aiche.onlinelibrary.wiley.com/doi/abs/10.1002/prs.11651</t>
  </si>
  <si>
    <t>B. Throness</t>
  </si>
  <si>
    <t>Keeping the memory alive, preventing memory loss that contributes to process safety events</t>
  </si>
  <si>
    <t>'115-123</t>
  </si>
  <si>
    <t>https://aiche.onlinelibrary.wiley.com/doi/abs/10.1002/prs.11635</t>
  </si>
  <si>
    <t>T. L. Hardy</t>
  </si>
  <si>
    <t>Case studies in process safety: Lessons learned from software-related accidents</t>
  </si>
  <si>
    <t>'124-130</t>
  </si>
  <si>
    <t>https://aiche.onlinelibrary.wiley.com/doi/abs/10.1002/prs.11638</t>
  </si>
  <si>
    <t>J. McCavit, S. Berger and L. Nara</t>
  </si>
  <si>
    <t>Characteristics of companies with great process safety performance</t>
  </si>
  <si>
    <t>https://aiche.onlinelibrary.wiley.com/doi/abs/10.1002/prs.11647</t>
  </si>
  <si>
    <t>S. S. Kale</t>
  </si>
  <si>
    <t>Quality assurance and quality control of pressure relief systems</t>
  </si>
  <si>
    <t>https://aiche.onlinelibrary.wiley.com/doi/abs/10.1002/prs.11614</t>
  </si>
  <si>
    <t>P. Wilson and Q. Wang</t>
  </si>
  <si>
    <t>Development of a protocol for determining confined space occupant load</t>
  </si>
  <si>
    <t>https://aiche.onlinelibrary.wiley.com/doi/abs/10.1002/prs.11619</t>
  </si>
  <si>
    <t>R. A. Ogle, D. T. Morrison III and S. J. Dee</t>
  </si>
  <si>
    <t>Using assessments to improve process safety culture</t>
  </si>
  <si>
    <t>https://aiche.onlinelibrary.wiley.com/doi/abs/10.1002/prs.11629</t>
  </si>
  <si>
    <t>C. Cunio and G. Melhem</t>
  </si>
  <si>
    <t>A guide to the legal framework of the PSM standard for engineers</t>
  </si>
  <si>
    <t>'152-155</t>
  </si>
  <si>
    <t>https://aiche.onlinelibrary.wiley.com/doi/abs/10.1002/prs.11636</t>
  </si>
  <si>
    <t>L. A. Long, J. R. Lay, M. L. Marshall and J. J. Wanko</t>
  </si>
  <si>
    <t>RAGAGEP 101</t>
  </si>
  <si>
    <t>'156-161</t>
  </si>
  <si>
    <t>https://aiche.onlinelibrary.wiley.com/doi/abs/10.1002/prs.11637</t>
  </si>
  <si>
    <t>Management discipline: Defining a process safety strategy</t>
  </si>
  <si>
    <t>https://aiche.onlinelibrary.wiley.com/doi/abs/10.1002/prs.11642</t>
  </si>
  <si>
    <t>Y.-J. Liu, J.-L. Chen, S.-Y. Cheng, M.-T. Hsu and C.-H. Wang</t>
  </si>
  <si>
    <t>Evaluation of safety performance in process industries</t>
  </si>
  <si>
    <t>'166-171</t>
  </si>
  <si>
    <t>https://aiche.onlinelibrary.wiley.com/doi/abs/10.1002/prs.11644</t>
  </si>
  <si>
    <t>S. Kadri, G. Peters, J. VanOmmeren, K. Fegley, M. Dennehy and A. Mateo</t>
  </si>
  <si>
    <t>So we all have been implementing process safety metrics—what next?</t>
  </si>
  <si>
    <t>'172-178</t>
  </si>
  <si>
    <t>https://aiche.onlinelibrary.wiley.com/doi/abs/10.1002/prs.11645</t>
  </si>
  <si>
    <t>The use of risk matrices and risk graphs for SIL determination</t>
  </si>
  <si>
    <t>https://aiche.onlinelibrary.wiley.com/doi/abs/10.1002/prs.11627</t>
  </si>
  <si>
    <t>G. Rozmus, D. J. Smith and D. A. Baum</t>
  </si>
  <si>
    <t>Snares to LOPA action items</t>
  </si>
  <si>
    <t>https://aiche.onlinelibrary.wiley.com/doi/abs/10.1002/prs.11643</t>
  </si>
  <si>
    <t>Safety controls, alarms, and interlocks as IPLs</t>
  </si>
  <si>
    <t>'186-194</t>
  </si>
  <si>
    <t>https://aiche.onlinelibrary.wiley.com/doi/abs/10.1002/prs.11646</t>
  </si>
  <si>
    <t>W. Pittman, T. Ridha, S. Nayak, V. Carreto and M. S. Mannan</t>
  </si>
  <si>
    <t>Zero-energy determination: Confirmation of vessel and pipeline de-energized state through noninvasive techniques with strain gauges</t>
  </si>
  <si>
    <t>https://aiche.onlinelibrary.wiley.com/doi/abs/10.1002/prs.11612</t>
  </si>
  <si>
    <t>https://aiche.onlinelibrary.wiley.com/doi/abs/10.1002/prs.11680</t>
  </si>
  <si>
    <t>Novel ways to present process safety concepts</t>
  </si>
  <si>
    <t>https://aiche.onlinelibrary.wiley.com/doi/abs/10.1002/prs.11697</t>
  </si>
  <si>
    <t>R. F. Blanco</t>
  </si>
  <si>
    <t>Understanding hazards, consequences, LOPA, SILs, PFD, and RRFs as related to risk and hazard assessment</t>
  </si>
  <si>
    <t>'208-216</t>
  </si>
  <si>
    <t>https://aiche.onlinelibrary.wiley.com/doi/abs/10.1002/prs.11700</t>
  </si>
  <si>
    <t>Initiating events, levels of causality, and process hazard analysis</t>
  </si>
  <si>
    <t>'217-220</t>
  </si>
  <si>
    <t>https://aiche.onlinelibrary.wiley.com/doi/abs/10.1002/prs.11649</t>
  </si>
  <si>
    <t>Addressing enablers in layers of protection analysis</t>
  </si>
  <si>
    <t>https://aiche.onlinelibrary.wiley.com/doi/abs/10.1002/prs.11639</t>
  </si>
  <si>
    <t>Allocation of risk tolerance criteria</t>
  </si>
  <si>
    <t>https://aiche.onlinelibrary.wiley.com/doi/abs/10.1002/prs.11634</t>
  </si>
  <si>
    <t>Using Failure Modes to Enhance What-If Analysis</t>
  </si>
  <si>
    <t>https://aiche.onlinelibrary.wiley.com/doi/abs/10.1002/prs.11655</t>
  </si>
  <si>
    <t>E. H. McInerney, R. J. Hart, D. T. Morrison and H. K. Kytömaa</t>
  </si>
  <si>
    <t>New quantitative risk criteria for US LNG facilities</t>
  </si>
  <si>
    <t>https://aiche.onlinelibrary.wiley.com/doi/abs/10.1002/prs.11657</t>
  </si>
  <si>
    <t>S. Kenan and S. Kadri</t>
  </si>
  <si>
    <t>Process safety leading indicators survey–February 2013: Center for chemical process safety–white paper</t>
  </si>
  <si>
    <t>'247-258</t>
  </si>
  <si>
    <t>https://aiche.onlinelibrary.wiley.com/doi/abs/10.1002/prs.11654</t>
  </si>
  <si>
    <t>K. D. Norton, M. B. Saura and C. R. Scholtz</t>
  </si>
  <si>
    <t>Safety management systems at unregulated upstream oil and gas facilities</t>
  </si>
  <si>
    <t>https://aiche.onlinelibrary.wiley.com/doi/abs/10.1002/prs.11653</t>
  </si>
  <si>
    <t>H. W. M. Witlox and M. Harper</t>
  </si>
  <si>
    <t>Modeling of time-varying dispersion for releases including potential rainout</t>
  </si>
  <si>
    <t>'265-273</t>
  </si>
  <si>
    <t>https://aiche.onlinelibrary.wiley.com/doi/abs/10.1002/prs.11652</t>
  </si>
  <si>
    <t>D. Laboureur, F. Heymes, E. Lapebie, J. M. Buchlin and P. Rambaud</t>
  </si>
  <si>
    <t>BLEVE overpressure: Multiscale comparison of blast wave modeling</t>
  </si>
  <si>
    <t>'274-284</t>
  </si>
  <si>
    <t>https://aiche.onlinelibrary.wiley.com/doi/abs/10.1002/prs.11626</t>
  </si>
  <si>
    <t>S. J. Hashemi, S. Ahmed and F. Khan</t>
  </si>
  <si>
    <t>Loss functions and their applications in process safety assessment</t>
  </si>
  <si>
    <t>'285-291</t>
  </si>
  <si>
    <t>https://aiche.onlinelibrary.wiley.com/doi/abs/10.1002/prs.11659</t>
  </si>
  <si>
    <t>Z. Hao and L. Hongguang</t>
  </si>
  <si>
    <t>Optimization of process alarm thresholds: A multidimensional kernel density estimation approach</t>
  </si>
  <si>
    <t>'292-298</t>
  </si>
  <si>
    <t>https://aiche.onlinelibrary.wiley.com/doi/abs/10.1002/prs.11658</t>
  </si>
  <si>
    <t>B. L. Cox, S. J. Dee, R. J. Hart and D. R. Morrison</t>
  </si>
  <si>
    <t>Development of a steel component combustion model for fires involving pure oxygen systems</t>
  </si>
  <si>
    <t>https://aiche.onlinelibrary.wiley.com/doi/abs/10.1002/prs.11660</t>
  </si>
  <si>
    <t>'305-308</t>
  </si>
  <si>
    <t>https://aiche.onlinelibrary.wiley.com/doi/abs/10.1002/prs.11696</t>
  </si>
  <si>
    <t>The impact of bhopal over thirty years of process safety practice</t>
  </si>
  <si>
    <t>'309-309</t>
  </si>
  <si>
    <t>https://aiche.onlinelibrary.wiley.com/doi/abs/10.1002/prs.11711</t>
  </si>
  <si>
    <t>J. F. Murphy, D. Hendershot, S. Berger, A. E. Summers and R. J. Willey</t>
  </si>
  <si>
    <t>Bhopal Revisited</t>
  </si>
  <si>
    <t>'310-313</t>
  </si>
  <si>
    <t>https://aiche.onlinelibrary.wiley.com/doi/abs/10.1002/prs.11716</t>
  </si>
  <si>
    <t>L. G. Britton and B. K. Harrison</t>
  </si>
  <si>
    <t>Using CHETAH to estimate lower flammable limit, minimum ignition energy, and other flammability parameters</t>
  </si>
  <si>
    <t>'314-328</t>
  </si>
  <si>
    <t>https://aiche.onlinelibrary.wiley.com/doi/abs/10.1002/prs.11721</t>
  </si>
  <si>
    <t>R. Squire and H. Song</t>
  </si>
  <si>
    <t>Cyber-physical systems opportunities in the chemical industry: A security and emergency management example</t>
  </si>
  <si>
    <t>'329-332</t>
  </si>
  <si>
    <t>https://aiche.onlinelibrary.wiley.com/doi/abs/10.1002/prs.11676</t>
  </si>
  <si>
    <t>M. A. K. Rasel and P. C. Richmond</t>
  </si>
  <si>
    <t>Improve safety and reliability with dynamic simulation</t>
  </si>
  <si>
    <t>'333-338</t>
  </si>
  <si>
    <t>https://aiche.onlinelibrary.wiley.com/doi/abs/10.1002/prs.11667</t>
  </si>
  <si>
    <t>S. Lee and D. Chang</t>
  </si>
  <si>
    <t>Safety systems design of VOC recovery process based on HAZOP and LOPA</t>
  </si>
  <si>
    <t>https://aiche.onlinelibrary.wiley.com/doi/abs/10.1002/prs.11662</t>
  </si>
  <si>
    <t>D. J. Smith</t>
  </si>
  <si>
    <t>Safety instrumented systems in lieu of pressure relief valves</t>
  </si>
  <si>
    <t>https://aiche.onlinelibrary.wiley.com/doi/abs/10.1002/prs.11681</t>
  </si>
  <si>
    <t>C. R. Scholtz and S. T. Maher</t>
  </si>
  <si>
    <t>Tips for the creation and application of effective operating procedures</t>
  </si>
  <si>
    <t>https://aiche.onlinelibrary.wiley.com/doi/abs/10.1002/prs.11663</t>
  </si>
  <si>
    <t>R. Pitblado and P. Weijand</t>
  </si>
  <si>
    <t>Barrier diagram (Bow Tie) quality issues for operating managers</t>
  </si>
  <si>
    <t>'355-361</t>
  </si>
  <si>
    <t>https://aiche.onlinelibrary.wiley.com/doi/abs/10.1002/prs.11666</t>
  </si>
  <si>
    <t>B. Zhang, C. Bai, G. Xiu, Q. Liu and G. Gong</t>
  </si>
  <si>
    <t>Explosion and flame characteristics of methane/air mixtures in a large-scale vessel</t>
  </si>
  <si>
    <t>'362-368</t>
  </si>
  <si>
    <t>https://aiche.onlinelibrary.wiley.com/doi/abs/10.1002/prs.11670</t>
  </si>
  <si>
    <t>F. Zhang, J. Zou, S. Yu, C.-x. Xie and N. Shi</t>
  </si>
  <si>
    <t>Evaluation of the thermal stability of propylene oxide in different environments</t>
  </si>
  <si>
    <t>'369-373</t>
  </si>
  <si>
    <t>https://aiche.onlinelibrary.wiley.com/doi/abs/10.1002/prs.11672</t>
  </si>
  <si>
    <t>M. N. Hossain, P. Amyotte, M. Abuswer, A. Dastidar, F. Khan, R. Eckhoff and Y. Chunmiao</t>
  </si>
  <si>
    <t>Influence of liquid and vapourized solvents on explosibility of pharmaceutical excipient dusts</t>
  </si>
  <si>
    <t>'374-379</t>
  </si>
  <si>
    <t>https://aiche.onlinelibrary.wiley.com/doi/abs/10.1002/prs.11673</t>
  </si>
  <si>
    <t>P. Lepik, M. Mynarz, J. Serafin and A. Bernatik</t>
  </si>
  <si>
    <t>Explosion limits of industrial spirit and their affecting by temperature</t>
  </si>
  <si>
    <t>'380-384</t>
  </si>
  <si>
    <t>https://aiche.onlinelibrary.wiley.com/doi/abs/10.1002/prs.11675</t>
  </si>
  <si>
    <t>Z. Wang, M. Pan, S. Wang and D. Sun</t>
  </si>
  <si>
    <t>Effects on external pressures caused by vented explosion of methane-air mixtures in single and connected vessels</t>
  </si>
  <si>
    <t>'385-391</t>
  </si>
  <si>
    <t>https://aiche.onlinelibrary.wiley.com/doi/abs/10.1002/prs.11668</t>
  </si>
  <si>
    <t>A. Waller and M. Brown</t>
  </si>
  <si>
    <t>Lessons learned from fire in air supply ducts</t>
  </si>
  <si>
    <t>'392-394</t>
  </si>
  <si>
    <t>https://aiche.onlinelibrary.wiley.com/doi/abs/10.1002/prs.11661</t>
  </si>
  <si>
    <t>B. L. Cox, A. R. Carpenter and R. A. Ogle</t>
  </si>
  <si>
    <t>Lessons learned from case studies of hazardous waste/chemical reactivity incidents</t>
  </si>
  <si>
    <t>'395-398</t>
  </si>
  <si>
    <t>https://aiche.onlinelibrary.wiley.com/doi/abs/10.1002/prs.11698</t>
  </si>
  <si>
    <t>M. I. Rashid, N. Ramzan and Q. Almas</t>
  </si>
  <si>
    <t>Incident investigation in Pakistan's fertilizer industry—Common safety management system failures and issues</t>
  </si>
  <si>
    <t>'399-404</t>
  </si>
  <si>
    <t>https://aiche.onlinelibrary.wiley.com/doi/abs/10.1002/prs.11664</t>
  </si>
  <si>
    <t>Terminology for process safety, security, and risk management</t>
  </si>
  <si>
    <t>'405-406</t>
  </si>
  <si>
    <t>https://aiche.onlinelibrary.wiley.com/doi/abs/10.1002/prs.11671</t>
  </si>
  <si>
    <t>Process safety management</t>
  </si>
  <si>
    <t>'407-407</t>
  </si>
  <si>
    <t>https://aiche.onlinelibrary.wiley.com/doi/abs/10.1002/prs.11678</t>
  </si>
  <si>
    <t>Handbook of liquified natural gas—A review (2014)</t>
  </si>
  <si>
    <t>'408-408</t>
  </si>
  <si>
    <t>https://aiche.onlinelibrary.wiley.com/doi/abs/10.1002/prs.11674</t>
  </si>
  <si>
    <t>https://aiche.onlinelibrary.wiley.com/doi/abs/10.1002/prs.11717</t>
  </si>
  <si>
    <t>Comment related to December 2014 PSP Bhopal articles</t>
  </si>
  <si>
    <t>https://aiche.onlinelibrary.wiley.com/doi/abs/10.1002/prs.11736</t>
  </si>
  <si>
    <t>When innocence is lost</t>
  </si>
  <si>
    <t>https://aiche.onlinelibrary.wiley.com/doi/abs/10.1002/prs.11730</t>
  </si>
  <si>
    <t>J.-P. Lacoursière, P.-A. Dastous and S. Lacoursière</t>
  </si>
  <si>
    <t>Lac-Mégantic accident: What we learned</t>
  </si>
  <si>
    <t>'2-15</t>
  </si>
  <si>
    <t>https://aiche.onlinelibrary.wiley.com/doi/abs/10.1002/prs.11737</t>
  </si>
  <si>
    <t>What have we really learned? Twenty five years after Piper Alpha</t>
  </si>
  <si>
    <t>'16-23</t>
  </si>
  <si>
    <t>https://aiche.onlinelibrary.wiley.com/doi/abs/10.1002/prs.11691</t>
  </si>
  <si>
    <t>W. Frank and G. R. Colonna</t>
  </si>
  <si>
    <t>On-going developments in addressing combustible dust hazards</t>
  </si>
  <si>
    <t>'24-30</t>
  </si>
  <si>
    <t>https://aiche.onlinelibrary.wiley.com/doi/abs/10.1002/prs.11693</t>
  </si>
  <si>
    <t>J. Du, H. Ma, Z. Qu and L. Wang</t>
  </si>
  <si>
    <t>Prediction of methane's flammability using chemical equilibrium</t>
  </si>
  <si>
    <t>'31-35</t>
  </si>
  <si>
    <t>https://aiche.onlinelibrary.wiley.com/doi/abs/10.1002/prs.11679</t>
  </si>
  <si>
    <t>J. K. Thomas, C. Eastwood and M. Goodrich</t>
  </si>
  <si>
    <t>Are unconfined hydrogen vapor cloud explosions credible?</t>
  </si>
  <si>
    <t>'36-43</t>
  </si>
  <si>
    <t>https://aiche.onlinelibrary.wiley.com/doi/abs/10.1002/prs.11685</t>
  </si>
  <si>
    <t>O. R. Hansen, R. Martini, J. Choi and Y. Ryu</t>
  </si>
  <si>
    <t>Impact of DDT on FPSO explosion risk assessment</t>
  </si>
  <si>
    <t>'44-57</t>
  </si>
  <si>
    <t>https://aiche.onlinelibrary.wiley.com/doi/abs/10.1002/prs.11694</t>
  </si>
  <si>
    <t>M. James</t>
  </si>
  <si>
    <t>Simplified methods of using probit analysis in consequence analysis</t>
  </si>
  <si>
    <t>https://aiche.onlinelibrary.wiley.com/doi/abs/10.1002/prs.11686</t>
  </si>
  <si>
    <t>G. A. Melhem and D. Gaydos</t>
  </si>
  <si>
    <t>Properly calculate vessel and piping wall temperatures during depressuring and relief</t>
  </si>
  <si>
    <t>'64-71</t>
  </si>
  <si>
    <t>https://aiche.onlinelibrary.wiley.com/doi/abs/10.1002/prs.11689</t>
  </si>
  <si>
    <t>G. Reniers, P. Van Lerberghe and C. Van Gulijk</t>
  </si>
  <si>
    <t>Security risk assessment and protection in the chemical and process industry</t>
  </si>
  <si>
    <t>'72-83</t>
  </si>
  <si>
    <t>https://aiche.onlinelibrary.wiley.com/doi/abs/10.1002/prs.11683</t>
  </si>
  <si>
    <t>The importance of defining the purpose, scope, and objectives for process hazard analysis studies</t>
  </si>
  <si>
    <t>https://aiche.onlinelibrary.wiley.com/doi/abs/10.1002/prs.11682</t>
  </si>
  <si>
    <t>J. Wincek, L. S. Sousa, M. R. Myers and H. Ozog</t>
  </si>
  <si>
    <t>Organizational change management for process safety</t>
  </si>
  <si>
    <t>https://aiche.onlinelibrary.wiley.com/doi/abs/10.1002/prs.11688</t>
  </si>
  <si>
    <t>D. A. Moore, M. J. Hazzan, D. M. Heller and M. R. Rose</t>
  </si>
  <si>
    <t>Enterprise PSM development, implementation, and auditing</t>
  </si>
  <si>
    <t>'94-99</t>
  </si>
  <si>
    <t>https://aiche.onlinelibrary.wiley.com/doi/abs/10.1002/prs.11690</t>
  </si>
  <si>
    <t>Safety and health news</t>
  </si>
  <si>
    <t>'100-102</t>
  </si>
  <si>
    <t>https://aiche.onlinelibrary.wiley.com/doi/abs/10.1002/prs.11733</t>
  </si>
  <si>
    <t>'103-103</t>
  </si>
  <si>
    <t>https://aiche.onlinelibrary.wiley.com/doi/abs/10.1002/prs.11729</t>
  </si>
  <si>
    <t>The Center for Chemical Process Safety, 30 years of process safety leadership, a personal perspective</t>
  </si>
  <si>
    <t>'105-105</t>
  </si>
  <si>
    <t>https://aiche.onlinelibrary.wiley.com/doi/abs/10.1002/prs.11745</t>
  </si>
  <si>
    <t>Managing process risks</t>
  </si>
  <si>
    <t>'106-106</t>
  </si>
  <si>
    <t>https://aiche.onlinelibrary.wiley.com/doi/abs/10.1002/prs.11747</t>
  </si>
  <si>
    <t>Thirty years of leadership: The Center for Chemical Process Safety</t>
  </si>
  <si>
    <t>'107-110</t>
  </si>
  <si>
    <t>https://aiche.onlinelibrary.wiley.com/doi/abs/10.1002/prs.11748</t>
  </si>
  <si>
    <t>J. McCavit, S. Berger, C. Grounds and L. Nara</t>
  </si>
  <si>
    <t>A call to action—next steps for vision 20/20</t>
  </si>
  <si>
    <t>'111-118</t>
  </si>
  <si>
    <t>https://aiche.onlinelibrary.wiley.com/doi/abs/10.1002/prs.11735</t>
  </si>
  <si>
    <t>A. Summers</t>
  </si>
  <si>
    <t>Risk assessment challenges to 20:20 vision</t>
  </si>
  <si>
    <t>'119-125</t>
  </si>
  <si>
    <t>https://aiche.onlinelibrary.wiley.com/doi/abs/10.1002/prs.11712</t>
  </si>
  <si>
    <t>Walk the Line</t>
  </si>
  <si>
    <t>https://aiche.onlinelibrary.wiley.com/doi/abs/10.1002/prs.11724</t>
  </si>
  <si>
    <t>G. Zhao</t>
  </si>
  <si>
    <t>Beyond the Phi factor: Correction of experimental data for vaporization in tempered reactions for pressure-relief system design</t>
  </si>
  <si>
    <t>'130-136</t>
  </si>
  <si>
    <t>https://aiche.onlinelibrary.wiley.com/doi/abs/10.1002/prs.11692</t>
  </si>
  <si>
    <t>D. B. Skelton</t>
  </si>
  <si>
    <t>Examining the use of blast resistant modules within API 753 zones 1 and 2</t>
  </si>
  <si>
    <t>https://aiche.onlinelibrary.wiley.com/doi/abs/10.1002/prs.11695</t>
  </si>
  <si>
    <t>D. Miller, S. Jung and E. Lutostansky</t>
  </si>
  <si>
    <t>Applicability of currently available flare radiation models for hydrogen and syngas</t>
  </si>
  <si>
    <t>https://aiche.onlinelibrary.wiley.com/doi/abs/10.1002/prs.11699</t>
  </si>
  <si>
    <t>C. R. Bauwens and S. B. Dorofeev</t>
  </si>
  <si>
    <t>Effects of the primary explosion site and bulk cloud in VCE prediction: A comparison with historical accidents</t>
  </si>
  <si>
    <t>'147-153</t>
  </si>
  <si>
    <t>https://aiche.onlinelibrary.wiley.com/doi/abs/10.1002/prs.11703</t>
  </si>
  <si>
    <t>H. Kern, M. Taferner and H. Raupenstrauch</t>
  </si>
  <si>
    <t>Effectiveness of improvised gas absorption techniques for emergency responders at releases of toxic gases</t>
  </si>
  <si>
    <t>https://aiche.onlinelibrary.wiley.com/doi/abs/10.1002/prs.11705</t>
  </si>
  <si>
    <t>J. R. Taveau and T. M. Farrell</t>
  </si>
  <si>
    <t>Chemical explosion isolation applied to small mills</t>
  </si>
  <si>
    <t>'157-166</t>
  </si>
  <si>
    <t>https://aiche.onlinelibrary.wiley.com/doi/abs/10.1002/prs.11706</t>
  </si>
  <si>
    <t>R. A. Ogle, J. C. Ramirez and T. M. Hetrick</t>
  </si>
  <si>
    <t>Domino effect in a catastrophic solid oxidizer fire</t>
  </si>
  <si>
    <t>'167-171</t>
  </si>
  <si>
    <t>https://aiche.onlinelibrary.wiley.com/doi/abs/10.1002/prs.11701</t>
  </si>
  <si>
    <t>P. Trávníček and L. Kotek</t>
  </si>
  <si>
    <t>Risks associated with the production of biogas in Europe</t>
  </si>
  <si>
    <t>https://aiche.onlinelibrary.wiley.com/doi/abs/10.1002/prs.11734</t>
  </si>
  <si>
    <t>Competency requirements for process safety auditors</t>
  </si>
  <si>
    <t>https://aiche.onlinelibrary.wiley.com/doi/abs/10.1002/prs.11684</t>
  </si>
  <si>
    <t>A. Bolsover</t>
  </si>
  <si>
    <t>Real-time risk assessment and decision support</t>
  </si>
  <si>
    <t>https://aiche.onlinelibrary.wiley.com/doi/abs/10.1002/prs.11702</t>
  </si>
  <si>
    <t>F. Khan, S. Ahmed, M. Yang, S. J. Hashemi, S. Caines, S. Rathnayaka and D. Oldford</t>
  </si>
  <si>
    <t>Safety challenges in harsh environments: Lessons learned</t>
  </si>
  <si>
    <t>https://aiche.onlinelibrary.wiley.com/doi/abs/10.1002/prs.11704</t>
  </si>
  <si>
    <t>K. Jennings and C. Matthiessen</t>
  </si>
  <si>
    <t>Update: EPA actions—chemical safety and security Executive Order</t>
  </si>
  <si>
    <t>'196-198</t>
  </si>
  <si>
    <t>https://aiche.onlinelibrary.wiley.com/doi/abs/10.1002/prs.11707</t>
  </si>
  <si>
    <t>D. A. Huffman</t>
  </si>
  <si>
    <t>The role of sequential automation in improving process safety</t>
  </si>
  <si>
    <t>'199-201</t>
  </si>
  <si>
    <t>https://aiche.onlinelibrary.wiley.com/doi/abs/10.1002/prs.11727</t>
  </si>
  <si>
    <t>J. Hayes</t>
  </si>
  <si>
    <t>Lessons for effective integrity management from the San Bruno pipeline rupture</t>
  </si>
  <si>
    <t>'202-206</t>
  </si>
  <si>
    <t>https://aiche.onlinelibrary.wiley.com/doi/abs/10.1002/prs.11746</t>
  </si>
  <si>
    <t>Nightmare pipeline failures, fantasy planning, black swans, and integrity management—A review (2015) by jan hayes and andrew hopkins, wolters kluwer CCH, 158 pages, $85 Australian, ISBN: 978-1-925091-13-7</t>
  </si>
  <si>
    <t>https://aiche.onlinelibrary.wiley.com/doi/abs/10.1002/prs.11744</t>
  </si>
  <si>
    <t>https://aiche.onlinelibrary.wiley.com/doi/abs/10.1002/prs.11749</t>
  </si>
  <si>
    <t>Big data is it a big deal?</t>
  </si>
  <si>
    <t>'211-211</t>
  </si>
  <si>
    <t>https://aiche.onlinelibrary.wiley.com/doi/abs/10.1002/prs.11761</t>
  </si>
  <si>
    <t>R. Rosen</t>
  </si>
  <si>
    <t>The Ten Commandments of risk based process safety</t>
  </si>
  <si>
    <t>'212-213</t>
  </si>
  <si>
    <t>https://aiche.onlinelibrary.wiley.com/doi/abs/10.1002/prs.11750</t>
  </si>
  <si>
    <t>D. Sielegar and F. Self</t>
  </si>
  <si>
    <t>The pool fire case for pressure relief: Radiation exposure limited by fuel supply</t>
  </si>
  <si>
    <t>'214-219</t>
  </si>
  <si>
    <t>https://aiche.onlinelibrary.wiley.com/doi/abs/10.1002/prs.11715</t>
  </si>
  <si>
    <t>The treatment of domino effects in process hazard analysis</t>
  </si>
  <si>
    <t>'220-227</t>
  </si>
  <si>
    <t>https://aiche.onlinelibrary.wiley.com/doi/abs/10.1002/prs.11687</t>
  </si>
  <si>
    <t>A. J. Sellers and M. S. Schmidt</t>
  </si>
  <si>
    <t>Auditing IPLs—using safety critical functions manuals</t>
  </si>
  <si>
    <t>'228-236</t>
  </si>
  <si>
    <t>https://aiche.onlinelibrary.wiley.com/doi/abs/10.1002/prs.11709</t>
  </si>
  <si>
    <t>S. Nazir and D. Manca</t>
  </si>
  <si>
    <t>How a plant simulator can improve industrial safety</t>
  </si>
  <si>
    <t>https://aiche.onlinelibrary.wiley.com/doi/abs/10.1002/prs.11714</t>
  </si>
  <si>
    <t>B. Nie, C. Wang, J. Meng, F. Xue and L. Dai</t>
  </si>
  <si>
    <t>Laboratory investigation into fractal characteristics of methane explosion flame</t>
  </si>
  <si>
    <t>https://aiche.onlinelibrary.wiley.com/doi/abs/10.1002/prs.11713</t>
  </si>
  <si>
    <t>R. A. Lopez, Y. Saud and N. Vaez</t>
  </si>
  <si>
    <t>Assessment of the likelihood of exceeding the flare capacity of multiple LNG processing trains</t>
  </si>
  <si>
    <t>https://aiche.onlinelibrary.wiley.com/doi/abs/10.1002/prs.11719</t>
  </si>
  <si>
    <t>B. K. Vaughen, A. Downes, J. Fox and D. Belonger</t>
  </si>
  <si>
    <t>Guidelines for integrating management systems and metrics to improve process safety performance</t>
  </si>
  <si>
    <t>https://aiche.onlinelibrary.wiley.com/doi/abs/10.1002/prs.11720</t>
  </si>
  <si>
    <t>A. Hameed, F. Khan and S. Ahmed</t>
  </si>
  <si>
    <t>A risk-based methodology to estimate shutdown interval considering system availability</t>
  </si>
  <si>
    <t>'267-279</t>
  </si>
  <si>
    <t>https://aiche.onlinelibrary.wiley.com/doi/abs/10.1002/prs.11722</t>
  </si>
  <si>
    <t>C. Rauchegger, S. Bayley, V. Schröder and D. Thévenin</t>
  </si>
  <si>
    <t>Dispersion of heavy gases – Experimental results and numerical simulations</t>
  </si>
  <si>
    <t>https://aiche.onlinelibrary.wiley.com/doi/abs/10.1002/prs.11723</t>
  </si>
  <si>
    <t>S. G. Davis, D. Engel and K. van Wingerden</t>
  </si>
  <si>
    <t>Complex explosion development in mines: Case study—2010 upper big branch mine explosion</t>
  </si>
  <si>
    <t>'286-303</t>
  </si>
  <si>
    <t>https://aiche.onlinelibrary.wiley.com/doi/abs/10.1002/prs.11710</t>
  </si>
  <si>
    <t>J. Murphy</t>
  </si>
  <si>
    <t>Risky Rewards, How Company Bonuses Affect Safety: A Review, (2015) By Andrew Hopkins and Sarah Maslen, Ashgate Publishing Limited, Farnham, England, 175 pages, $85 Australian, ISBN: 978-1-4724-4986-9</t>
  </si>
  <si>
    <t>'304-304</t>
  </si>
  <si>
    <t>https://aiche.onlinelibrary.wiley.com/doi/abs/10.1002/prs.11751</t>
  </si>
  <si>
    <t>Safety and health newsletter summer edition 2015</t>
  </si>
  <si>
    <t>'305-309</t>
  </si>
  <si>
    <t>https://aiche.onlinelibrary.wiley.com/doi/abs/10.1002/prs.11758</t>
  </si>
  <si>
    <t>'310-310</t>
  </si>
  <si>
    <t>https://aiche.onlinelibrary.wiley.com/doi/abs/10.1002/prs.11755</t>
  </si>
  <si>
    <t>Elements and molecules</t>
  </si>
  <si>
    <t>'311-311</t>
  </si>
  <si>
    <t>https://aiche.onlinelibrary.wiley.com/doi/abs/10.1002/prs.11787</t>
  </si>
  <si>
    <t>R. J. Willey, J. Murphy and A. Baulch</t>
  </si>
  <si>
    <t>The explosion in Tianjin, China, August 12, 2015</t>
  </si>
  <si>
    <t>'312-312</t>
  </si>
  <si>
    <t>https://aiche.onlinelibrary.wiley.com/doi/abs/10.1002/prs.11790</t>
  </si>
  <si>
    <t>P. Huang and J. Zhang</t>
  </si>
  <si>
    <t>Facts related to August 12, 2015 explosion accident in Tianjin, China</t>
  </si>
  <si>
    <t>'313-314</t>
  </si>
  <si>
    <t>https://aiche.onlinelibrary.wiley.com/doi/abs/10.1002/prs.11789</t>
  </si>
  <si>
    <t>B. Sun</t>
  </si>
  <si>
    <t>Tianjin port explosions</t>
  </si>
  <si>
    <t>'315-315</t>
  </si>
  <si>
    <t>https://aiche.onlinelibrary.wiley.com/doi/abs/10.1002/prs.11788</t>
  </si>
  <si>
    <t>Process safety in the classroom: The current state of chemical engineering programs at US universities</t>
  </si>
  <si>
    <t>'316-319</t>
  </si>
  <si>
    <t>https://aiche.onlinelibrary.wiley.com/doi/abs/10.1002/prs.11732</t>
  </si>
  <si>
    <t>D. M. Brooks</t>
  </si>
  <si>
    <t>Human factors considerations: Midstream process safety integration</t>
  </si>
  <si>
    <t>'320-327</t>
  </si>
  <si>
    <t>https://aiche.onlinelibrary.wiley.com/doi/abs/10.1002/prs.11779</t>
  </si>
  <si>
    <t>R. Pitblado, T. Potts, M. Fisher and S. Greenfield</t>
  </si>
  <si>
    <t>A method for barrier-based incident investigation</t>
  </si>
  <si>
    <t>'328-334</t>
  </si>
  <si>
    <t>https://aiche.onlinelibrary.wiley.com/doi/abs/10.1002/prs.11738</t>
  </si>
  <si>
    <t>J. Champion, K. Stevick, K. Study and S. Van Geffen</t>
  </si>
  <si>
    <t>Dow learnings and actions from the deepwater horizon accident</t>
  </si>
  <si>
    <t>https://aiche.onlinelibrary.wiley.com/doi/abs/10.1002/prs.11752</t>
  </si>
  <si>
    <t>Three decades after Bhopal: What we have learned about effectively managing process safety risks</t>
  </si>
  <si>
    <t>'345-354</t>
  </si>
  <si>
    <t>https://aiche.onlinelibrary.wiley.com/doi/abs/10.1002/prs.11786</t>
  </si>
  <si>
    <t>L. Grim, D. Tillema, S. Cutchen, M. Wingard and A. Johnson</t>
  </si>
  <si>
    <t>CSB investigation of Chevron Richmond refinery pipe rupture and fire</t>
  </si>
  <si>
    <t>'355-359</t>
  </si>
  <si>
    <t>https://aiche.onlinelibrary.wiley.com/doi/abs/10.1002/prs.11766</t>
  </si>
  <si>
    <t>D. J. Dixon and H. T. Kohlbrand</t>
  </si>
  <si>
    <t>Lending industrial experience through reactive hazard examples in university safety instruction</t>
  </si>
  <si>
    <t>'360-367</t>
  </si>
  <si>
    <t>https://aiche.onlinelibrary.wiley.com/doi/abs/10.1002/prs.11785</t>
  </si>
  <si>
    <t>M. R. Murphy and S. K. Singh</t>
  </si>
  <si>
    <t>Chemical interaction matrices</t>
  </si>
  <si>
    <t>'368-372</t>
  </si>
  <si>
    <t>https://aiche.onlinelibrary.wiley.com/doi/abs/10.1002/prs.11783</t>
  </si>
  <si>
    <t>Probabilistic modeling of business interruption and reputational losses for process facilities</t>
  </si>
  <si>
    <t>'373-382</t>
  </si>
  <si>
    <t>https://aiche.onlinelibrary.wiley.com/doi/abs/10.1002/prs.11753</t>
  </si>
  <si>
    <t>G. Barnard and W. Creel</t>
  </si>
  <si>
    <t>Impacts of process safety time on layer of protection analysis</t>
  </si>
  <si>
    <t>'383-388</t>
  </si>
  <si>
    <t>https://aiche.onlinelibrary.wiley.com/doi/abs/10.1002/prs.11759</t>
  </si>
  <si>
    <t>H. W. M. Witlox, J. Brown, H. Holt, K. Armstong and D. Allason</t>
  </si>
  <si>
    <t>Discharge of CO2 from large-diameter orifices: Experimental data and data review</t>
  </si>
  <si>
    <t>'389-397</t>
  </si>
  <si>
    <t>https://aiche.onlinelibrary.wiley.com/doi/abs/10.1002/prs.11784</t>
  </si>
  <si>
    <t>Safety and health newsletter winter edition 2015</t>
  </si>
  <si>
    <t>https://aiche.onlinelibrary.wiley.com/doi/abs/10.1002/prs.11791</t>
  </si>
  <si>
    <t>Table of contents</t>
  </si>
  <si>
    <t>https://aiche.onlinelibrary.wiley.com/doi/abs/10.1002/prs.11770</t>
  </si>
  <si>
    <t>Fifty Years of LPS and What Do We Have to Show for It?</t>
  </si>
  <si>
    <t>https://aiche.onlinelibrary.wiley.com/doi/abs/10.1002/prs.11809</t>
  </si>
  <si>
    <t>H. Febo</t>
  </si>
  <si>
    <t>Introduction: Fifty years of “the Loss Prevention Symposium”</t>
  </si>
  <si>
    <t>'4-4</t>
  </si>
  <si>
    <t>https://aiche.onlinelibrary.wiley.com/doi/abs/10.1002/prs.11813</t>
  </si>
  <si>
    <t>A lesson learned by attending 37 years of loss prevention symposia</t>
  </si>
  <si>
    <t>'5-7</t>
  </si>
  <si>
    <t>https://aiche.onlinelibrary.wiley.com/doi/abs/10.1002/prs.11800</t>
  </si>
  <si>
    <t>A career in process safety: 50 years of LPS</t>
  </si>
  <si>
    <t>'8-12</t>
  </si>
  <si>
    <t>https://aiche.onlinelibrary.wiley.com/doi/abs/10.1002/prs.11814</t>
  </si>
  <si>
    <t>Surviving the black swan, strategies for process safety specialists, and companies to survive unpredicted catastrophic events</t>
  </si>
  <si>
    <t>'13-17</t>
  </si>
  <si>
    <t>https://aiche.onlinelibrary.wiley.com/doi/abs/10.1002/prs.11812</t>
  </si>
  <si>
    <t>Life-safety concerns in chemical plants</t>
  </si>
  <si>
    <t>https://aiche.onlinelibrary.wiley.com/doi/abs/10.1002/prs.11808</t>
  </si>
  <si>
    <t>K. Study, P. Allan, A. Cozat, K. Meliefste, E. Roche and T. Wagner</t>
  </si>
  <si>
    <t>Good till the last drop: How much is too much valve leakage?</t>
  </si>
  <si>
    <t>https://aiche.onlinelibrary.wiley.com/doi/abs/10.1002/prs.11756</t>
  </si>
  <si>
    <t>History of the loss prevention symposium: The first 50 years—“there are no secrets in safety”</t>
  </si>
  <si>
    <t>'32-35</t>
  </si>
  <si>
    <t>https://aiche.onlinelibrary.wiley.com/doi/abs/10.1002/prs.11811</t>
  </si>
  <si>
    <t>Design intent for hazard and operability studies</t>
  </si>
  <si>
    <t>https://aiche.onlinelibrary.wiley.com/doi/abs/10.1002/prs.11718</t>
  </si>
  <si>
    <t>Designing risk matrices to avoid risk ranking reversal errors</t>
  </si>
  <si>
    <t>'41-46</t>
  </si>
  <si>
    <t>https://aiche.onlinelibrary.wiley.com/doi/abs/10.1002/prs.11768</t>
  </si>
  <si>
    <t>W. C. Pittman, Z. Han, B. Z. Harding, J. Jiang, C. Rosas, A. Pineda and M. S. Mannan</t>
  </si>
  <si>
    <t>Methods and data sources for identifying members of a regulated community</t>
  </si>
  <si>
    <t>'47-52</t>
  </si>
  <si>
    <t>https://aiche.onlinelibrary.wiley.com/doi/abs/10.1002/prs.11742</t>
  </si>
  <si>
    <t>H. A. Gabbar and E. K. Boafo</t>
  </si>
  <si>
    <t>FSN-based cosimulation for fault propagation analysis in nuclear power plants</t>
  </si>
  <si>
    <t>'53-60</t>
  </si>
  <si>
    <t>https://aiche.onlinelibrary.wiley.com/doi/abs/10.1002/prs.11725</t>
  </si>
  <si>
    <t>J. D. Marx and B. R. Ishii</t>
  </si>
  <si>
    <t>Infiltration hazards for building siting studies</t>
  </si>
  <si>
    <t>https://aiche.onlinelibrary.wiley.com/doi/abs/10.1002/prs.11726</t>
  </si>
  <si>
    <t>S. Zhang, Z. Wang, Q. Zuo, J. Jiang and C. Cheng</t>
  </si>
  <si>
    <t>Suppression effect of explosion in linked spherical vessels and pipelines impacted by wire-mesh structure</t>
  </si>
  <si>
    <t>'68-75</t>
  </si>
  <si>
    <t>https://aiche.onlinelibrary.wiley.com/doi/abs/10.1002/prs.11728</t>
  </si>
  <si>
    <t>T. Stauffer and P. Clarke</t>
  </si>
  <si>
    <t>Using alarms as a layer of protection</t>
  </si>
  <si>
    <t>'76-83</t>
  </si>
  <si>
    <t>https://aiche.onlinelibrary.wiley.com/doi/abs/10.1002/prs.11739</t>
  </si>
  <si>
    <t>J. Sobral and L. Ferreira</t>
  </si>
  <si>
    <t>Maintenance of fire sprinkler systems based on the dynamic assessment of its condition</t>
  </si>
  <si>
    <t>'84-91</t>
  </si>
  <si>
    <t>https://aiche.onlinelibrary.wiley.com/doi/abs/10.1002/prs.11740</t>
  </si>
  <si>
    <t>G. W. Norval</t>
  </si>
  <si>
    <t>Analysis of a blast due to inadvertant mixing of ammonium sulfate and sodium hyplochlorite</t>
  </si>
  <si>
    <t>https://aiche.onlinelibrary.wiley.com/doi/abs/10.1002/prs.11741</t>
  </si>
  <si>
    <t>K. Yang, Q. Li, Z. Ding and L. Xiao</t>
  </si>
  <si>
    <t>CFD-based simulation study on producer gas explosion in an electrostatic precipitation</t>
  </si>
  <si>
    <t>'96-102</t>
  </si>
  <si>
    <t>https://aiche.onlinelibrary.wiley.com/doi/abs/10.1002/prs.11743</t>
  </si>
  <si>
    <t>The impact of Eastman's aniline plant explosion on process safety awareness</t>
  </si>
  <si>
    <t>https://aiche.onlinelibrary.wiley.com/doi/abs/10.1002/prs.11760</t>
  </si>
  <si>
    <t>L. G. Britton, M. P. Clouthier, B. K. Harrison and S. A. Rodgers</t>
  </si>
  <si>
    <t>Limiting oxygen concentrations of gases</t>
  </si>
  <si>
    <t>https://aiche.onlinelibrary.wiley.com/doi/abs/10.1002/prs.11806</t>
  </si>
  <si>
    <t>Process design and engineering: A missing process safety element</t>
  </si>
  <si>
    <t>'115-115</t>
  </si>
  <si>
    <t>https://aiche.onlinelibrary.wiley.com/doi/abs/10.1002/prs.11781</t>
  </si>
  <si>
    <t>Chemical Process Safety, 4th Edition, Learning from Case Histories (2015) By Roy E. Sanders, Butterworth-Heinemann (Elsevier), Kidlington, Oxford, UK and Waltham, MA, 486 pages, $100, ISBN: 978-0-12-801425-7</t>
  </si>
  <si>
    <t>'116-116</t>
  </si>
  <si>
    <t>https://aiche.onlinelibrary.wiley.com/doi/abs/10.1002/prs.11798</t>
  </si>
  <si>
    <t>Spring 2016 Safety &amp; Health News</t>
  </si>
  <si>
    <t>https://aiche.onlinelibrary.wiley.com/doi/abs/10.1002/prs.11810</t>
  </si>
  <si>
    <t>'121-121</t>
  </si>
  <si>
    <t>https://aiche.onlinelibrary.wiley.com/doi/abs/10.1002/prs.11772</t>
  </si>
  <si>
    <t>Reflections on my 70th birthday</t>
  </si>
  <si>
    <t>https://aiche.onlinelibrary.wiley.com/doi/abs/10.1002/prs.11828</t>
  </si>
  <si>
    <t>The probability circular ruler “PCR” (process safety metrics)</t>
  </si>
  <si>
    <t>'124-136</t>
  </si>
  <si>
    <t>https://aiche.onlinelibrary.wiley.com/doi/abs/10.1002/prs.11817</t>
  </si>
  <si>
    <t>Amiss, a miss, a near miss</t>
  </si>
  <si>
    <t>https://aiche.onlinelibrary.wiley.com/doi/abs/10.1002/prs.11757</t>
  </si>
  <si>
    <t>A. Pierorazio</t>
  </si>
  <si>
    <t>Lessons learned from an incident at a cryogenic gas processing facility</t>
  </si>
  <si>
    <t>'143-148</t>
  </si>
  <si>
    <t>https://aiche.onlinelibrary.wiley.com/doi/abs/10.1002/prs.11763</t>
  </si>
  <si>
    <t>J. Forest</t>
  </si>
  <si>
    <t>1996 amines plant explosion</t>
  </si>
  <si>
    <t>'149-152</t>
  </si>
  <si>
    <t>https://aiche.onlinelibrary.wiley.com/doi/abs/10.1002/prs.11765</t>
  </si>
  <si>
    <t>Setting multinational risk tolerance criteria</t>
  </si>
  <si>
    <t>https://aiche.onlinelibrary.wiley.com/doi/abs/10.1002/prs.11708</t>
  </si>
  <si>
    <t>A. G. Dastidar</t>
  </si>
  <si>
    <t>ASTM E2931: A new standard for the limiting oxygen concentration of combustible dusts</t>
  </si>
  <si>
    <t>https://aiche.onlinelibrary.wiley.com/doi/abs/10.1002/prs.11731</t>
  </si>
  <si>
    <t>The evolution of process safety standards and legislation following landmark events—what have we learnt?</t>
  </si>
  <si>
    <t>https://aiche.onlinelibrary.wiley.com/doi/abs/10.1002/prs.11762</t>
  </si>
  <si>
    <t>The meaning and importance of process safety competency</t>
  </si>
  <si>
    <t>https://aiche.onlinelibrary.wiley.com/doi/abs/10.1002/prs.11767</t>
  </si>
  <si>
    <t>G. A. Fitzgerald</t>
  </si>
  <si>
    <t>Calculating facility siting study leak sizes-one size does not fit all</t>
  </si>
  <si>
    <t>'176-178</t>
  </si>
  <si>
    <t>https://aiche.onlinelibrary.wiley.com/doi/abs/10.1002/prs.11764</t>
  </si>
  <si>
    <t>M. Macchi, J. X. Wen, K. Volkov, A. Heidari and Y. M. Chung</t>
  </si>
  <si>
    <t>Modeling liquid fuel cascades with OpenFOAM</t>
  </si>
  <si>
    <t>https://aiche.onlinelibrary.wiley.com/doi/abs/10.1002/prs.11777</t>
  </si>
  <si>
    <t>P. Chen, Y. Li, S. Guo and J. Ji</t>
  </si>
  <si>
    <t>Experimental and numerical study of premixed methane/air flame propagating in various L/D closed ducts</t>
  </si>
  <si>
    <t>https://aiche.onlinelibrary.wiley.com/doi/abs/10.1002/prs.11778</t>
  </si>
  <si>
    <t>E. Zarei, I. Mohammadfam, M. M. Aliabadi, A. Jamshidi and F. Ghasemi</t>
  </si>
  <si>
    <t>Efficiency prediction of control room operators based on human reliability analysis and dynamic decision-making style in the process industry</t>
  </si>
  <si>
    <t>'192-199</t>
  </si>
  <si>
    <t>https://aiche.onlinelibrary.wiley.com/doi/abs/10.1002/prs.11782</t>
  </si>
  <si>
    <t>L. Ni, J. Jiang, Z. Wang, J. Yao, Y. Song and Y. Yu</t>
  </si>
  <si>
    <t>The organic peroxides instability rating research based on adiabatic calorimetric approaches and fuzzy analytic hierarchy process for inherent safety evaluation</t>
  </si>
  <si>
    <t>'200-207</t>
  </si>
  <si>
    <t>https://aiche.onlinelibrary.wiley.com/doi/abs/10.1002/prs.11754</t>
  </si>
  <si>
    <t>June 2016 Safety and Health News Summer 2016</t>
  </si>
  <si>
    <t>'208-212</t>
  </si>
  <si>
    <t>https://aiche.onlinelibrary.wiley.com/doi/abs/10.1002/prs.11830</t>
  </si>
  <si>
    <t>'213-213</t>
  </si>
  <si>
    <t>https://aiche.onlinelibrary.wiley.com/doi/abs/10.1002/prs.11774</t>
  </si>
  <si>
    <t>When it comes to ammonium nitrate, the initiator is free</t>
  </si>
  <si>
    <t>'215-215</t>
  </si>
  <si>
    <t>https://aiche.onlinelibrary.wiley.com/doi/abs/10.1002/prs.11838</t>
  </si>
  <si>
    <t>G. Fu, J. Wang and M. Yan</t>
  </si>
  <si>
    <t>Anatomy of Tianjin Port fire and explosion: Process and causes</t>
  </si>
  <si>
    <t>https://aiche.onlinelibrary.wiley.com/doi/abs/10.1002/prs.11837</t>
  </si>
  <si>
    <t>J. Wang, J. Zhang, K. Zhu and L. Zhou</t>
  </si>
  <si>
    <t>Anatomy of explosives spontaneous combustion accidents in the Chinese underground coal mine: Causes and prevention</t>
  </si>
  <si>
    <t>'221-227</t>
  </si>
  <si>
    <t>https://aiche.onlinelibrary.wiley.com/doi/abs/10.1002/prs.11816</t>
  </si>
  <si>
    <t>H.-J. Liaw</t>
  </si>
  <si>
    <t>Lessons in process safety management learned in the Kaohsiung gas explosion accident in Taiwan</t>
  </si>
  <si>
    <t>https://aiche.onlinelibrary.wiley.com/doi/abs/10.1002/prs.11818</t>
  </si>
  <si>
    <t>E. González Duperón, M. Martínez Gil, B. Giménez Francés and E. González Ferradás</t>
  </si>
  <si>
    <t>Analysis of effects of detonation of explosive substances on humans from characteristic curves explosive mass–distance from the origin of the explosion</t>
  </si>
  <si>
    <t>'233-240</t>
  </si>
  <si>
    <t>https://aiche.onlinelibrary.wiley.com/doi/abs/10.1002/prs.11794</t>
  </si>
  <si>
    <t>K. Zhang, Z. Wang, J. Jiang, W. Sun and M. You</t>
  </si>
  <si>
    <t>Effect of pipe length on methane explosion in interconnected vessels</t>
  </si>
  <si>
    <t>'241-247</t>
  </si>
  <si>
    <t>https://aiche.onlinelibrary.wiley.com/doi/abs/10.1002/prs.11819</t>
  </si>
  <si>
    <t>How does “deviation” become “normal”?</t>
  </si>
  <si>
    <t>https://aiche.onlinelibrary.wiley.com/doi/abs/10.1002/prs.11803</t>
  </si>
  <si>
    <t>E. C. Silva</t>
  </si>
  <si>
    <t>Why are major accidents still occurring?</t>
  </si>
  <si>
    <t>'253-257</t>
  </si>
  <si>
    <t>https://aiche.onlinelibrary.wiley.com/doi/abs/10.1002/prs.11795</t>
  </si>
  <si>
    <t>V. H. Edwards</t>
  </si>
  <si>
    <t>Create a firm process safety foundation for your new facilities</t>
  </si>
  <si>
    <t>https://aiche.onlinelibrary.wiley.com/doi/abs/10.1002/prs.11820</t>
  </si>
  <si>
    <t>M. Zhang, W. Song, Z. Chen and J. Wang</t>
  </si>
  <si>
    <t>Risk assessment for fire and explosion accidents of steel oil tanks using improved AHP based on FTA</t>
  </si>
  <si>
    <t>'260-269</t>
  </si>
  <si>
    <t>https://aiche.onlinelibrary.wiley.com/doi/abs/10.1002/prs.11780</t>
  </si>
  <si>
    <t>Z. Wang, P. Wilson and Q. Wang</t>
  </si>
  <si>
    <t>Evacuation simulation of confined spaces in petrochemical facilities</t>
  </si>
  <si>
    <t>'270-275</t>
  </si>
  <si>
    <t>https://aiche.onlinelibrary.wiley.com/doi/abs/10.1002/prs.11792</t>
  </si>
  <si>
    <t>K. O. Hunter and E. M. Wolf</t>
  </si>
  <si>
    <t>Cracking the code of process safety culture with organizational network analysis</t>
  </si>
  <si>
    <t>'276-285</t>
  </si>
  <si>
    <t>https://aiche.onlinelibrary.wiley.com/doi/abs/10.1002/prs.11793</t>
  </si>
  <si>
    <t>H. Jin and A. Summers</t>
  </si>
  <si>
    <t>Dependent, independent, and pseudo-independent protection layers in risk analysis</t>
  </si>
  <si>
    <t>https://aiche.onlinelibrary.wiley.com/doi/abs/10.1002/prs.11796</t>
  </si>
  <si>
    <t>PSM auditing: Thinking beyond compliance</t>
  </si>
  <si>
    <t>'295-299</t>
  </si>
  <si>
    <t>https://aiche.onlinelibrary.wiley.com/doi/abs/10.1002/prs.11797</t>
  </si>
  <si>
    <t>M. Ferjencik, A. C. Anastacio and J. Masin</t>
  </si>
  <si>
    <t>The great commandment of process safety</t>
  </si>
  <si>
    <t>'300-300</t>
  </si>
  <si>
    <t>https://aiche.onlinelibrary.wiley.com/doi/abs/10.1002/prs.11821</t>
  </si>
  <si>
    <t>Fall 2016 safety &amp; health news</t>
  </si>
  <si>
    <t>https://aiche.onlinelibrary.wiley.com/doi/abs/10.1002/prs.11836</t>
  </si>
  <si>
    <t>'303-303</t>
  </si>
  <si>
    <t>https://aiche.onlinelibrary.wiley.com/doi/abs/10.1002/prs.11776</t>
  </si>
  <si>
    <t>The U.S. Chemical Safety Board, an important advocate for process safety, a personal view</t>
  </si>
  <si>
    <t>'305-305</t>
  </si>
  <si>
    <t>https://aiche.onlinelibrary.wiley.com/doi/abs/10.1002/prs.11861</t>
  </si>
  <si>
    <t>V. A. Sutherland</t>
  </si>
  <si>
    <t>The US Chemical Safety Board: Moving forward to continually drive chemical safety change</t>
  </si>
  <si>
    <t>'306-311</t>
  </si>
  <si>
    <t>https://aiche.onlinelibrary.wiley.com/doi/abs/10.1002/prs.11856</t>
  </si>
  <si>
    <t>J. Banks</t>
  </si>
  <si>
    <t>Dangerously close: The CSB's investigation into the fatal fire and explosion in west, Texas</t>
  </si>
  <si>
    <t>https://aiche.onlinelibrary.wiley.com/doi/abs/10.1002/prs.11857</t>
  </si>
  <si>
    <t>S. T. Maher, G. D. Long, R. S. Cromartie, I. S. Sutton and M. R. Steinhilber</t>
  </si>
  <si>
    <t>Paradigm shift in the regulatory application of safety management systems to offshore facilities</t>
  </si>
  <si>
    <t>'317-329</t>
  </si>
  <si>
    <t>https://aiche.onlinelibrary.wiley.com/doi/abs/10.1002/prs.11558</t>
  </si>
  <si>
    <t>L. C. Cadwallader and H. Zhao</t>
  </si>
  <si>
    <t>Personnel safety with pressurized gas systems</t>
  </si>
  <si>
    <t>'330-336</t>
  </si>
  <si>
    <t>https://aiche.onlinelibrary.wiley.com/doi/abs/10.1002/prs.11850</t>
  </si>
  <si>
    <t>A framework for critical thinking in process safety management</t>
  </si>
  <si>
    <t>'337-340</t>
  </si>
  <si>
    <t>https://aiche.onlinelibrary.wiley.com/doi/abs/10.1002/prs.11858</t>
  </si>
  <si>
    <t>R. R. Freeman and A. Summers</t>
  </si>
  <si>
    <t>Evaluation of uncertainty in safety integrity level calculations</t>
  </si>
  <si>
    <t>https://aiche.onlinelibrary.wiley.com/doi/abs/10.1002/prs.11805</t>
  </si>
  <si>
    <t>W. G. Bridges and A. M. Dowell III</t>
  </si>
  <si>
    <t>Identify SIF and specify necessary SIL, and other IPLs, as part of PHA/HAZOP – or - why it is not necessary to “boldly go beyond HAZOP and LOPA”</t>
  </si>
  <si>
    <t>'349-359</t>
  </si>
  <si>
    <t>https://aiche.onlinelibrary.wiley.com/doi/abs/10.1002/prs.11853</t>
  </si>
  <si>
    <t>P. Trávníček, L. Kotek and P. Junga</t>
  </si>
  <si>
    <t>Environmental risk assessment of a biogas station</t>
  </si>
  <si>
    <t>https://aiche.onlinelibrary.wiley.com/doi/abs/10.1002/prs.11799</t>
  </si>
  <si>
    <t>B. Sun, J. Jiang, N. Shi and W. Xu</t>
  </si>
  <si>
    <t>Application of microfluidics technology in chemical engineering for enhanced safety</t>
  </si>
  <si>
    <t>'365-373</t>
  </si>
  <si>
    <t>https://aiche.onlinelibrary.wiley.com/doi/abs/10.1002/prs.11801</t>
  </si>
  <si>
    <t>B. T. Brandes and D. K. Smith</t>
  </si>
  <si>
    <t>Calorimetric study of the exothermic decomposition of dimethyl sulfoxide</t>
  </si>
  <si>
    <t>'374-391</t>
  </si>
  <si>
    <t>https://aiche.onlinelibrary.wiley.com/doi/abs/10.1002/prs.11802</t>
  </si>
  <si>
    <t>Consequence modeling of dynamic source terms</t>
  </si>
  <si>
    <t>'392-398</t>
  </si>
  <si>
    <t>https://aiche.onlinelibrary.wiley.com/doi/abs/10.1002/prs.11804</t>
  </si>
  <si>
    <t>J. Bhandari, E. Arzaghi, R. Abbassi, V. Garaniya and F. Khan</t>
  </si>
  <si>
    <t>Dynamic risk-based maintenance for offshore processing facility</t>
  </si>
  <si>
    <t>'399-406</t>
  </si>
  <si>
    <t>https://aiche.onlinelibrary.wiley.com/doi/abs/10.1002/prs.11829</t>
  </si>
  <si>
    <t>B. Shi and F. Zhou</t>
  </si>
  <si>
    <t>Fire extinguishment behaviors of liquid fuel using liquid nitrogen jet</t>
  </si>
  <si>
    <t>'407-413</t>
  </si>
  <si>
    <t>https://aiche.onlinelibrary.wiley.com/doi/abs/10.1002/prs.11815</t>
  </si>
  <si>
    <t>J. Wu, Y. Long, C. Ji, Q. Xu, Y. Mao and K. Song</t>
  </si>
  <si>
    <t>Full-scale experiments to study shock waves generated by the rupture of a high-pressure pipeline</t>
  </si>
  <si>
    <t>'414-423</t>
  </si>
  <si>
    <t>https://aiche.onlinelibrary.wiley.com/doi/abs/10.1002/prs.11859</t>
  </si>
  <si>
    <t>Human Error in Process Plant Design and Operations, a Practitioner's Guide, a Review (2016) By J. Robert Taylor, CRC Press, Taylor &amp; Francis Group, Boca Raton, FL, 290 pages, $99.95, ISBN: 978-1-4987-3885-9</t>
  </si>
  <si>
    <t>'424-424</t>
  </si>
  <si>
    <t>https://aiche.onlinelibrary.wiley.com/doi/abs/10.1002/prs.11841</t>
  </si>
  <si>
    <t>Safety &amp; health news winter 2016</t>
  </si>
  <si>
    <t>'425-428</t>
  </si>
  <si>
    <t>https://aiche.onlinelibrary.wiley.com/doi/abs/10.1002/prs.11862</t>
  </si>
  <si>
    <t>Issue Information-TOC</t>
  </si>
  <si>
    <t>https://aiche.onlinelibrary.wiley.com/doi/abs/10.1002/prs.11843</t>
  </si>
  <si>
    <t>Smartphones and process safety</t>
  </si>
  <si>
    <t>https://aiche.onlinelibrary.wiley.com/doi/abs/10.1002/prs.11883</t>
  </si>
  <si>
    <t>D. Pano and C. Baulch</t>
  </si>
  <si>
    <t>Smartphone use in process safety</t>
  </si>
  <si>
    <t>https://aiche.onlinelibrary.wiley.com/doi/abs/10.1002/prs.11884</t>
  </si>
  <si>
    <t>J. McCavit, T. Aukerman, J. Fox and R. Hennessey</t>
  </si>
  <si>
    <t>Used, classic, or antique; solving the enigma of disciplined adherence to standards for existing equipment</t>
  </si>
  <si>
    <t>https://aiche.onlinelibrary.wiley.com/doi/abs/10.1002/prs.11851</t>
  </si>
  <si>
    <t>Process safety: A wicked problem?</t>
  </si>
  <si>
    <t>https://aiche.onlinelibrary.wiley.com/doi/abs/10.1002/prs.11826</t>
  </si>
  <si>
    <t>G. A. Melhem and C. Houston</t>
  </si>
  <si>
    <t>RAGAGEP considerations for relief and flare systems</t>
  </si>
  <si>
    <t>'18-23</t>
  </si>
  <si>
    <t>https://aiche.onlinelibrary.wiley.com/doi/abs/10.1002/prs.11839</t>
  </si>
  <si>
    <t>J. Farr, D. Gorman, D. Sliva, A. Hielscher, T. Nguyen, G. Baran, B. Drake, E. Ford, D. Frurip, K. Mulligan, J. W. Ryan and D. Viveros</t>
  </si>
  <si>
    <t>Expanded Chemical Reactivity Worksheet (CRW4) for determining chemical compatibility, past, present, and future</t>
  </si>
  <si>
    <t>https://aiche.onlinelibrary.wiley.com/doi/abs/10.1002/prs.11833</t>
  </si>
  <si>
    <t>M. Daelhousen, H. L. Febo and B. Ditch</t>
  </si>
  <si>
    <t>Revisions to FM Global Property Loss Prevention Data Sheet 7-14, Fire Protection for Chemical Plants</t>
  </si>
  <si>
    <t>'30-37</t>
  </si>
  <si>
    <t>https://aiche.onlinelibrary.wiley.com/doi/abs/10.1002/prs.11864</t>
  </si>
  <si>
    <t>J. W. Chastain, P. Delanoy, C. Devlin, T. Mueller and K. Study</t>
  </si>
  <si>
    <t>Beyond HAZOP and LOPA: Four different company approaches</t>
  </si>
  <si>
    <t>'38-53</t>
  </si>
  <si>
    <t>https://aiche.onlinelibrary.wiley.com/doi/abs/10.1002/prs.11831</t>
  </si>
  <si>
    <t>N. Baron and C. R. Buchwald</t>
  </si>
  <si>
    <t>Suppression of overpressure during a vapor cloud explosion — A new approach</t>
  </si>
  <si>
    <t>'54-61</t>
  </si>
  <si>
    <t>https://aiche.onlinelibrary.wiley.com/doi/abs/10.1002/prs.11807</t>
  </si>
  <si>
    <t>Simultaneous Operation (SIMOP) Review: An Important Hazard Analysis Tool</t>
  </si>
  <si>
    <t>'62-66</t>
  </si>
  <si>
    <t>https://aiche.onlinelibrary.wiley.com/doi/abs/10.1002/prs.11866</t>
  </si>
  <si>
    <t>Q. Zuo, Z. Wang, Y. Zhen, S. Zhang, Y. Cui and J. Jiang</t>
  </si>
  <si>
    <t>The effect of an obstacle on methane-air explosions in a spherical vessel connected to a pipeline</t>
  </si>
  <si>
    <t>https://aiche.onlinelibrary.wiley.com/doi/abs/10.1002/prs.11823</t>
  </si>
  <si>
    <t>Interrelations between process safety management elements</t>
  </si>
  <si>
    <t>'74-80</t>
  </si>
  <si>
    <t>https://aiche.onlinelibrary.wiley.com/doi/abs/10.1002/prs.11824</t>
  </si>
  <si>
    <t>E. K. Addai, D. Gabel and U. Krause</t>
  </si>
  <si>
    <t>Lower explosion limit/minimum explosible concentration testing for hybrid mixtures in the Godbert-Greenwald furnace</t>
  </si>
  <si>
    <t>'81-94</t>
  </si>
  <si>
    <t>https://aiche.onlinelibrary.wiley.com/doi/abs/10.1002/prs.11825</t>
  </si>
  <si>
    <t>Z. Xiaoliang, S. Qian, Z. Daoliang, Z. Zhikai, H. Rui and S. Huijuan</t>
  </si>
  <si>
    <t>Risk assessment on chemical plants by the method of safety checklist analysis</t>
  </si>
  <si>
    <t>'95-101</t>
  </si>
  <si>
    <t>https://aiche.onlinelibrary.wiley.com/doi/abs/10.1002/prs.11827</t>
  </si>
  <si>
    <t>K. R. Vastveit, M. Orszak, O. Njå and A. Kraslawski</t>
  </si>
  <si>
    <t>Learning from incidents at a Norwegian and a Polish refinery</t>
  </si>
  <si>
    <t>'102-108</t>
  </si>
  <si>
    <t>https://aiche.onlinelibrary.wiley.com/doi/abs/10.1002/prs.11822</t>
  </si>
  <si>
    <t>Practical Leadership Skills for Safety Professionals and Project Engineers, A Review (2016) By Gary L. Winn, PhD, CRC Press, Taylor &amp; Francis Group, Boca Raton, FL 33487, 330 pages, $67.46, ISBN-9781498758222 (Hardback)</t>
  </si>
  <si>
    <t>https://aiche.onlinelibrary.wiley.com/doi/abs/10.1002/prs.11872</t>
  </si>
  <si>
    <t>Safety &amp; health news spring 2017</t>
  </si>
  <si>
    <t>https://aiche.onlinelibrary.wiley.com/doi/abs/10.1002/prs.11879</t>
  </si>
  <si>
    <t>Erratum: Dangerously close: The CSB's investigation into the fatal fire and explosion in west, Texas</t>
  </si>
  <si>
    <t>https://aiche.onlinelibrary.wiley.com/doi/abs/10.1002/prs.11882</t>
  </si>
  <si>
    <t>'117-118</t>
  </si>
  <si>
    <t>https://aiche.onlinelibrary.wiley.com/doi/abs/10.1002/prs.11845</t>
  </si>
  <si>
    <t>J. F. Murphy and R. J. Willey</t>
  </si>
  <si>
    <t>The U. S. Chemical Safety Board; Big impact on process safety from a small agency</t>
  </si>
  <si>
    <t>'119-119</t>
  </si>
  <si>
    <t>https://aiche.onlinelibrary.wiley.com/doi/abs/10.1002/prs.11895</t>
  </si>
  <si>
    <t>The unique role of the U.S. Chemical Safety and hazard investigation board</t>
  </si>
  <si>
    <t>'120-120</t>
  </si>
  <si>
    <t>https://aiche.onlinelibrary.wiley.com/doi/abs/10.1002/prs.11894</t>
  </si>
  <si>
    <t>J.-J. Horng, K.-Y. Liao and S.-Y. Wang</t>
  </si>
  <si>
    <t>Using social network theory to analyze the effectiveness of environment, safety and health management for two petrochemical companies</t>
  </si>
  <si>
    <t>'121-132</t>
  </si>
  <si>
    <t>https://aiche.onlinelibrary.wiley.com/doi/abs/10.1002/prs.11865</t>
  </si>
  <si>
    <t>S. Bershad</t>
  </si>
  <si>
    <t>NFPA combustible dust standards—2016 update</t>
  </si>
  <si>
    <t>'133-138</t>
  </si>
  <si>
    <t>https://aiche.onlinelibrary.wiley.com/doi/abs/10.1002/prs.11863</t>
  </si>
  <si>
    <t>Y. Heo and I. Lee</t>
  </si>
  <si>
    <t>Parametric generation of explosion scenarios for quantitative risk assessment of gas explosion in offshore plants</t>
  </si>
  <si>
    <t>'139-149</t>
  </si>
  <si>
    <t>https://aiche.onlinelibrary.wiley.com/doi/abs/10.1002/prs.11832</t>
  </si>
  <si>
    <t>Z. Xi</t>
  </si>
  <si>
    <t>Experimental investigation of the innovative foaming device using gas as the sole power for firefighting</t>
  </si>
  <si>
    <t>'150-157</t>
  </si>
  <si>
    <t>https://aiche.onlinelibrary.wiley.com/doi/abs/10.1002/prs.11834</t>
  </si>
  <si>
    <t>The eye opener: Preparing for and performing facility siting to best communicate with upper management</t>
  </si>
  <si>
    <t>'158-164</t>
  </si>
  <si>
    <t>https://aiche.onlinelibrary.wiley.com/doi/abs/10.1002/prs.11835</t>
  </si>
  <si>
    <t>Application of a liquid nitrogen direct jet system to the extinguishment of oil pool fires in open space</t>
  </si>
  <si>
    <t>'165-177</t>
  </si>
  <si>
    <t>https://aiche.onlinelibrary.wiley.com/doi/abs/10.1002/prs.11840</t>
  </si>
  <si>
    <t>A.-A. Baksh, R. Abbassi, V. Garaniya and F. Khan</t>
  </si>
  <si>
    <t>A network based approach to envisage potential accidents in offshore process facilities</t>
  </si>
  <si>
    <t>'178-191</t>
  </si>
  <si>
    <t>https://aiche.onlinelibrary.wiley.com/doi/abs/10.1002/prs.11854</t>
  </si>
  <si>
    <t>W. R. Banick and C. Wei</t>
  </si>
  <si>
    <t>Advanced analysis to supplement HAZOP/LOPA for effective process design</t>
  </si>
  <si>
    <t>'192-201</t>
  </si>
  <si>
    <t>https://aiche.onlinelibrary.wiley.com/doi/abs/10.1002/prs.11855</t>
  </si>
  <si>
    <t>Z. Bilal, K. Mohammed and H. Brahim</t>
  </si>
  <si>
    <t>Bayesian network and bow tie to analyze the risk of fire and explosion of pipelines</t>
  </si>
  <si>
    <t>'202-212</t>
  </si>
  <si>
    <t>https://aiche.onlinelibrary.wiley.com/doi/abs/10.1002/prs.11860</t>
  </si>
  <si>
    <t>CCPSC: CCPS Process Safety Professional a step toward competency (A special article of interest to the Safety and Health Division Membership)</t>
  </si>
  <si>
    <t>'213-214</t>
  </si>
  <si>
    <t>https://aiche.onlinelibrary.wiley.com/doi/abs/10.1002/prs.11893</t>
  </si>
  <si>
    <t>Safety &amp; health news Summer 2017</t>
  </si>
  <si>
    <t>https://aiche.onlinelibrary.wiley.com/doi/abs/10.1002/prs.11896</t>
  </si>
  <si>
    <t>'219-219</t>
  </si>
  <si>
    <t>https://aiche.onlinelibrary.wiley.com/doi/abs/10.1002/prs.11847</t>
  </si>
  <si>
    <t>R. Fernández Blanco</t>
  </si>
  <si>
    <t>Three tools to visualize and prevent boilers and furnaces firebox explosions</t>
  </si>
  <si>
    <t>'221-236</t>
  </si>
  <si>
    <t>https://aiche.onlinelibrary.wiley.com/doi/abs/10.1002/prs.11899</t>
  </si>
  <si>
    <t>D. Miller</t>
  </si>
  <si>
    <t>New model for predicting thermal radiation from flares and high pressure jet fires for hydrogen and syngas</t>
  </si>
  <si>
    <t>'237-251</t>
  </si>
  <si>
    <t>https://aiche.onlinelibrary.wiley.com/doi/abs/10.1002/prs.11867</t>
  </si>
  <si>
    <t>E. Lutostansky, G. Miller and M. Dennehy</t>
  </si>
  <si>
    <t>Transportation risk management: One company's approach</t>
  </si>
  <si>
    <t>'252-256</t>
  </si>
  <si>
    <t>https://aiche.onlinelibrary.wiley.com/doi/abs/10.1002/prs.11852</t>
  </si>
  <si>
    <t>E. Cialkowski</t>
  </si>
  <si>
    <t>Layer of protection analysis as a multifunctional team problem solving tool</t>
  </si>
  <si>
    <t>'257-263</t>
  </si>
  <si>
    <t>https://aiche.onlinelibrary.wiley.com/doi/abs/10.1002/prs.11870</t>
  </si>
  <si>
    <t>R. F. Wasileski III</t>
  </si>
  <si>
    <t>Think facility, act on integrity</t>
  </si>
  <si>
    <t>'264-272</t>
  </si>
  <si>
    <t>https://aiche.onlinelibrary.wiley.com/doi/abs/10.1002/prs.11869</t>
  </si>
  <si>
    <t>B. L. Cox, S. W. Garner, A. R. Carpenter and M. T. Fecke</t>
  </si>
  <si>
    <t>Hazards inherent to control systems: Case studies and lessons learned</t>
  </si>
  <si>
    <t>https://aiche.onlinelibrary.wiley.com/doi/abs/10.1002/prs.11868</t>
  </si>
  <si>
    <t>The physics and Metaphysics of the sensitivity of calorimetric instruments and human senses</t>
  </si>
  <si>
    <t>https://aiche.onlinelibrary.wiley.com/doi/abs/10.1002/prs.11871</t>
  </si>
  <si>
    <t>A. Bertelsmann</t>
  </si>
  <si>
    <t>One company's observations on the implementation of LOPA</t>
  </si>
  <si>
    <t>https://aiche.onlinelibrary.wiley.com/doi/abs/10.1002/prs.11873</t>
  </si>
  <si>
    <t>D. M. Johnson and V. H. Y. Tam</t>
  </si>
  <si>
    <t>Why DDT is the only way to explain some vapor cloud explosions</t>
  </si>
  <si>
    <t>'292-300</t>
  </si>
  <si>
    <t>https://aiche.onlinelibrary.wiley.com/doi/abs/10.1002/prs.11874</t>
  </si>
  <si>
    <t>M. Hochleitner and E. Roche</t>
  </si>
  <si>
    <t>Auditing management systems for safety controls, alarms, and interlocks: How effective are your instrumented protective systems?</t>
  </si>
  <si>
    <t>'301-306</t>
  </si>
  <si>
    <t>https://aiche.onlinelibrary.wiley.com/doi/abs/10.1002/prs.11875</t>
  </si>
  <si>
    <t>H. W. M. Witlox, M. Harper and D. Webber</t>
  </si>
  <si>
    <t>Modeling and validation of dispersion following an instantaneous vapor or two-phase release from a pressurized vessel</t>
  </si>
  <si>
    <t>'307-313</t>
  </si>
  <si>
    <t>https://aiche.onlinelibrary.wiley.com/doi/abs/10.1002/prs.11876</t>
  </si>
  <si>
    <t>R. Prugh</t>
  </si>
  <si>
    <t>“Engineering systems reliability, safety, and maintenance – An integrated approach”, By Balbir S. Dhillon, Mechanical Engineering Professor at the University of Ottawa, Canada</t>
  </si>
  <si>
    <t>'314-314</t>
  </si>
  <si>
    <t>https://aiche.onlinelibrary.wiley.com/doi/abs/10.1002/prs.11902</t>
  </si>
  <si>
    <t>Guidelines for Safe Automation of Chemical Processes, 2nd Edition By Center for Chemical Process Safety of AIChE, New York, NY, published by Wiley, Hoboken, NJ, 648 pages, $195.00, ISBN: 978-1-118-94949-8 (also available as an ebook ($156.99) or pdf file)</t>
  </si>
  <si>
    <t>'315-316</t>
  </si>
  <si>
    <t>https://aiche.onlinelibrary.wiley.com/doi/abs/10.1002/prs.11900</t>
  </si>
  <si>
    <t>'317-317</t>
  </si>
  <si>
    <t>https://aiche.onlinelibrary.wiley.com/doi/abs/10.1002/prs.11911</t>
  </si>
  <si>
    <t>Corrigendum</t>
  </si>
  <si>
    <t>'318-318</t>
  </si>
  <si>
    <t>https://aiche.onlinelibrary.wiley.com/doi/abs/10.1002/prs.11910</t>
  </si>
  <si>
    <t>Fall 2017 Safety &amp; Health News</t>
  </si>
  <si>
    <t>https://aiche.onlinelibrary.wiley.com/doi/abs/10.1002/prs.11916</t>
  </si>
  <si>
    <t>'323-323</t>
  </si>
  <si>
    <t>https://aiche.onlinelibrary.wiley.com/doi/abs/10.1002/prs.11849</t>
  </si>
  <si>
    <t>Emergency management: It starts with a question in the design stages “What can go wrong?”</t>
  </si>
  <si>
    <t>'325-325</t>
  </si>
  <si>
    <t>https://aiche.onlinelibrary.wiley.com/doi/abs/10.1002/prs.11938</t>
  </si>
  <si>
    <t>J. Champion, S. Van Geffen and L. Borrousch</t>
  </si>
  <si>
    <t>Reducing Process Safety Events: An approach proven by sustainable results</t>
  </si>
  <si>
    <t>'326-337</t>
  </si>
  <si>
    <t>https://aiche.onlinelibrary.wiley.com/doi/abs/10.1002/prs.11941</t>
  </si>
  <si>
    <t>M. James and D. Skelton</t>
  </si>
  <si>
    <t>Consequence modeling at the Eastman Kingsport site</t>
  </si>
  <si>
    <t>'338-352</t>
  </si>
  <si>
    <t>https://aiche.onlinelibrary.wiley.com/doi/abs/10.1002/prs.11908</t>
  </si>
  <si>
    <t>M. S. Schmidt</t>
  </si>
  <si>
    <t>Atmospheric tank failures: Mechanisms and an unexpected case study</t>
  </si>
  <si>
    <t>'353-361</t>
  </si>
  <si>
    <t>https://aiche.onlinelibrary.wiley.com/doi/abs/10.1002/prs.11881</t>
  </si>
  <si>
    <t>Z. Aitao and F. Lingpeng</t>
  </si>
  <si>
    <t>A new insight into the accident investigation: A case study of Tianjin Port fire and explosion in China</t>
  </si>
  <si>
    <t>'362-367</t>
  </si>
  <si>
    <t>https://aiche.onlinelibrary.wiley.com/doi/abs/10.1002/prs.11891</t>
  </si>
  <si>
    <t>V. Di Sarli, F. Cammarota, E. Salzano and A. Di Benedetto</t>
  </si>
  <si>
    <t>Explosion behavior of ammonia and ammonia/methane in oxygen-enriched air</t>
  </si>
  <si>
    <t>'368-371</t>
  </si>
  <si>
    <t>https://aiche.onlinelibrary.wiley.com/doi/abs/10.1002/prs.11912</t>
  </si>
  <si>
    <t>Q. Ma, J. Chen and Q. Zhang</t>
  </si>
  <si>
    <t>Effects of the explosion intensity on the distribution of flame region in a tunnel</t>
  </si>
  <si>
    <t>'372-377</t>
  </si>
  <si>
    <t>https://aiche.onlinelibrary.wiley.com/doi/abs/10.1002/prs.11877</t>
  </si>
  <si>
    <t>A. Zhou, L. Fan, M. Ma and B. Tao</t>
  </si>
  <si>
    <t>Chinese process safety management core elements and control measures</t>
  </si>
  <si>
    <t>'378-381</t>
  </si>
  <si>
    <t>https://aiche.onlinelibrary.wiley.com/doi/abs/10.1002/prs.11878</t>
  </si>
  <si>
    <t>F. Sun, W. Xu, G. Wang and B. Sun</t>
  </si>
  <si>
    <t>A technique to control major hazards of the coal gasification process developed from critical events and safety barriers</t>
  </si>
  <si>
    <t>'382-391</t>
  </si>
  <si>
    <t>https://aiche.onlinelibrary.wiley.com/doi/abs/10.1002/prs.11880</t>
  </si>
  <si>
    <t>E. Roche, M. Hochleitner and A. Summers</t>
  </si>
  <si>
    <t>Introduction to functional safety assessments of safety controls, alarms, and interlocks: How efficient are your functional safety projects?</t>
  </si>
  <si>
    <t>https://aiche.onlinelibrary.wiley.com/doi/abs/10.1002/prs.11886</t>
  </si>
  <si>
    <t>E. Zarei, A. Azadeh, M. M. Aliabadi and I. Mohammadfam</t>
  </si>
  <si>
    <t>Dynamic safety risk modeling of process systems using bayesian network</t>
  </si>
  <si>
    <t>'399-407</t>
  </si>
  <si>
    <t>https://aiche.onlinelibrary.wiley.com/doi/abs/10.1002/prs.11889</t>
  </si>
  <si>
    <t>W. Zhou, M. Cardenas and D. Moyeda</t>
  </si>
  <si>
    <t>Method for CFD facilitated pressure rise calculation due to deflagration in heat recovery steam generator</t>
  </si>
  <si>
    <t>'408-413</t>
  </si>
  <si>
    <t>https://aiche.onlinelibrary.wiley.com/doi/abs/10.1002/prs.11887</t>
  </si>
  <si>
    <t>G. Boogaerts, J. Degrève and G. Vercruysse</t>
  </si>
  <si>
    <t>Process safety education and training academic education as a foundation for other process safety initiatives on education</t>
  </si>
  <si>
    <t>'414-421</t>
  </si>
  <si>
    <t>https://aiche.onlinelibrary.wiley.com/doi/abs/10.1002/prs.11885</t>
  </si>
  <si>
    <t>Safety &amp; Health news</t>
  </si>
  <si>
    <t>'422-424</t>
  </si>
  <si>
    <t>https://aiche.onlinelibrary.wiley.com/doi/abs/10.1002/prs.11939</t>
  </si>
  <si>
    <t>https://aiche.onlinelibrary.wiley.com/doi/abs/10.1002/prs.11920</t>
  </si>
  <si>
    <t>Mists: Hidden Hazards</t>
  </si>
  <si>
    <t>https://aiche.onlinelibrary.wiley.com/doi/abs/10.1002/prs.11961</t>
  </si>
  <si>
    <t>Minimum explosible concentrations of mist and dust clouds</t>
  </si>
  <si>
    <t>'4-17</t>
  </si>
  <si>
    <t>https://aiche.onlinelibrary.wiley.com/doi/abs/10.1002/prs.11959</t>
  </si>
  <si>
    <t>D. Balner and K. Barcova</t>
  </si>
  <si>
    <t>Attenuation of thermal radiation through water mist</t>
  </si>
  <si>
    <t>'18-24</t>
  </si>
  <si>
    <t>https://aiche.onlinelibrary.wiley.com/doi/abs/10.1002/prs.11904</t>
  </si>
  <si>
    <t>And now for something completely different</t>
  </si>
  <si>
    <t>https://aiche.onlinelibrary.wiley.com/doi/abs/10.1002/prs.11943</t>
  </si>
  <si>
    <t>Inherently Safer Automation</t>
  </si>
  <si>
    <t>'31-36</t>
  </si>
  <si>
    <t>https://aiche.onlinelibrary.wiley.com/doi/abs/10.1002/prs.11954</t>
  </si>
  <si>
    <t>T. Trotta, C. Kashou and N. Faulk</t>
  </si>
  <si>
    <t>Pressure relief valve inspection interval</t>
  </si>
  <si>
    <t>https://aiche.onlinelibrary.wiley.com/doi/abs/10.1002/prs.11892</t>
  </si>
  <si>
    <t>L. Huang, C. Wu, B. Wang and Q. Ouyang</t>
  </si>
  <si>
    <t>A new paradigm for accident investigation and analysis in the era of big data</t>
  </si>
  <si>
    <t>https://aiche.onlinelibrary.wiley.com/doi/abs/10.1002/prs.11898</t>
  </si>
  <si>
    <t>Guidelines for designing risk matrices</t>
  </si>
  <si>
    <t>https://aiche.onlinelibrary.wiley.com/doi/abs/10.1002/prs.11905</t>
  </si>
  <si>
    <t>E. Vyazmina, S. Jallais, A. Beccantini and S. Trélat</t>
  </si>
  <si>
    <t>Protective walls against effects of vapor cloud fast deflagration: CFD recommendations for design</t>
  </si>
  <si>
    <t>'56-66</t>
  </si>
  <si>
    <t>https://aiche.onlinelibrary.wiley.com/doi/abs/10.1002/prs.11930</t>
  </si>
  <si>
    <t>S. C. Theophilus, C. D. Nwankwo, E. Acquah-Andoh, E. Bassey and U. Umoren</t>
  </si>
  <si>
    <t>Integrating Human Factors (HF) into a Process Safety Management System (PSMS)</t>
  </si>
  <si>
    <t>'67-85</t>
  </si>
  <si>
    <t>https://aiche.onlinelibrary.wiley.com/doi/abs/10.1002/prs.11909</t>
  </si>
  <si>
    <t>Y. Zhen, Z. Wang and J. Gong</t>
  </si>
  <si>
    <t>Experimental study of the initial pressure effect on methane-air explosions in linked vessels</t>
  </si>
  <si>
    <t>'86-94</t>
  </si>
  <si>
    <t>https://aiche.onlinelibrary.wiley.com/doi/abs/10.1002/prs.11897</t>
  </si>
  <si>
    <t>S. Xu, Y. Zhang, C. Wang, Z. Sun, S. Wang and Y. Zhao</t>
  </si>
  <si>
    <t>Failure analysis of a twin-screw pump shaft</t>
  </si>
  <si>
    <t>https://aiche.onlinelibrary.wiley.com/doi/abs/10.1002/prs.11929</t>
  </si>
  <si>
    <t>Lessons in process safety management learned from a pesticide plant explosion in Taiwan</t>
  </si>
  <si>
    <t>'104-109</t>
  </si>
  <si>
    <t>https://aiche.onlinelibrary.wiley.com/doi/abs/10.1002/prs.11913</t>
  </si>
  <si>
    <t>A. Guzman Urbina and A. Aoyama</t>
  </si>
  <si>
    <t>Pipeline risk assessment using artificial intelligence: A case from the colombian oil network</t>
  </si>
  <si>
    <t>https://aiche.onlinelibrary.wiley.com/doi/abs/10.1002/prs.11890</t>
  </si>
  <si>
    <t>Risked-Based, Management-Led, Audit-Driven Safety Management Systems By Ron C. McKinnon, CRC Press, Taylor &amp; Francis Group, Boca Raton, FL, 233 pages, $129.95 (Hardback), ISBN-13:978-1-4987-6792-7</t>
  </si>
  <si>
    <t>'117-117</t>
  </si>
  <si>
    <t>https://aiche.onlinelibrary.wiley.com/doi/abs/10.1002/prs.11957</t>
  </si>
  <si>
    <t>Quality I is Safety-II, the Integration of Two Management Systems by Sasho Andonov, CRC Press, Taylor &amp; Francis Group, Boca Raton, FL 33487, 194 pages, ISBN:-13:978-1-4987-2, $119.95 (Paperback)</t>
  </si>
  <si>
    <t>'118-118</t>
  </si>
  <si>
    <t>https://aiche.onlinelibrary.wiley.com/doi/abs/10.1002/prs.11960</t>
  </si>
  <si>
    <t>'119-120</t>
  </si>
  <si>
    <t>https://aiche.onlinelibrary.wiley.com/doi/abs/10.1002/prs.11962</t>
  </si>
  <si>
    <t>https://aiche.onlinelibrary.wiley.com/doi/abs/10.1002/prs.11922</t>
  </si>
  <si>
    <t>Process Safety Begins with Land Use Planning</t>
  </si>
  <si>
    <t>https://aiche.onlinelibrary.wiley.com/doi/abs/10.1002/prs.11976</t>
  </si>
  <si>
    <t>X. Hu, Z. Wu, F. H. Hedlund, J. B. Pedersen, R. Wang, Y. Duo and G. Sin</t>
  </si>
  <si>
    <t>Land-use planning risk estimates for a chemical industrial park in China – A longitudinal study</t>
  </si>
  <si>
    <t>'124-133</t>
  </si>
  <si>
    <t>https://aiche.onlinelibrary.wiley.com/doi/abs/10.1002/prs.11972</t>
  </si>
  <si>
    <t>B. Wang, C. Wu and L. Huang</t>
  </si>
  <si>
    <t>Emotional safety culture: A new and key element of safety culture</t>
  </si>
  <si>
    <t>https://aiche.onlinelibrary.wiley.com/doi/abs/10.1002/prs.11953</t>
  </si>
  <si>
    <t>In Harm's way—after which nothing was the same again too close for comfort—part 2</t>
  </si>
  <si>
    <t>'140-144</t>
  </si>
  <si>
    <t>https://aiche.onlinelibrary.wiley.com/doi/abs/10.1002/prs.11932</t>
  </si>
  <si>
    <t>I. J. Alonso and M. Broadribb</t>
  </si>
  <si>
    <t>Human error: A myth eclipsing real causes</t>
  </si>
  <si>
    <t>'145-149</t>
  </si>
  <si>
    <t>https://aiche.onlinelibrary.wiley.com/doi/abs/10.1002/prs.11936</t>
  </si>
  <si>
    <t>N. Khakzad</t>
  </si>
  <si>
    <t>Reducing the attractiveness of chemical plants to terrorist attacks: Dehorning rhinos</t>
  </si>
  <si>
    <t>'150-152</t>
  </si>
  <si>
    <t>https://aiche.onlinelibrary.wiley.com/doi/abs/10.1002/prs.11907</t>
  </si>
  <si>
    <t>General method for uncertainty evaluation of safety integrity level calculations – part 2 analytical methods</t>
  </si>
  <si>
    <t>https://aiche.onlinelibrary.wiley.com/doi/abs/10.1002/prs.11915</t>
  </si>
  <si>
    <t>J. Torres and N. Ashley</t>
  </si>
  <si>
    <t>A HAZOP gap query approach for hazard assessment in multiproduct facilities</t>
  </si>
  <si>
    <t>'161-168</t>
  </si>
  <si>
    <t>https://aiche.onlinelibrary.wiley.com/doi/abs/10.1002/prs.11928</t>
  </si>
  <si>
    <t>M. V. P. Muniz, G. B. A. Lima, R. G. G. Caiado and O. L. G. Quelhas</t>
  </si>
  <si>
    <t>Bow tie to improve risk management of natural gas pipelines</t>
  </si>
  <si>
    <t>https://aiche.onlinelibrary.wiley.com/doi/abs/10.1002/prs.11901</t>
  </si>
  <si>
    <t>J. Dunjó Denti, M. Amorós-Martí, N. Prophet and G. Gorski</t>
  </si>
  <si>
    <t>A risk-based approach for predicting domino effects due to fires combining exceedance curves with dynamic thermal stress analysis</t>
  </si>
  <si>
    <t>'176-185</t>
  </si>
  <si>
    <t>https://aiche.onlinelibrary.wiley.com/doi/abs/10.1002/prs.11937</t>
  </si>
  <si>
    <t>S.-F. Tsai, A.-C. Huang and C.-M. Shu</t>
  </si>
  <si>
    <t>Integrated assessment of safety distances for rescue work in chemical plant fires involving domino effects</t>
  </si>
  <si>
    <t>'186-193</t>
  </si>
  <si>
    <t>https://aiche.onlinelibrary.wiley.com/doi/abs/10.1002/prs.11947</t>
  </si>
  <si>
    <t>R. Mohamed, C. R. Che Hassan and M. D. Hamid</t>
  </si>
  <si>
    <t>Implementing risk-based inspection approach: Is it beneficial for pressure equipment in Malaysia industries?</t>
  </si>
  <si>
    <t>'194-204</t>
  </si>
  <si>
    <t>https://aiche.onlinelibrary.wiley.com/doi/abs/10.1002/prs.11903</t>
  </si>
  <si>
    <t>The validity of engineering judgment and expert opinion in hazard and risk analysis: The influence of cognitive biases</t>
  </si>
  <si>
    <t>'205-210</t>
  </si>
  <si>
    <t>https://aiche.onlinelibrary.wiley.com/doi/abs/10.1002/prs.11906</t>
  </si>
  <si>
    <t>N. Khakzad, I. S. Martinez, H.-M. Kwon, C. Stewart, R. Perera and G. Reniers</t>
  </si>
  <si>
    <t>Security risk assessment and management in chemical plants: Challenges and new trends</t>
  </si>
  <si>
    <t>'211-220</t>
  </si>
  <si>
    <t>https://aiche.onlinelibrary.wiley.com/doi/abs/10.1002/prs.11914</t>
  </si>
  <si>
    <t>M. J. Jafari, F. Nourai, M. Pouyakian, S. A. Torabi, M. Rafiee Miandashti and H. Mohammadi</t>
  </si>
  <si>
    <t>Barriers to adopting inherently safer design philosophy in Iran</t>
  </si>
  <si>
    <t>'221-229</t>
  </si>
  <si>
    <t>https://aiche.onlinelibrary.wiley.com/doi/abs/10.1002/prs.11927</t>
  </si>
  <si>
    <t>S. Alexeev, V. Smirnov, N. Barbin and D. y. Alexeeva</t>
  </si>
  <si>
    <t>Evolution of the classification of flammable and combustible liquids in Russia</t>
  </si>
  <si>
    <t>https://aiche.onlinelibrary.wiley.com/doi/abs/10.1002/prs.11949</t>
  </si>
  <si>
    <t>J. Chao and S. Dorofeev</t>
  </si>
  <si>
    <t>A new methodology to evaluate system-level performance of explosion suppression systems</t>
  </si>
  <si>
    <t>https://aiche.onlinelibrary.wiley.com/doi/abs/10.1002/prs.11935</t>
  </si>
  <si>
    <t>K. Zhang, Z. Wang, Z. Chen, F. Jiang and S. Wang</t>
  </si>
  <si>
    <t>Influential factors of vented explosion position on maximum explosion overpressure of methane-air mixture explosion in single spherical container and linked vessels</t>
  </si>
  <si>
    <t>'248-255</t>
  </si>
  <si>
    <t>https://aiche.onlinelibrary.wiley.com/doi/abs/10.1002/prs.11940</t>
  </si>
  <si>
    <t>S. Mukherjee, S. Dharmavaram and S. Jaskolka</t>
  </si>
  <si>
    <t>Effectiveness of water sprays in mitigating toxic releases</t>
  </si>
  <si>
    <t>'256-262</t>
  </si>
  <si>
    <t>https://aiche.onlinelibrary.wiley.com/doi/abs/10.1002/prs.11948</t>
  </si>
  <si>
    <t>R. Zhao, D. Muzzio, T. Vickery, E. Fisher, L. Artino, J. Yin, J. Hinksmon and A. Fine</t>
  </si>
  <si>
    <t>Thermal hazard investigation of a pharmaceutical intermediate</t>
  </si>
  <si>
    <t>https://aiche.onlinelibrary.wiley.com/doi/abs/10.1002/prs.11917</t>
  </si>
  <si>
    <t>M. Yang</t>
  </si>
  <si>
    <t>Major process accidents: Their characteristics, assessment, and management of the associated risks</t>
  </si>
  <si>
    <t>'268-275</t>
  </si>
  <si>
    <t>https://aiche.onlinelibrary.wiley.com/doi/abs/10.1002/prs.11931</t>
  </si>
  <si>
    <t>W. Jiang, X. Pan, M. Hua, L. Ni and J. Jiang</t>
  </si>
  <si>
    <t>Research on thermal runaway process of styrene bulk polymerization</t>
  </si>
  <si>
    <t>'276-282</t>
  </si>
  <si>
    <t>https://aiche.onlinelibrary.wiley.com/doi/abs/10.1002/prs.11934</t>
  </si>
  <si>
    <t>J. Geng, T. Mander, J. K. Thomas and Q. Baker</t>
  </si>
  <si>
    <t>Elongated VCE blast waves and structural response</t>
  </si>
  <si>
    <t>'283-293</t>
  </si>
  <si>
    <t>https://aiche.onlinelibrary.wiley.com/doi/abs/10.1002/prs.11944</t>
  </si>
  <si>
    <t>K. Zhang, Z. Wang, S. Wang and J. Jiang</t>
  </si>
  <si>
    <t>Effect of small vent area on a small-scale methane-air explosion</t>
  </si>
  <si>
    <t>'294-299</t>
  </si>
  <si>
    <t>https://aiche.onlinelibrary.wiley.com/doi/abs/10.1002/prs.11945</t>
  </si>
  <si>
    <t>P. Trávníček, L. Kotek, T. Vítěz and J. Chovanec</t>
  </si>
  <si>
    <t>Condensing shafts on biogas stations and operational safety</t>
  </si>
  <si>
    <t>'300-304</t>
  </si>
  <si>
    <t>https://aiche.onlinelibrary.wiley.com/doi/abs/10.1002/prs.11933</t>
  </si>
  <si>
    <t>J. Puryear, G. Ramirez, C. Botard and K. Kenady</t>
  </si>
  <si>
    <t>Fracture toughness and brittle failure: A pressure vessel case study</t>
  </si>
  <si>
    <t>'305-310</t>
  </si>
  <si>
    <t>https://aiche.onlinelibrary.wiley.com/doi/abs/10.1002/prs.11955</t>
  </si>
  <si>
    <t>B. K. Vaughen, M. Timm, D. Connolley and C. Cowley</t>
  </si>
  <si>
    <t>CCPS project 246: Second edition of the guidelines for siting and layout of facilities</t>
  </si>
  <si>
    <t>'311-321</t>
  </si>
  <si>
    <t>https://aiche.onlinelibrary.wiley.com/doi/abs/10.1002/prs.11918</t>
  </si>
  <si>
    <t>Spring 2018 safety &amp; health news</t>
  </si>
  <si>
    <t>'322-324</t>
  </si>
  <si>
    <t>https://aiche.onlinelibrary.wiley.com/doi/abs/10.1002/prs.11977</t>
  </si>
  <si>
    <t>https://aiche.onlinelibrary.wiley.com/doi/abs/10.1002/prs.11924</t>
  </si>
  <si>
    <t>Women in Process Safety</t>
  </si>
  <si>
    <t>https://aiche.onlinelibrary.wiley.com/doi/abs/10.1002/prs.11993</t>
  </si>
  <si>
    <t>J. F. Murphy, R. J. Willey and T. Carter</t>
  </si>
  <si>
    <t>'328-339</t>
  </si>
  <si>
    <t>https://aiche.onlinelibrary.wiley.com/doi/abs/10.1002/prs.11992</t>
  </si>
  <si>
    <t>M. P. Broadribb and E. Freiburger</t>
  </si>
  <si>
    <t>Do you feel lucky? or do you want to identify and manage safety critical equipment?</t>
  </si>
  <si>
    <t>'340-346</t>
  </si>
  <si>
    <t>https://aiche.onlinelibrary.wiley.com/doi/abs/10.1002/prs.11963</t>
  </si>
  <si>
    <t>M. Gunasekera, F. Khan and S. Ahmed</t>
  </si>
  <si>
    <t>Learning process safety principles through practice</t>
  </si>
  <si>
    <t>'347-354</t>
  </si>
  <si>
    <t>https://aiche.onlinelibrary.wiley.com/doi/abs/10.1002/prs.11942</t>
  </si>
  <si>
    <t>M. Hua, M. Qi, X. Pan, W. Yu, L. Zhang and J. Jiang</t>
  </si>
  <si>
    <t>Inherently safer design for synthesis of 3-methylpyridine-N-oxide</t>
  </si>
  <si>
    <t>https://aiche.onlinelibrary.wiley.com/doi/abs/10.1002/prs.11952</t>
  </si>
  <si>
    <t>J. Zhang, B. Zhang, M. Fan, L. Wang, G. Ding, Y. Tian and Q. Chen</t>
  </si>
  <si>
    <t>Effects of external radiation heat flux on combustion characteristics of pure and oil-impregnated transformer insulating paperboard</t>
  </si>
  <si>
    <t>https://aiche.onlinelibrary.wiley.com/doi/abs/10.1002/prs.11950</t>
  </si>
  <si>
    <t>P. Tuma, J. Schulz, J. Bonk, R. Roy, M. DeLorme and P. Logan</t>
  </si>
  <si>
    <t>An exposure assessment approach for potential thermal degradation compounds in 2-phase immersion cooling operations</t>
  </si>
  <si>
    <t>'369-375</t>
  </si>
  <si>
    <t>https://aiche.onlinelibrary.wiley.com/doi/abs/10.1002/prs.11956</t>
  </si>
  <si>
    <t>N. Quddus, M. Yu, N. Tamim, S. Rahmani and M. S. Mannan</t>
  </si>
  <si>
    <t>Risk assessment of class 3 (PG II &amp; III) hazardous materials in transportation</t>
  </si>
  <si>
    <t>'376-381</t>
  </si>
  <si>
    <t>https://aiche.onlinelibrary.wiley.com/doi/abs/10.1002/prs.11967</t>
  </si>
  <si>
    <t>T. Spicer and D. Miller</t>
  </si>
  <si>
    <t>Quantifying the mass discharge rate of flashing two phase releases through simple holes to the atmosphere</t>
  </si>
  <si>
    <t>'382-396</t>
  </si>
  <si>
    <t>https://aiche.onlinelibrary.wiley.com/doi/abs/10.1002/prs.11964</t>
  </si>
  <si>
    <t>S. Jallais, E. Vyazmina, D. Miller and J. K. Thomas</t>
  </si>
  <si>
    <t>Hydrogen jet vapor cloud explosion: A model for predicting blast size and application to risk assessment</t>
  </si>
  <si>
    <t>'397-410</t>
  </si>
  <si>
    <t>https://aiche.onlinelibrary.wiley.com/doi/abs/10.1002/prs.11965</t>
  </si>
  <si>
    <t>Y. Fang, M. A. K. Rasel and P. C. Richmond</t>
  </si>
  <si>
    <t>A stylized trend analysis approach for process monitoring and fault diagnosis</t>
  </si>
  <si>
    <t>'411-418</t>
  </si>
  <si>
    <t>https://aiche.onlinelibrary.wiley.com/doi/abs/10.1002/prs.11951</t>
  </si>
  <si>
    <t>Y. Lu, Z. Wang, Z. Dou, Y. Zhen and F. Jiang</t>
  </si>
  <si>
    <t>Study of corrosion of oil tank parts and gas-phase space in different tanks</t>
  </si>
  <si>
    <t>'419-426</t>
  </si>
  <si>
    <t>https://aiche.onlinelibrary.wiley.com/doi/abs/10.1002/prs.11958</t>
  </si>
  <si>
    <t>D. T. Morrison, M. Stern and C. H. Osorio-Amado</t>
  </si>
  <si>
    <t>Waste Solvents to Trash Haulers: Lessons Learned from Hazardous Waste Accidents</t>
  </si>
  <si>
    <t>'427-441</t>
  </si>
  <si>
    <t>https://aiche.onlinelibrary.wiley.com/doi/abs/10.1002/prs.11966</t>
  </si>
  <si>
    <t>Safety &amp; Health News Fall 2018</t>
  </si>
  <si>
    <t>'442-444</t>
  </si>
  <si>
    <t>https://aiche.onlinelibrary.wiley.com/doi/abs/10.1002/prs.11991</t>
  </si>
  <si>
    <t>'445-445</t>
  </si>
  <si>
    <t>https://aiche.onlinelibrary.wiley.com/doi/abs/10.1002/prs.11926</t>
  </si>
  <si>
    <t>Editorial December 2018</t>
  </si>
  <si>
    <t>'447-447</t>
  </si>
  <si>
    <t>https://aiche.onlinelibrary.wiley.com/doi/abs/10.1002/prs.12028</t>
  </si>
  <si>
    <t>Tributes Received in Honor of M. Sam Mannan</t>
  </si>
  <si>
    <t>'448-451</t>
  </si>
  <si>
    <t>https://aiche.onlinelibrary.wiley.com/doi/abs/10.1002/prs.12026</t>
  </si>
  <si>
    <t>V. Edwards and K. Study</t>
  </si>
  <si>
    <t>“It is better to be safe 100 times than dead once.”—Mark Twain</t>
  </si>
  <si>
    <t>'452-458</t>
  </si>
  <si>
    <t>https://aiche.onlinelibrary.wiley.com/doi/abs/10.1002/prs.11996</t>
  </si>
  <si>
    <t>P. Amyotte, Y. Irvine and F. Khan</t>
  </si>
  <si>
    <t>Chemical safety board investigation reports and the hierarchy of controls: Round 2</t>
  </si>
  <si>
    <t>'459-466</t>
  </si>
  <si>
    <t>https://aiche.onlinelibrary.wiley.com/doi/abs/10.1002/prs.12009</t>
  </si>
  <si>
    <t>J. V. Bukowski, W. M. Goble, R. E. Gross and S. P. Harris</t>
  </si>
  <si>
    <t>Analysis of spring operated pressure relief valve proof test data: Findings and implications</t>
  </si>
  <si>
    <t>'467-477</t>
  </si>
  <si>
    <t>https://aiche.onlinelibrary.wiley.com/doi/abs/10.1002/prs.12006</t>
  </si>
  <si>
    <t>B. K. Vaughen, J. A. Klein and J. W. Champion</t>
  </si>
  <si>
    <t>Our Process Safety Journey Continues: Operational Discipline Today</t>
  </si>
  <si>
    <t>'478-492</t>
  </si>
  <si>
    <t>https://aiche.onlinelibrary.wiley.com/doi/abs/10.1002/prs.12027</t>
  </si>
  <si>
    <t>Don't walk the line—dance it!</t>
  </si>
  <si>
    <t>'493-497</t>
  </si>
  <si>
    <t>https://aiche.onlinelibrary.wiley.com/doi/abs/10.1002/prs.12001</t>
  </si>
  <si>
    <t>Know Your Limits</t>
  </si>
  <si>
    <t>'498-501</t>
  </si>
  <si>
    <t>https://aiche.onlinelibrary.wiley.com/doi/abs/10.1002/prs.12000</t>
  </si>
  <si>
    <t>A. Morey</t>
  </si>
  <si>
    <t>Corrosion under insulation revisited: Aren't we about to finish that project?</t>
  </si>
  <si>
    <t>'502-505</t>
  </si>
  <si>
    <t>https://aiche.onlinelibrary.wiley.com/doi/abs/10.1002/prs.12007</t>
  </si>
  <si>
    <t>Y. Lu, Z. Wang, J. Jiang, Z. Dou, A. Xue and J. Wang</t>
  </si>
  <si>
    <t>Corrosion of sedimentary liquids on internal bottom plate of tanks among coal liquefaction process</t>
  </si>
  <si>
    <t>'506-517</t>
  </si>
  <si>
    <t>https://aiche.onlinelibrary.wiley.com/doi/abs/10.1002/prs.11968</t>
  </si>
  <si>
    <t>A. I. Adekitan</t>
  </si>
  <si>
    <t>Safeguards: A key process safety tool in jet fuel management from refinery to aircraft wings</t>
  </si>
  <si>
    <t>'518-524</t>
  </si>
  <si>
    <t>https://aiche.onlinelibrary.wiley.com/doi/abs/10.1002/prs.11969</t>
  </si>
  <si>
    <t>N. V. Namboothiri and A. Soman</t>
  </si>
  <si>
    <t>Consequence assessment of anhydrous ammonia release using CFD-probit analysis</t>
  </si>
  <si>
    <t>'525-534</t>
  </si>
  <si>
    <t>https://aiche.onlinelibrary.wiley.com/doi/abs/10.1002/prs.11970</t>
  </si>
  <si>
    <t>M. Hamaidia, M. Kara and F. Innal</t>
  </si>
  <si>
    <t>Probability and Frequency Derivation Using Dynamic Fault Trees</t>
  </si>
  <si>
    <t>'535-552</t>
  </si>
  <si>
    <t>https://aiche.onlinelibrary.wiley.com/doi/abs/10.1002/prs.11971</t>
  </si>
  <si>
    <t>ZABU 1: An Adventure in Accident Investigation By Jack O. Philley, Blurb Publishing, Katy, TX, 244 pages, $16.49 (softcover), ISBN: 9781389026904</t>
  </si>
  <si>
    <t>'553-553</t>
  </si>
  <si>
    <t>https://aiche.onlinelibrary.wiley.com/doi/abs/10.1002/prs.12013</t>
  </si>
  <si>
    <t>L. A. Nara</t>
  </si>
  <si>
    <t>The “Other Women in Process Safety”</t>
  </si>
  <si>
    <t>'554-554</t>
  </si>
  <si>
    <t>https://aiche.onlinelibrary.wiley.com/doi/abs/10.1002/prs.12029</t>
  </si>
  <si>
    <t>'555-556</t>
  </si>
  <si>
    <t>https://aiche.onlinelibrary.wiley.com/doi/abs/10.1002/prs.12016</t>
  </si>
  <si>
    <t>Issue Information</t>
  </si>
  <si>
    <t>https://aiche.onlinelibrary.wiley.com/doi/abs/10.1002/prs.11982</t>
  </si>
  <si>
    <t>Process safety in the undergraduate chemical engineering curriculum</t>
  </si>
  <si>
    <t>https://aiche.onlinelibrary.wiley.com/doi/abs/10.1002/prs.12042</t>
  </si>
  <si>
    <t>Critical success factors of risk-based inspection</t>
  </si>
  <si>
    <t>'4-20</t>
  </si>
  <si>
    <t>https://aiche.onlinelibrary.wiley.com/doi/abs/10.1002/prs.11973</t>
  </si>
  <si>
    <t>A. O. Souza, A. M. Luiz, A. T. P. Neto, A. C. B. Araujo, H. B. Silva, S. K. Silva and J. J. N. Alves</t>
  </si>
  <si>
    <t>A new correlation for hazardous area classification based on experiments and CFD predictions</t>
  </si>
  <si>
    <t>https://aiche.onlinelibrary.wiley.com/doi/abs/10.1002/prs.11974</t>
  </si>
  <si>
    <t>L.-Q. Wang, H.-H. Ma, Z.-W. Shen and D.-G. Chen</t>
  </si>
  <si>
    <t>Flame quenching by crimped ribbon flame arrestor: A brief review</t>
  </si>
  <si>
    <t>'27-41</t>
  </si>
  <si>
    <t>https://aiche.onlinelibrary.wiley.com/doi/abs/10.1002/prs.11975</t>
  </si>
  <si>
    <t>G. Song, F. Khan and M. Yang</t>
  </si>
  <si>
    <t>Integrated risk management of hazardous processing facilities</t>
  </si>
  <si>
    <t>'42-51</t>
  </si>
  <si>
    <t>https://aiche.onlinelibrary.wiley.com/doi/abs/10.1002/prs.11978</t>
  </si>
  <si>
    <t>B. Zhang, Y. Liu and S. Qiao</t>
  </si>
  <si>
    <t>A Quantitative Individual Risk Assessment Method in Process Facilities with Toxic Gas Release Hazards: A Combined Scenario Set and CFD Approach</t>
  </si>
  <si>
    <t>https://aiche.onlinelibrary.wiley.com/doi/abs/10.1002/prs.11979</t>
  </si>
  <si>
    <t>D. W. Drew, S. Dharmavaram and K. L. Gilbert</t>
  </si>
  <si>
    <t>Modeling Reactive Mixtures: Case Study for Spills of Formaldehyde Solutions</t>
  </si>
  <si>
    <t>'61-70</t>
  </si>
  <si>
    <t>https://aiche.onlinelibrary.wiley.com/doi/abs/10.1002/prs.11980</t>
  </si>
  <si>
    <t>K. Chen, D. Liu, Z. Fan, X. Chen and F. Khan</t>
  </si>
  <si>
    <t>Risk Analysis of Oilfield Gathering Station</t>
  </si>
  <si>
    <t>https://aiche.onlinelibrary.wiley.com/doi/abs/10.1002/prs.11989</t>
  </si>
  <si>
    <t>M. Chen and K. Wang</t>
  </si>
  <si>
    <t>A bow-tie model for analyzing explosion and fire accidents induced by unloading operation in petrochemical enterprises</t>
  </si>
  <si>
    <t>'78-86</t>
  </si>
  <si>
    <t>https://aiche.onlinelibrary.wiley.com/doi/abs/10.1002/prs.11990</t>
  </si>
  <si>
    <t>W. You, J. Park, S. Jung and Y. Lim</t>
  </si>
  <si>
    <t>Risk and efficiency analysis of dual mixed refrigerant liquefaction process configurations for floating liquefied natural gas at conceptual design stage</t>
  </si>
  <si>
    <t>'87-98</t>
  </si>
  <si>
    <t>https://aiche.onlinelibrary.wiley.com/doi/abs/10.1002/prs.11994</t>
  </si>
  <si>
    <t>Safety &amp; Health News Spring 2019</t>
  </si>
  <si>
    <t>https://aiche.onlinelibrary.wiley.com/doi/abs/10.1002/prs.12037</t>
  </si>
  <si>
    <t>https://aiche.onlinelibrary.wiley.com/doi/abs/10.1002/prs.12039</t>
  </si>
  <si>
    <t>'e11984</t>
  </si>
  <si>
    <t>https://aiche.onlinelibrary.wiley.com/doi/abs/10.1002/prs.11984</t>
  </si>
  <si>
    <t>D. Botwinick and S. Davis</t>
  </si>
  <si>
    <t>Getting it right for projects in early design phase: Advanced techniques to ensure accurate explosion assessments</t>
  </si>
  <si>
    <t>'e11995</t>
  </si>
  <si>
    <t>https://aiche.onlinelibrary.wiley.com/doi/abs/10.1002/prs.11995</t>
  </si>
  <si>
    <t>E. Roche, W. Dupont and A. Summers</t>
  </si>
  <si>
    <t>Beyond HAZOP: Analyzing common cause and system scenarios</t>
  </si>
  <si>
    <t>'e11997</t>
  </si>
  <si>
    <t>https://aiche.onlinelibrary.wiley.com/doi/abs/10.1002/prs.11997</t>
  </si>
  <si>
    <t>S. Davis, J. Pagliaro, D. Botwinick, T. DeBold, K. van Wingerden, D. Allason and D. M. Johnson</t>
  </si>
  <si>
    <t>Do not believe the hype: Using case studies and experimental evidence to show why the HSE is wrong about excluding deflagration-to-detonation transitions</t>
  </si>
  <si>
    <t>'e11998</t>
  </si>
  <si>
    <t>https://aiche.onlinelibrary.wiley.com/doi/abs/10.1002/prs.11998</t>
  </si>
  <si>
    <t>Y. Gao, Y. Fan, J. Wang and J. Pei</t>
  </si>
  <si>
    <t>Procedural management of safety regulations and rules for the chemical industry</t>
  </si>
  <si>
    <t>'e11999</t>
  </si>
  <si>
    <t>https://aiche.onlinelibrary.wiley.com/doi/abs/10.1002/prs.11999</t>
  </si>
  <si>
    <t>A. Yousefi, M. Rodriguez Hernandez and V. Lopez Peña</t>
  </si>
  <si>
    <t>Systemic accident analysis models: A comparison study between AcciMap, FRAM, and STAMP</t>
  </si>
  <si>
    <t>'e12002</t>
  </si>
  <si>
    <t>https://aiche.onlinelibrary.wiley.com/doi/abs/10.1002/prs.12002</t>
  </si>
  <si>
    <t>L. Miller and C. Grounds</t>
  </si>
  <si>
    <t>Helping humans get it right</t>
  </si>
  <si>
    <t>'e12003</t>
  </si>
  <si>
    <t>https://aiche.onlinelibrary.wiley.com/doi/abs/10.1002/prs.12003</t>
  </si>
  <si>
    <t>M. R. Murphy and M. J. Borene</t>
  </si>
  <si>
    <t>How to conduct a dust hazards analysis</t>
  </si>
  <si>
    <t>'e12004</t>
  </si>
  <si>
    <t>https://aiche.onlinelibrary.wiley.com/doi/abs/10.1002/prs.12004</t>
  </si>
  <si>
    <t>N. D. Dholakiya, M. Ferjencik, D. Schofield and J. Kubík</t>
  </si>
  <si>
    <t>Virtual learning for safety, why not a smartphone?</t>
  </si>
  <si>
    <t>'e12005</t>
  </si>
  <si>
    <t>https://aiche.onlinelibrary.wiley.com/doi/abs/10.1002/prs.12005</t>
  </si>
  <si>
    <t>L. Moyer and M. Hedlund</t>
  </si>
  <si>
    <t>Creating an effective asset integrity program</t>
  </si>
  <si>
    <t>'e12008</t>
  </si>
  <si>
    <t>https://aiche.onlinelibrary.wiley.com/doi/abs/10.1002/prs.12008</t>
  </si>
  <si>
    <t>An approach for teaching process safety risk engineering and management control concepts using AIChE's web-based concept warehouse</t>
  </si>
  <si>
    <t>'e12010</t>
  </si>
  <si>
    <t>https://aiche.onlinelibrary.wiley.com/doi/abs/10.1002/prs.12010</t>
  </si>
  <si>
    <t>I. H. M. Guetarni, N. Aissani, E. Châtelet and Z. Lounis</t>
  </si>
  <si>
    <t>Reliability analysis by mapping probabilistic importance factors into bayesian belief networks for making decision in water deluge system</t>
  </si>
  <si>
    <t>'e12011</t>
  </si>
  <si>
    <t>https://aiche.onlinelibrary.wiley.com/doi/abs/10.1002/prs.12011</t>
  </si>
  <si>
    <t>O. Gentilhomme, B. Truchot, F. Verdier, F. Poichotte and B. Barrier-Guillot</t>
  </si>
  <si>
    <t>Experimental investigation of a smouldering fire in an under-ventilated silo</t>
  </si>
  <si>
    <t>'e12012</t>
  </si>
  <si>
    <t>https://aiche.onlinelibrary.wiley.com/doi/abs/10.1002/prs.12012</t>
  </si>
  <si>
    <t>The roundabout way to disaster: Recognizing and responding to normalization of deviance</t>
  </si>
  <si>
    <t>'e12014</t>
  </si>
  <si>
    <t>https://aiche.onlinelibrary.wiley.com/doi/abs/10.1002/prs.12014</t>
  </si>
  <si>
    <t>D. Chen, Y. Yao and Y. Deng</t>
  </si>
  <si>
    <t>The influence of N2/CO2 blends on the explosion characteristics of stoichiometric methane–air mixture</t>
  </si>
  <si>
    <t>'e12015</t>
  </si>
  <si>
    <t>https://aiche.onlinelibrary.wiley.com/doi/abs/10.1002/prs.12015</t>
  </si>
  <si>
    <t>Human factors in real life applications—A SCUBA example</t>
  </si>
  <si>
    <t>'e12017</t>
  </si>
  <si>
    <t>https://aiche.onlinelibrary.wiley.com/doi/abs/10.1002/prs.12017</t>
  </si>
  <si>
    <t>D. Hanning</t>
  </si>
  <si>
    <t>Unit reliability and integrity process development and implementation</t>
  </si>
  <si>
    <t>'e12018</t>
  </si>
  <si>
    <t>https://aiche.onlinelibrary.wiley.com/doi/abs/10.1002/prs.12018</t>
  </si>
  <si>
    <t>Understanding IPL boundaries</t>
  </si>
  <si>
    <t>'e12019</t>
  </si>
  <si>
    <t>https://aiche.onlinelibrary.wiley.com/doi/abs/10.1002/prs.12019</t>
  </si>
  <si>
    <t>Process safety: Key concepts and practical approaches by James A. Klein and Bruce K. Vaughen, CRC Press, Taylor &amp; Francis Group, Boca Raton, FL, 389 pages, $165 (List Price, Hardback), ISBN: 978-1-4665-6542-5</t>
  </si>
  <si>
    <t>'e12046</t>
  </si>
  <si>
    <t>https://aiche.onlinelibrary.wiley.com/doi/abs/10.1002/prs.12046</t>
  </si>
  <si>
    <t>The number “e”: Concept, definition, calculation, and accurate formula</t>
  </si>
  <si>
    <t>'e12052</t>
  </si>
  <si>
    <t>https://aiche.onlinelibrary.wiley.com/doi/abs/10.1002/prs.12052</t>
  </si>
  <si>
    <t>We must not be complacent</t>
  </si>
  <si>
    <t>'e12056</t>
  </si>
  <si>
    <t>https://aiche.onlinelibrary.wiley.com/doi/abs/10.1002/prs.12056</t>
  </si>
  <si>
    <t>'e12057</t>
  </si>
  <si>
    <t>https://aiche.onlinelibrary.wiley.com/doi/abs/10.1002/prs.12057</t>
  </si>
  <si>
    <t>N. Zhang, S.-L. Shen, A.-N. Zhou and J. Chen</t>
  </si>
  <si>
    <t>A brief report on the March 21, 2019 explosions at a chemical factory in Xiangshui, China</t>
  </si>
  <si>
    <t>'e12060</t>
  </si>
  <si>
    <t>https://aiche.onlinelibrary.wiley.com/doi/abs/10.1002/prs.12060</t>
  </si>
  <si>
    <t>'e11986</t>
  </si>
  <si>
    <t>https://aiche.onlinelibrary.wiley.com/doi/abs/10.1002/prs.11986</t>
  </si>
  <si>
    <t>V. Cabanne, F. Chialva, L. Kirs, J. I. Alvarez Claramunt, J. Sernaglia and N. Sorroche</t>
  </si>
  <si>
    <t>Process safety in upstream: Risk based operations in vaca muerta</t>
  </si>
  <si>
    <t>'e12020</t>
  </si>
  <si>
    <t>https://aiche.onlinelibrary.wiley.com/doi/abs/10.1002/prs.12020</t>
  </si>
  <si>
    <t>R. Hoff</t>
  </si>
  <si>
    <t>The “projectness” of MOC</t>
  </si>
  <si>
    <t>'e12021</t>
  </si>
  <si>
    <t>https://aiche.onlinelibrary.wiley.com/doi/abs/10.1002/prs.12021</t>
  </si>
  <si>
    <t>S. J. Dee, B. Cox, R. Ogle and M. Walters</t>
  </si>
  <si>
    <t>Evaluating inherently safer design with multiattribute utility theory</t>
  </si>
  <si>
    <t>'e12022</t>
  </si>
  <si>
    <t>https://aiche.onlinelibrary.wiley.com/doi/abs/10.1002/prs.12022</t>
  </si>
  <si>
    <t>S. P. Sivapirakasam, K. HariSivaSri Phanindra and M. Surianarayanan</t>
  </si>
  <si>
    <t>Experimental evaluation of the influence of nonmetallic contact materials and their surface roughness on the mechanical sensitivity of a safety matchhead composition</t>
  </si>
  <si>
    <t>'e12023</t>
  </si>
  <si>
    <t>https://aiche.onlinelibrary.wiley.com/doi/abs/10.1002/prs.12023</t>
  </si>
  <si>
    <t>B. L. Cox, J. A. Bishop, R. A. Ogle, N. A. Traina and J. R. Prigmore</t>
  </si>
  <si>
    <t>Bonded, Grounded, and Burned to a Crisp: Electrostatic Ignition of Flammable Gases</t>
  </si>
  <si>
    <t>'e12024</t>
  </si>
  <si>
    <t>https://aiche.onlinelibrary.wiley.com/doi/abs/10.1002/prs.12024</t>
  </si>
  <si>
    <t>D. Miller, S. Jallais, M. Pham-Huy and J. Geng</t>
  </si>
  <si>
    <t>New Criteria for Safety Distances During Pneumatic Pressure Testing of Vessels and Pipes</t>
  </si>
  <si>
    <t>'e12025</t>
  </si>
  <si>
    <t>https://aiche.onlinelibrary.wiley.com/doi/abs/10.1002/prs.12025</t>
  </si>
  <si>
    <t>N. A. Lewinski, L. E. Secondo and J. K. Ferri</t>
  </si>
  <si>
    <t>On-site three-dimensional printer aerosol hazard assessment: Pilot study of a portable in vitro exposure cassette</t>
  </si>
  <si>
    <t>'e12030</t>
  </si>
  <si>
    <t>https://aiche.onlinelibrary.wiley.com/doi/abs/10.1002/prs.12030</t>
  </si>
  <si>
    <t>When the fail open valve fails closed: Lessons from investigating the “impossible”</t>
  </si>
  <si>
    <t>'e12031</t>
  </si>
  <si>
    <t>https://aiche.onlinelibrary.wiley.com/doi/abs/10.1002/prs.12031</t>
  </si>
  <si>
    <t>E. J. Cialkowski and Y. Li</t>
  </si>
  <si>
    <t>Assessment of Neighbor-Initiated Risks in an Integrated Air Separation Unit-Gasification Facility</t>
  </si>
  <si>
    <t>'e12032</t>
  </si>
  <si>
    <t>https://aiche.onlinelibrary.wiley.com/doi/abs/10.1002/prs.12032</t>
  </si>
  <si>
    <t>J. Taveau, S. Lemkowitz, S. Hochgreb and D. Roekaerts</t>
  </si>
  <si>
    <t>Dust Explosion Propagation in Small Diameter Pipes</t>
  </si>
  <si>
    <t>'e12033</t>
  </si>
  <si>
    <t>https://aiche.onlinelibrary.wiley.com/doi/abs/10.1002/prs.12033</t>
  </si>
  <si>
    <t>X. Chen, Z. Wu, W. Chen, R. Kang, S. Wang, H. Sang and Y. Miao</t>
  </si>
  <si>
    <t>A methodology for overall consequence assessment in oil and gas pipeline industry</t>
  </si>
  <si>
    <t>'e12050</t>
  </si>
  <si>
    <t>https://aiche.onlinelibrary.wiley.com/doi/abs/10.1002/prs.12050</t>
  </si>
  <si>
    <t>Climate change and process safety</t>
  </si>
  <si>
    <t>'e12062</t>
  </si>
  <si>
    <t>https://aiche.onlinelibrary.wiley.com/doi/abs/10.1002/prs.12062</t>
  </si>
  <si>
    <t>P. Gathright</t>
  </si>
  <si>
    <t>Trust is our currency</t>
  </si>
  <si>
    <t>'e12064</t>
  </si>
  <si>
    <t>https://aiche.onlinelibrary.wiley.com/doi/abs/10.1002/prs.12064</t>
  </si>
  <si>
    <t>J. Wang, X. Meng, X. Ma, Q. Xiao, B. Liu and G. Zhang</t>
  </si>
  <si>
    <t>Experimental study on whether and how particle size affects the flame propagation and explosibility of oil shale dust</t>
  </si>
  <si>
    <t>'e12075</t>
  </si>
  <si>
    <t>https://aiche.onlinelibrary.wiley.com/doi/abs/10.1002/prs.12075</t>
  </si>
  <si>
    <t>R. Engler</t>
  </si>
  <si>
    <t>Should engineers have more influence on safety? A view from a member of the United States Chemical Safety Board</t>
  </si>
  <si>
    <t>'e12076</t>
  </si>
  <si>
    <t>https://aiche.onlinelibrary.wiley.com/doi/abs/10.1002/prs.12076</t>
  </si>
  <si>
    <t>Expect the unexpected when thinking extreme weather</t>
  </si>
  <si>
    <t>'e12082</t>
  </si>
  <si>
    <t>https://aiche.onlinelibrary.wiley.com/doi/abs/10.1002/prs.12082</t>
  </si>
  <si>
    <t>M. E. Ternes</t>
  </si>
  <si>
    <t>Legal liability, good engineering judgment and adaptation</t>
  </si>
  <si>
    <t>'e12083</t>
  </si>
  <si>
    <t>https://aiche.onlinelibrary.wiley.com/doi/abs/10.1002/prs.12083</t>
  </si>
  <si>
    <t>K. M. Kulinowski</t>
  </si>
  <si>
    <t>Anticipating the future of process safety in a changing climate</t>
  </si>
  <si>
    <t>'e12084</t>
  </si>
  <si>
    <t>https://aiche.onlinelibrary.wiley.com/doi/abs/10.1002/prs.12084</t>
  </si>
  <si>
    <t>'e12085</t>
  </si>
  <si>
    <t>https://aiche.onlinelibrary.wiley.com/doi/abs/10.1002/prs.12085</t>
  </si>
  <si>
    <t>'e12086</t>
  </si>
  <si>
    <t>https://aiche.onlinelibrary.wiley.com/doi/abs/10.1002/prs.12086</t>
  </si>
  <si>
    <t>H. K. Kytomaa, P. Boehm, J. Osteraas, B. Haddad, J. Hacker, L. Gilman, E. Jampole, P. Murphy and S. Souri</t>
  </si>
  <si>
    <t>An integrated method for quantifying and managing extreme weather risks and liabilities for industrial infrastructure and operations</t>
  </si>
  <si>
    <t>'e12087</t>
  </si>
  <si>
    <t>https://aiche.onlinelibrary.wiley.com/doi/abs/10.1002/prs.12087</t>
  </si>
  <si>
    <t>M. S. Schmidt and M. Vega-Westhoff</t>
  </si>
  <si>
    <t>Rare but conceivable: Determining the likelihood of meteors and other infrequent events</t>
  </si>
  <si>
    <t>'e12090</t>
  </si>
  <si>
    <t>https://aiche.onlinelibrary.wiley.com/doi/abs/10.1002/prs.12090</t>
  </si>
  <si>
    <t>T. Parker, R. Shen, M. O'Connor and Q. Wang</t>
  </si>
  <si>
    <t>Application of safety triad in preparation for climate extremes affecting the process industries</t>
  </si>
  <si>
    <t>'e12091</t>
  </si>
  <si>
    <t>https://aiche.onlinelibrary.wiley.com/doi/abs/10.1002/prs.12091</t>
  </si>
  <si>
    <t>'e11988</t>
  </si>
  <si>
    <t>https://aiche.onlinelibrary.wiley.com/doi/abs/10.1002/prs.11988</t>
  </si>
  <si>
    <t>M. Weber, R. Hoffmann and M. Weber</t>
  </si>
  <si>
    <t>Some safety aspects on the cleavage of cumene hydroperoxide in the phenol process</t>
  </si>
  <si>
    <t>'e12034</t>
  </si>
  <si>
    <t>https://aiche.onlinelibrary.wiley.com/doi/abs/10.1002/prs.12034</t>
  </si>
  <si>
    <t>L. Wang, G. Chen, D. Yan, X. Wang and J. Liang</t>
  </si>
  <si>
    <t>Law of Distribution and Variation of Electrostatic Potential in Oil Tanks during Filling Process</t>
  </si>
  <si>
    <t>'e12035</t>
  </si>
  <si>
    <t>https://aiche.onlinelibrary.wiley.com/doi/abs/10.1002/prs.12035</t>
  </si>
  <si>
    <t>S. G. Davis and J. L. Pagliaro</t>
  </si>
  <si>
    <t>Importance of properly designing dust explosion protection systems: Case study – 2014 plywood manufacturing facility fire and explosion</t>
  </si>
  <si>
    <t>'e12036</t>
  </si>
  <si>
    <t>https://aiche.onlinelibrary.wiley.com/doi/abs/10.1002/prs.12036</t>
  </si>
  <si>
    <t>W. Pittman and M. S. Mannan</t>
  </si>
  <si>
    <t>Case study on a fire within a road-based portable bitumen storage tanker</t>
  </si>
  <si>
    <t>'e12038</t>
  </si>
  <si>
    <t>https://aiche.onlinelibrary.wiley.com/doi/abs/10.1002/prs.12038</t>
  </si>
  <si>
    <t>A. A. Taimoor, M. M. Alghamdi, M. O. Farooqi, M. E. Siddiqui, M. Zain-ul-Abdein, W. Saleem, H. Ijaz and A. M. Ali</t>
  </si>
  <si>
    <t>Comprehensive dynamic modeling, simulation, and validation for an industrial boiler incident investigation</t>
  </si>
  <si>
    <t>'e12040</t>
  </si>
  <si>
    <t>https://aiche.onlinelibrary.wiley.com/doi/abs/10.1002/prs.12040</t>
  </si>
  <si>
    <t>I. M. Jiskani, B. Ullah, K. S. Shah, S. Bacha, N. M. Shahani, M. Ali, A. Maqbool and A. R. Qureshi</t>
  </si>
  <si>
    <t>Overcoming mine safety crisis in Pakistan: An appraisal</t>
  </si>
  <si>
    <t>'e12041</t>
  </si>
  <si>
    <t>https://aiche.onlinelibrary.wiley.com/doi/abs/10.1002/prs.12041</t>
  </si>
  <si>
    <t>M. Chen, K. Wang, H. Guo and Y. Yuan</t>
  </si>
  <si>
    <t>Human factors of fire and explosion accidents in petrochemical enterprises</t>
  </si>
  <si>
    <t>'e12043</t>
  </si>
  <si>
    <t>https://aiche.onlinelibrary.wiley.com/doi/abs/10.1002/prs.12043</t>
  </si>
  <si>
    <t>G. Fu, P. Chen, Z. Zhao and R. Li</t>
  </si>
  <si>
    <t>Safety is about doing the right thing</t>
  </si>
  <si>
    <t>'e12044</t>
  </si>
  <si>
    <t>https://aiche.onlinelibrary.wiley.com/doi/abs/10.1002/prs.12044</t>
  </si>
  <si>
    <t>E. K. Addai, H. Ali, P. Amyotte and U. Krause</t>
  </si>
  <si>
    <t>Experimental and theoretical investigation of the lower explosion limit of multiphase hybrid mixtures</t>
  </si>
  <si>
    <t>'e12045</t>
  </si>
  <si>
    <t>https://aiche.onlinelibrary.wiley.com/doi/abs/10.1002/prs.12045</t>
  </si>
  <si>
    <t>J. Balantič, D. A. Skobir Balantič and B. Novosel</t>
  </si>
  <si>
    <t>Investigation of the explosion-related parameters and their influence on the severity of an explosion involving aluminum dust</t>
  </si>
  <si>
    <t>'e12047</t>
  </si>
  <si>
    <t>https://aiche.onlinelibrary.wiley.com/doi/abs/10.1002/prs.12047</t>
  </si>
  <si>
    <t>X. Hu, F. Wang and J. Wei</t>
  </si>
  <si>
    <t>Optimal decision model for emergency resource reserves in chemical industrial parks in China: A risk perception perspective</t>
  </si>
  <si>
    <t>'e12048</t>
  </si>
  <si>
    <t>https://aiche.onlinelibrary.wiley.com/doi/abs/10.1002/prs.12048</t>
  </si>
  <si>
    <t>Should PHA practitioners take credit to mitigative safeguards to reduce the impact of an accident when performing qualitative risk analysis?</t>
  </si>
  <si>
    <t>'e12049</t>
  </si>
  <si>
    <t>https://aiche.onlinelibrary.wiley.com/doi/abs/10.1002/prs.12049</t>
  </si>
  <si>
    <t>W. Fang, J. Wu, Y. Bai, L. Zhang and G. Reniers</t>
  </si>
  <si>
    <t>Quantitative risk assessment of a natural gas pipeline in an underground utility tunnel</t>
  </si>
  <si>
    <t>'e12051</t>
  </si>
  <si>
    <t>https://aiche.onlinelibrary.wiley.com/doi/abs/10.1002/prs.12051</t>
  </si>
  <si>
    <t>S. Selk and L. Benner</t>
  </si>
  <si>
    <t>Accident investigation challenges for process safety practitioners</t>
  </si>
  <si>
    <t>'e12053</t>
  </si>
  <si>
    <t>https://aiche.onlinelibrary.wiley.com/doi/abs/10.1002/prs.12053</t>
  </si>
  <si>
    <t>L. G. Britton and B. C. McDavid</t>
  </si>
  <si>
    <t>Deflagration in empty tank being rinsed with water</t>
  </si>
  <si>
    <t>'e12054</t>
  </si>
  <si>
    <t>https://aiche.onlinelibrary.wiley.com/doi/abs/10.1002/prs.12054</t>
  </si>
  <si>
    <t>B. Ahirwal and R. K. Vishwakarma</t>
  </si>
  <si>
    <t>Study of temperature classification, spark ignition and drop test assessment on secondary cells for intrinsically safe equipment for explosive atmospheres</t>
  </si>
  <si>
    <t>'e12055</t>
  </si>
  <si>
    <t>https://aiche.onlinelibrary.wiley.com/doi/abs/10.1002/prs.12055</t>
  </si>
  <si>
    <t>A.-D. Yu, C.-R. Cao, X.-H. Pan, C.-M. Shu and W.-J. Wang</t>
  </si>
  <si>
    <t>Solid thermal explosion of autocatalytic material based on nonisothermal experiments: Multistage evaluations for 2,2′-azobis(2-methylpropionitrile) and 1,1′-azobis(cyclohexanecarbonitrile)</t>
  </si>
  <si>
    <t>'e12058</t>
  </si>
  <si>
    <t>https://aiche.onlinelibrary.wiley.com/doi/abs/10.1002/prs.12058</t>
  </si>
  <si>
    <t>'e12104</t>
  </si>
  <si>
    <t>https://aiche.onlinelibrary.wiley.com/doi/abs/10.1002/prs.12104</t>
  </si>
  <si>
    <t>J. F. Murphy and R. E. Sanders</t>
  </si>
  <si>
    <t>The Gifts of Process Safety Management: Effective Process Safety Helps Make Chemical Plant Workers Safer Than Almost Any Other Occupation</t>
  </si>
  <si>
    <t>'e12105</t>
  </si>
  <si>
    <t>https://aiche.onlinelibrary.wiley.com/doi/abs/10.1002/prs.12105</t>
  </si>
  <si>
    <t>Revision History and Notes</t>
  </si>
  <si>
    <t>Rev No</t>
  </si>
  <si>
    <t>Date</t>
  </si>
  <si>
    <t>Revision by</t>
  </si>
  <si>
    <t>Notes</t>
  </si>
  <si>
    <t>A</t>
  </si>
  <si>
    <t>RA Freeman</t>
  </si>
  <si>
    <t xml:space="preserve"> Issue for Review</t>
  </si>
  <si>
    <t>E</t>
  </si>
  <si>
    <t>F</t>
  </si>
  <si>
    <t>G</t>
  </si>
  <si>
    <t>H</t>
  </si>
  <si>
    <t>I</t>
  </si>
  <si>
    <t>J</t>
  </si>
  <si>
    <t>L</t>
  </si>
  <si>
    <t>M</t>
  </si>
  <si>
    <t>Proc. the Int. Sym. on Preventing Major Chemical Accidents, February 3-5, 1987,  Washington, D.C., Edited by John L Woodward, AICHE, NY, NY</t>
  </si>
  <si>
    <t>Int. Conf. on Vapor Cloud Modeling, November 2- 4, 1987,  Cambridge, Massachusetts, Edited by John Woodward, AICHE, NY, NY</t>
  </si>
  <si>
    <t>Int. Sym. on Runaway Reactions, March 7 -9, 1989, Cambridge, Massachusetts, AICHE, NY, NY</t>
  </si>
  <si>
    <t>Int. Conf. on Hazard Identification and Risk Analysis, Human Factors and Human Reliability in Process Safety, January 15-17, 1992, Orlando, Fl, AICHE, NY,NY</t>
  </si>
  <si>
    <t>Int. Proc. Safety Management Conf. and Workshop, September 22-24, 1993,  San Francisco, California, AICHE, NY, NY</t>
  </si>
  <si>
    <t>Int. Sym. and Workshop on Safe Chemical Process Automation, September 27-29, 1994 , Houston, Texas, AICHE, NY, NY</t>
  </si>
  <si>
    <t>Int. Conf. and Workshop on Modeling and Mitigating the Consequences of Accidental Releases of Hazardous Materials, September 26-29, 1995, New Orleans, Louisiana, AICHE, NY, NY</t>
  </si>
  <si>
    <t>Managing Chemical Reactivity Hazards and High Energy Release Events, September 23 - 25, 2003, Scottsdale, Arizona, AICHE, NY, NY</t>
  </si>
  <si>
    <t>Emergency Planning Preparedness, Prevention &amp; Response  June 29, 30 and July I, 2004, Orlando, Florida, AICHE, NY, NY</t>
  </si>
  <si>
    <t>Risk Managenment: The Path Forward, April 11 - 13, 2005, Atlanta, Georgia. AICHE, NY, NY</t>
  </si>
  <si>
    <t>Process Safety Challlenges in  a Global Economy, April 23-27, 2006, Orlando, FL, AICHE, NY, NY.</t>
  </si>
  <si>
    <t>Proceedings the International Symposium on Preventing Major Chemical Accidents, February 3-5, 1987, Omni Shoreham Hotel, Washington, D.C., Edited by John L Woodward, AICHE, NY, NY</t>
  </si>
  <si>
    <t>International Conference on Vapor Cloud Modeling, November 2- 4, 1987, Boston Marriott Cambridge, Cambridge, Massachusetts Edited by John Woodward, AICHE, NY, NY</t>
  </si>
  <si>
    <t>International Symposium on Runaway Reactions, March 7 -9, 1989, Boston Marriott Cambridge, Cambridge, Massachusetts, AICHE, NY, NY</t>
  </si>
  <si>
    <t>International Conference on Hazard Identification and Risk Analysis, Human Factors and Human Reliability in Process Safety, January 15-17, 1992, Marriott Hotel (Airport) Orlando, Fl, AICHE, NY,NY</t>
  </si>
  <si>
    <t>International Process Safety Management Conference and Workshop, September 22-24, 1993, Hyatt Regency Hotel (Embarcadero Center) San Francisco, California, AICHE, NY, NY</t>
  </si>
  <si>
    <t>M. Yue, J. J. Sharkey, and J. C. Leung</t>
  </si>
  <si>
    <t>PSM and RMP Initiatives at the State Level</t>
  </si>
  <si>
    <t>Coordination of State and Federal Chemical Accident Prevention Programs</t>
  </si>
  <si>
    <t>J. A. Johnson</t>
  </si>
  <si>
    <t>Coordination Of State And Federal.pdf</t>
  </si>
  <si>
    <t>Webber DM, Jones SJ.</t>
  </si>
  <si>
    <t>Fauske HK, Epstein M.</t>
  </si>
  <si>
    <t>Fenstermacher TE, Woodard K, Adderson N.</t>
  </si>
  <si>
    <t>Britter RE, McQuaid J</t>
  </si>
  <si>
    <t>Cooke NE, Khandhadia PS</t>
  </si>
  <si>
    <t>Mole N, Chatwin PC</t>
  </si>
  <si>
    <t>Gustafson RM, Mudan K.</t>
  </si>
  <si>
    <t>Nussey C, Pape RP.</t>
  </si>
  <si>
    <t>Vigeant SA, Mazzola CA.</t>
  </si>
  <si>
    <t>Chikhliwala ED, Hague WJ.</t>
  </si>
  <si>
    <t>PPSS-1994 (Book 2)</t>
  </si>
  <si>
    <t>R. Baldini and A. Edwards</t>
  </si>
  <si>
    <t>Risk Analysis to Select Risk.pdf</t>
  </si>
  <si>
    <t>Community Relations</t>
  </si>
  <si>
    <t>Mercury Rising: Confronting the Perception and Reality of a Pollutant</t>
  </si>
  <si>
    <t>Experiences in Open Communications with Plant Communities</t>
  </si>
  <si>
    <t>R. T. Perry</t>
  </si>
  <si>
    <t>Experiences In Open Communications With.pdf</t>
  </si>
  <si>
    <t>Community Advisory Panels: The Monsanto Experience</t>
  </si>
  <si>
    <t>D. L. Meade and D. B. Herndon</t>
  </si>
  <si>
    <t>Community Advisory Panel: The Monsanto.pdf</t>
  </si>
  <si>
    <t>H. H. Reed</t>
  </si>
  <si>
    <t>Accidental Release Provisions of the CAA and Their Impact</t>
  </si>
  <si>
    <t>Design And Implementation Of An.pdf</t>
  </si>
  <si>
    <t>J. E. Smith</t>
  </si>
  <si>
    <t>Living Through Worst Case Communication.pdf</t>
  </si>
  <si>
    <t>Failure Analysis</t>
  </si>
  <si>
    <t>Empowering Employees To Investigate Incidents.pdf</t>
  </si>
  <si>
    <t>Post Incident Investigation Utilizing Forensic.pdf</t>
  </si>
  <si>
    <t>Control Systems Analysis and Reliability</t>
  </si>
  <si>
    <t>Tüv Type Approval Of Programmable.pdf</t>
  </si>
  <si>
    <t>Electronic Systems Evaluation A User.pdf</t>
  </si>
  <si>
    <t>Environmental Influence On Programmable Electronic.pdf</t>
  </si>
  <si>
    <t>Is Your Control System Critical.pdf</t>
  </si>
  <si>
    <t>Where is the Weak Link in Your Safety System?</t>
  </si>
  <si>
    <t>Where Is The Weak Link.pdf</t>
  </si>
  <si>
    <t>W. M. Goble</t>
  </si>
  <si>
    <t>Evaluating Common Cause Effect On.pdf</t>
  </si>
  <si>
    <t>Human Factors, Ergonomics and Safety Engineering</t>
  </si>
  <si>
    <t>K. Lento</t>
  </si>
  <si>
    <t>J. L. Hunsucker</t>
  </si>
  <si>
    <t>Incorporating Airline Human Performance Enhancement Techniques Into Process Operations - Crew Resource Management</t>
  </si>
  <si>
    <t>J. P. MacLean</t>
  </si>
  <si>
    <t>Incorporating Airline Human Performance Enhancement.pdf</t>
  </si>
  <si>
    <t>N. Oak and L. J. H. Schulze</t>
  </si>
  <si>
    <t>Relational Data Base Management To.pdf</t>
  </si>
  <si>
    <t>Industrial Hygiene: The OSHA Focus</t>
  </si>
  <si>
    <t>D. Haysley</t>
  </si>
  <si>
    <t>Getting The Most Mileage Out.pdf</t>
  </si>
  <si>
    <t>L. T. Freeland</t>
  </si>
  <si>
    <t>Early Industrial Hygiene Involvement In.pdf</t>
  </si>
  <si>
    <t>D. L. L Tackett</t>
  </si>
  <si>
    <t>Industrial Hygiene Challenges In Process.pdf</t>
  </si>
  <si>
    <t>J. D. Hargrave</t>
  </si>
  <si>
    <t>Process Safety Management From A.pdf</t>
  </si>
  <si>
    <t>H. G. Kana</t>
  </si>
  <si>
    <t>Living An OSHA Inspection On.pdf</t>
  </si>
  <si>
    <t>Industrial Hygiene Issues In New.pdf</t>
  </si>
  <si>
    <t>Chemical Hazards and Process Safety Management</t>
  </si>
  <si>
    <t>R. E. Green</t>
  </si>
  <si>
    <t>Hazard Communication For The OSHA.pdf</t>
  </si>
  <si>
    <t>T. L. Harder</t>
  </si>
  <si>
    <t xml:space="preserve"> Material Safety Data Sheets: Their.pdf</t>
  </si>
  <si>
    <t>M. P. Karr</t>
  </si>
  <si>
    <t xml:space="preserve"> PSM In Research Laboratory Operations_.pdf</t>
  </si>
  <si>
    <t>D. H. Belhateche</t>
  </si>
  <si>
    <t>An Overview Of Process Wastewater.pdf</t>
  </si>
  <si>
    <t>Use Of Hazard Analysis Techniques To Support 
Use Of Hazard Analysis Techniques To Support Management Of Change Issues</t>
  </si>
  <si>
    <t>Management Of Change In Chemical.pdf</t>
  </si>
  <si>
    <t>Failures: Case Histories Of Improperly.pdf</t>
  </si>
  <si>
    <t>Planning And Implementing A PHA Program</t>
  </si>
  <si>
    <t>J. J. Ganger</t>
  </si>
  <si>
    <t>A Plant-Wide System For.pdf</t>
  </si>
  <si>
    <t>Solutions To Problems Encountered When.pdf</t>
  </si>
  <si>
    <t>M. L. Hamburg</t>
  </si>
  <si>
    <t>Developing And Implementing A PHA.pdf</t>
  </si>
  <si>
    <t>Establishing The Requirements Of A.pdf</t>
  </si>
  <si>
    <t>Risk Assessment as a Basis for Addressing Process Hazards Involving Facility Siting</t>
  </si>
  <si>
    <t>Risk Assessment As A Basis.pdf</t>
  </si>
  <si>
    <t>Applying Current Hazard Analysis Techniques To Non-Hardware Studies</t>
  </si>
  <si>
    <t>G. D. Kaiser, M. E Bearrow, S. A. Fleger, and J. A. Young</t>
  </si>
  <si>
    <t>Hazop Techniques For Computer Based.pdf</t>
  </si>
  <si>
    <t>J. L. Vogas</t>
  </si>
  <si>
    <t>S. A. Fleger</t>
  </si>
  <si>
    <t>Hazard Analysis as Part of Tom</t>
  </si>
  <si>
    <t>O. N. Slye</t>
  </si>
  <si>
    <t>K. A. Ford</t>
  </si>
  <si>
    <t>Delivering a Process Hazard Analysis as a Quality Product Under ISO 9000</t>
  </si>
  <si>
    <t>D. A. Jones and K. H. Harrington</t>
  </si>
  <si>
    <t>Consequence Analysis in PSM</t>
  </si>
  <si>
    <t>Health and Environmental Effects Associated 
Health and Environmental Effects Associated With Short-Term Releases</t>
  </si>
  <si>
    <t>Organizational Risk Management</t>
  </si>
  <si>
    <t>H. Cullingford</t>
  </si>
  <si>
    <t>Organizational Risk Management.pdf</t>
  </si>
  <si>
    <t>R. A. Dykes and W. C. Gekler</t>
  </si>
  <si>
    <t>Welcome to the 1996 Process Plant Safety Symposium</t>
  </si>
  <si>
    <t>R. Darby and W. F. Early</t>
  </si>
  <si>
    <t>Welcome To The 1996 Process.pdf</t>
  </si>
  <si>
    <t>Process Hazard Analyses</t>
  </si>
  <si>
    <t>Process Hazard Analyses for Compliance</t>
  </si>
  <si>
    <t>W. F. Early</t>
  </si>
  <si>
    <t>Process Hazard Analyses For Compliance.pdf</t>
  </si>
  <si>
    <t>Consequence Analysis</t>
  </si>
  <si>
    <t>Reducing Inherent Risk Through Consequence Modeling</t>
  </si>
  <si>
    <t>Reducing Inherent Risk Through Consequence.pdf</t>
  </si>
  <si>
    <t>Improvements to Vapor Cloud Dispersion Models for Industrial Sites</t>
  </si>
  <si>
    <t>Improvments To Vapor Cloud Dispersion.pdf</t>
  </si>
  <si>
    <t>Issues in Developing Lookup Tables in Support of EPA's Risk Management Program</t>
  </si>
  <si>
    <t>C. Matthiessen, D. Goldbloom-Helzner, M. Edelstein</t>
  </si>
  <si>
    <t>Issues In Developing Lookup Tables.pdf</t>
  </si>
  <si>
    <t>Offsite Explosion and Fire Analyses of Oil Exploration and Production Facilities</t>
  </si>
  <si>
    <t>D. W. Jones and D. H. Hobbs</t>
  </si>
  <si>
    <t>Offsite Explosion And Fire Analyses.pdf</t>
  </si>
  <si>
    <t>Plant Safety Issues</t>
  </si>
  <si>
    <t>Plant Safety Auditing - Practical Insights</t>
  </si>
  <si>
    <t>Plant Safety Auditing - Practical Insights.pdf</t>
  </si>
  <si>
    <t>Chemical Management: A Step Beyond the Regulations</t>
  </si>
  <si>
    <t>M. C. Dupont</t>
  </si>
  <si>
    <t>Chemical Management_ A Step Beyond.pdf</t>
  </si>
  <si>
    <t>Implementing A Contractor Safety And.pdf</t>
  </si>
  <si>
    <t>Coordinating Safety and Environmental Programs</t>
  </si>
  <si>
    <t>R. Eckhardt</t>
  </si>
  <si>
    <t>Coordinating Safety And Environmental Programs.pdf</t>
  </si>
  <si>
    <t>What's Wrong With Failure Analysis</t>
  </si>
  <si>
    <t>C. Latino</t>
  </si>
  <si>
    <t>What's Wrong With Failure Analysis.pdf</t>
  </si>
  <si>
    <t>Use of Aviation Based Reliability Techniques in Incident Investigation</t>
  </si>
  <si>
    <t>S. Howell and J. MacLean</t>
  </si>
  <si>
    <t>Use Of Aviation Based Reliability.pdf</t>
  </si>
  <si>
    <t>L. Beckman</t>
  </si>
  <si>
    <t>Failure Analysis And Economic Evaluation.pdf</t>
  </si>
  <si>
    <t>Reactive Chemical Hazards I</t>
  </si>
  <si>
    <t>Prevention and Control of Exothermic Runaway: A UK HSE View</t>
  </si>
  <si>
    <t>J. C. Etchells</t>
  </si>
  <si>
    <t>Prevention And Control Of Exothermic.pdf</t>
  </si>
  <si>
    <t>pH Effects on Phenol-Formaldehyde Runaway Reactions</t>
  </si>
  <si>
    <t>E. Kumpinsky</t>
  </si>
  <si>
    <t>pH Effects On Phenol-Formaldehyde.pdf</t>
  </si>
  <si>
    <t>Engineering Design For Process Safety</t>
  </si>
  <si>
    <t>Capital Project Process Safety Requirements</t>
  </si>
  <si>
    <t>R. J. Harper</t>
  </si>
  <si>
    <t>Capital Project Process Safety Requirements.pdf</t>
  </si>
  <si>
    <t>Inherently Safe(r) Plant Design</t>
  </si>
  <si>
    <t>Inherently Safe(r) Plant Design.pdf</t>
  </si>
  <si>
    <t>Are Plant Modifications Always Done Safely?</t>
  </si>
  <si>
    <t>J. A. Camps</t>
  </si>
  <si>
    <t>Are Plant Modifications Always Done.pdf</t>
  </si>
  <si>
    <t>Research Needs for Process Safety Technology</t>
  </si>
  <si>
    <t>Research Needs For Process Safety.pdf</t>
  </si>
  <si>
    <t>A. A. Durand, R. A. Osorio, R. H. Suarez</t>
  </si>
  <si>
    <t>A New Approach To Relief.pdf</t>
  </si>
  <si>
    <t>Process Safety Management Requirements for Relief System Design and Design Basis</t>
  </si>
  <si>
    <t>M. A. Eidson, B. W. Elliott</t>
  </si>
  <si>
    <t>Process Safety Management Requirement For.pdf</t>
  </si>
  <si>
    <t>Compliance Auditing</t>
  </si>
  <si>
    <t>The Use of a Ranking System and Protocol for Process Safety Management Audits</t>
  </si>
  <si>
    <t>The Use Of A Ranking.pdf</t>
  </si>
  <si>
    <t>Process Safety Auditing - A New Paradigm</t>
  </si>
  <si>
    <t>J. H. Davis and F. H. Knack</t>
  </si>
  <si>
    <t>Process Safety Auditing - A New.pdf</t>
  </si>
  <si>
    <t>Environmental, Health and Safety Audits - An Integrated Approach</t>
  </si>
  <si>
    <t>Environmental, Health And Safety Audits.pdf</t>
  </si>
  <si>
    <t>J. P. McGinn</t>
  </si>
  <si>
    <t>Considering The Public Perception Paradigm.pdf</t>
  </si>
  <si>
    <t>Promoting "Green" Thinking at Monsanto</t>
  </si>
  <si>
    <t>D. Herndon</t>
  </si>
  <si>
    <t>Promoting _Green_ Thinking At Monsanto.pdf</t>
  </si>
  <si>
    <t>Building a Safety Culture in a Process R and D Organization</t>
  </si>
  <si>
    <t>J. M. Browne</t>
  </si>
  <si>
    <t>Building A Safety Culture In.pdf</t>
  </si>
  <si>
    <t>Outreach by Oxychem - An Industry Perspective</t>
  </si>
  <si>
    <t>J. Kachtick</t>
  </si>
  <si>
    <t>Outreach By Oxychem - An Industry.pdf</t>
  </si>
  <si>
    <t>Human Factors/ Ergonomics</t>
  </si>
  <si>
    <t>Log Books as Sources of Data for Human Factor Studies</t>
  </si>
  <si>
    <t>A. J. Brazier</t>
  </si>
  <si>
    <t>Log Books As Sources Of.pdf</t>
  </si>
  <si>
    <t>The Role of Human Factors in Control Room and Control System Upgrade</t>
  </si>
  <si>
    <t>The Role Of Human Factors.pdf</t>
  </si>
  <si>
    <t>Human Factors and Process Hazard Analyses</t>
  </si>
  <si>
    <t>Human Factors And Process Hazard.pdf</t>
  </si>
  <si>
    <t>Incident Investigation</t>
  </si>
  <si>
    <t>Incident Investigation Regulatory Round Table</t>
  </si>
  <si>
    <t>Incident Investigation Regulatory Round Table.pdf</t>
  </si>
  <si>
    <t>Using Technology to Improve Incident and Accident Investigations</t>
  </si>
  <si>
    <t>T. Light and A. Marquardt</t>
  </si>
  <si>
    <t>Using Technology To Improve Incident.pdf</t>
  </si>
  <si>
    <t>Case Studies of Storage Tank Explosions</t>
  </si>
  <si>
    <t>J. R. Chen, T. C. Ho, W. K. Chou, and C. C. Duh</t>
  </si>
  <si>
    <t>Case Studies Of Storage Tank.pdf</t>
  </si>
  <si>
    <t>Reactive Chemical Hazards II</t>
  </si>
  <si>
    <t>H. Sun</t>
  </si>
  <si>
    <t>Popcorn Polymers New Solutions To.pdf</t>
  </si>
  <si>
    <t>A Study of Free-Radical and Thermally-Initiated Butadiene Polymerization</t>
  </si>
  <si>
    <t>H. E. Fried, D K. Schisla, J. F. Zoeller, and M. E. Levin</t>
  </si>
  <si>
    <t>A Study Of Free-Radical.pdf</t>
  </si>
  <si>
    <t>Simplification of Reaction Hazards Testing</t>
  </si>
  <si>
    <t>Simplification Of Reaction Hazards Testing.pdf</t>
  </si>
  <si>
    <t>Reactive Incompatibility of Nitrocompounds</t>
  </si>
  <si>
    <t>Y. S Duh, C. Lee, C. C. Hsu, and C. S. Kao</t>
  </si>
  <si>
    <t>Reactive Incompatibility Of Nitrocompounds.pdf</t>
  </si>
  <si>
    <t>FIRES: European Runaway Research for Batch Reactor Safety</t>
  </si>
  <si>
    <t>H. Nieman, J. Ligthart, and C. Bassani</t>
  </si>
  <si>
    <t>Fires_ European Runaway Research For.pdf</t>
  </si>
  <si>
    <t>A Multi-Company Explosion Hazards Technical Cooperative Program</t>
  </si>
  <si>
    <t>D. C. Kirby</t>
  </si>
  <si>
    <t>A Multi-Company Explosion Hazards Technical.pdf</t>
  </si>
  <si>
    <t>Application of API RP 752</t>
  </si>
  <si>
    <t>C. R. Robnett</t>
  </si>
  <si>
    <t>Application Of API RP 752.pdf</t>
  </si>
  <si>
    <t>Building Siting Lessons Learned Through Vapor Cloud Explosion Risk Assessments</t>
  </si>
  <si>
    <t>K. J. Mitchell</t>
  </si>
  <si>
    <t>Building Siting Lessons Learned Through.pdf</t>
  </si>
  <si>
    <t>W. N. Helmer</t>
  </si>
  <si>
    <t>Siting Issues In A Process.pdf</t>
  </si>
  <si>
    <t>M. G. Whitney</t>
  </si>
  <si>
    <t>Explosion Siting And Consequences - A.pdf</t>
  </si>
  <si>
    <t>EDMS: Supporting PSM</t>
  </si>
  <si>
    <t>An Integrated Approach to Managing Plantwide Information</t>
  </si>
  <si>
    <t>An Integrated Approach To Managing.pdf</t>
  </si>
  <si>
    <t>A 3-D EPA Risk Management Program Information Access and Management Model</t>
  </si>
  <si>
    <t>G. Tolpa, W. Holes, and C. L. Spencer</t>
  </si>
  <si>
    <t>A 3-D EPA Risk Management Program.pdf</t>
  </si>
  <si>
    <t>Risk Management Planning</t>
  </si>
  <si>
    <t>A Fertilizer Company's Experience With Risk Management Planning</t>
  </si>
  <si>
    <t>G. D. Savoy</t>
  </si>
  <si>
    <t>A Fertilizer Company's Experience With.pdf</t>
  </si>
  <si>
    <t>Model Risk Management Plans</t>
  </si>
  <si>
    <t>J. C. Stoney</t>
  </si>
  <si>
    <t>Model Risk Management Plans.pdf</t>
  </si>
  <si>
    <t>J. Vernon and C. Franklyn</t>
  </si>
  <si>
    <t>Two Keys To A Cost.pdf</t>
  </si>
  <si>
    <t>Engineering Tools &amp; Data For Design/ Verification/ Validation Of Control Systems</t>
  </si>
  <si>
    <t>Modeling A Safety System Does.pdf</t>
  </si>
  <si>
    <t>Cookbook Safety Shutdown System Design</t>
  </si>
  <si>
    <t>Cookbook Safety Shutdown System Design.pdf</t>
  </si>
  <si>
    <t>Developments In Industrial Hygiene</t>
  </si>
  <si>
    <t>P. J. Nessler</t>
  </si>
  <si>
    <t>Lessons Learned In Performing A.pdf</t>
  </si>
  <si>
    <t>Incorporating Human Error Considerations Into Process Hazard Analyses</t>
  </si>
  <si>
    <t>R. Louvier</t>
  </si>
  <si>
    <t>Incorporating Human Error Considerations Into.pdf</t>
  </si>
  <si>
    <t>A Comparison of ISO 9000 Quality System Standards and Process Safety Management Regulations of OSHA</t>
  </si>
  <si>
    <t>V. Zaloom</t>
  </si>
  <si>
    <t>A Comparison Of ISO 9000 Quality.pdf</t>
  </si>
  <si>
    <t>Promoting a Values Based Safety Process</t>
  </si>
  <si>
    <t>Promoting A Values Based Safety.pdf</t>
  </si>
  <si>
    <t>"We're Only Here to Help!" Confessions of an OSHA Compliance Officer</t>
  </si>
  <si>
    <t>_We're Only Here To Help!_.pdf</t>
  </si>
  <si>
    <t>PPSS-1996 (Book 2)</t>
  </si>
  <si>
    <t>Identifying And Managing Cold Temperature.pdf`</t>
  </si>
  <si>
    <t>M. F. Altmann</t>
  </si>
  <si>
    <t>PSM's Mechanical Integrity Of Pumps.pdf</t>
  </si>
  <si>
    <t>Emergency Relief Systems</t>
  </si>
  <si>
    <t>Runaway Reaction Characterization And Vent.pdf</t>
  </si>
  <si>
    <t>Relief Valve Design for Supercritical Fluid Plants</t>
  </si>
  <si>
    <t>Relief Valve Design For Supercritical.pdf</t>
  </si>
  <si>
    <t>Safety Relief Valves on Compressible and Incompressible Fluids</t>
  </si>
  <si>
    <t>Y. S. Lai</t>
  </si>
  <si>
    <t>Safety Relief Valves On Compressible.pdf</t>
  </si>
  <si>
    <t>Consider Bottom Venting for Pressure Relief of Hybrid and Gassy Reactions</t>
  </si>
  <si>
    <t>K. L. Walter and V. H. Edwards</t>
  </si>
  <si>
    <t>Consider Bottom Venting For Pressure.pdf</t>
  </si>
  <si>
    <t>Venting of Decompositions of Energetic Liquids Using a Bottom Vent</t>
  </si>
  <si>
    <t>J. P. Wakker J. J. de Groot</t>
  </si>
  <si>
    <t>Venting Of Decompositions Of Energetic.pdf</t>
  </si>
  <si>
    <t>Reliability-Based Flare System Design</t>
  </si>
  <si>
    <t>J. P. Williams and M. D. Donovan</t>
  </si>
  <si>
    <t>Reliability-Based Flare System Design.pdf</t>
  </si>
  <si>
    <t>M. A. Grolmes, G. W. Boicourt, and M. J. King</t>
  </si>
  <si>
    <t>Thermal Kinetics Evaluation Of t-BUTYL.pdf</t>
  </si>
  <si>
    <t>Utilizing Screening Techniques to Minimize Vent Testing</t>
  </si>
  <si>
    <t>Utilizing Screening Techniques To Minimize.pdf`</t>
  </si>
  <si>
    <t>Experimental Worst Case Simulation of Styrene-Butadiene Emulsion Polymerisation for Safety Evaluation of a Production Plant</t>
  </si>
  <si>
    <t>H. Nieman, J. Ligthart, S. Duffield, and A. Schipper</t>
  </si>
  <si>
    <t>Experimental Worst Case Simulation Of.pdf</t>
  </si>
  <si>
    <t>Relief Sizing for Semi-Batch Exothermic Processes</t>
  </si>
  <si>
    <t>Relief Sizing For Semi-Batch.pdf</t>
  </si>
  <si>
    <t>Simplified Block Flow Diagram for Accurately Sizing of Batch Reactor Relief Systems</t>
  </si>
  <si>
    <t>Simplified Block Diagram For Accurately.pdf</t>
  </si>
  <si>
    <t>Abnormal Event Guidance Information System</t>
  </si>
  <si>
    <t>The Concept of Abnormal Situation Management and Mechanical Reliability</t>
  </si>
  <si>
    <t>D, Rothenberg and I. Nimmo</t>
  </si>
  <si>
    <t>The Concept Of Abnormal Situation.pdf</t>
  </si>
  <si>
    <t>T. S. Ramesh, B. V. Kral, and J. A. Freeman</t>
  </si>
  <si>
    <t>A Generic Real-Time Monitor.pdf</t>
  </si>
  <si>
    <t>Abnormal Situation Management: Not by New Technology Alone</t>
  </si>
  <si>
    <t>E. Cochran and P. Bullemer</t>
  </si>
  <si>
    <t>Abnormal Situation Management_ Not By.pdf</t>
  </si>
  <si>
    <t>Best Practices for Information Presentation to Operators</t>
  </si>
  <si>
    <t>N. R. Anderson and P. Vamsikrishna</t>
  </si>
  <si>
    <t>Best Practices For Information Presentation.pdf</t>
  </si>
  <si>
    <t>A Training Perspective on Abnormal Situation Management: Establishing an Effective Learning Environment</t>
  </si>
  <si>
    <t>P. T. Bullemer and I. Nimmo</t>
  </si>
  <si>
    <t>A Training Perspective On Abnormal.pdf</t>
  </si>
  <si>
    <t>Case Histories of Accidents Preventable by Management of Change</t>
  </si>
  <si>
    <t>Case Histories Of Accidents Preventable.pdf</t>
  </si>
  <si>
    <t>Management of Change in the Offshore Industry</t>
  </si>
  <si>
    <t>K. Leger</t>
  </si>
  <si>
    <t>Management Of Change In The.pdf</t>
  </si>
  <si>
    <t>G. Wieczorek and P. K. Basu</t>
  </si>
  <si>
    <t>Management Of Change_ A Pilot.pdf</t>
  </si>
  <si>
    <t>Directed Graphs for PSM: A Methodology to Expedite Management of Change</t>
  </si>
  <si>
    <t>J. Miller</t>
  </si>
  <si>
    <t>Directed Graphs For PSM_ A.pdf</t>
  </si>
  <si>
    <t>Tag Concordance for PSM</t>
  </si>
  <si>
    <t>W. Bosler and P. Inglish</t>
  </si>
  <si>
    <t>Tag Concordance For PSM.pdf</t>
  </si>
  <si>
    <t>B. A. Warren</t>
  </si>
  <si>
    <t>A Computer Based Training (CBT) Architecture.pdf</t>
  </si>
  <si>
    <t>H. H. West and E. M. Stafford</t>
  </si>
  <si>
    <t>Management Of Change.pdf</t>
  </si>
  <si>
    <t>P. F. Deisler</t>
  </si>
  <si>
    <t>Large Scale Organizational Risk Management.pdf</t>
  </si>
  <si>
    <t>Addressing Public Concerns Through Public Involvement</t>
  </si>
  <si>
    <t>Addressing Public Concerns Through Public.pdf</t>
  </si>
  <si>
    <t>Beyond Deregulation: Making Self-Governance Structures Work</t>
  </si>
  <si>
    <t>F. Furger</t>
  </si>
  <si>
    <t>Beyond Deregulation_ Making Self-Governance.pdf</t>
  </si>
  <si>
    <t>Managing Process-Plant Risk</t>
  </si>
  <si>
    <t>S. R. Bruce</t>
  </si>
  <si>
    <t>Managing Process-Plant Risk.pdf</t>
  </si>
  <si>
    <t>S. D. Bersell</t>
  </si>
  <si>
    <t>Congressional Efforts To Improve Risk.pdf</t>
  </si>
  <si>
    <t>Violence in the Workplace?</t>
  </si>
  <si>
    <t>Violence In The Workplace_.pdf</t>
  </si>
  <si>
    <t>Operating Procedures and Training</t>
  </si>
  <si>
    <t>Training Personnel on Operating Procedures</t>
  </si>
  <si>
    <t>B. Metz</t>
  </si>
  <si>
    <t>Training Personnel On Operating Procedures.pdf</t>
  </si>
  <si>
    <t>The Formula for Procedure Compliance (A + B = C)</t>
  </si>
  <si>
    <t>A. R. Biggs</t>
  </si>
  <si>
    <t>The Formula For Procedure Compliance.pdf</t>
  </si>
  <si>
    <t>K. N. Martineau</t>
  </si>
  <si>
    <t>A Method For Incorporating Required.pdf</t>
  </si>
  <si>
    <t>T. Walz</t>
  </si>
  <si>
    <t>Standard Operating Procedures An Implementation.pdf</t>
  </si>
  <si>
    <t>A Model Based Framework for Automating Operating Procedure Synthesis for Batch Chemical Processes</t>
  </si>
  <si>
    <t>C. Johnsson, S. Viswanatha, R. Srinivasan, V. Venkatsubramanian, and K. E. Arzen</t>
  </si>
  <si>
    <t>A Model Based Framework For.pdf</t>
  </si>
  <si>
    <t>Non-Destructive Testing</t>
  </si>
  <si>
    <t>Mechanical Integrity and NDE</t>
  </si>
  <si>
    <t>S. D. Miller</t>
  </si>
  <si>
    <t>Mechanical Integrity And NDE.pdf</t>
  </si>
  <si>
    <t>Recent Advances in Automated Ultrasonic Imaging Technology</t>
  </si>
  <si>
    <t>R. W. Pechacek</t>
  </si>
  <si>
    <t>Recent Advances In Automated Ultrasonic.pdf</t>
  </si>
  <si>
    <t>Inspection of Welds</t>
  </si>
  <si>
    <t>J. D. McMillan</t>
  </si>
  <si>
    <t>Inspection Of Welds.pdf</t>
  </si>
  <si>
    <t>Emergency Relief Systems II</t>
  </si>
  <si>
    <t>A. Heiba, A. Probst, and K. Dutta-Roy</t>
  </si>
  <si>
    <t>Emergency Relief Systems And Process.pdf</t>
  </si>
  <si>
    <t>Steps in the Design of Emergency Pressure Relief for Non-Reactive Chemical Systems</t>
  </si>
  <si>
    <t>W. J. Janacek</t>
  </si>
  <si>
    <t>Steps In The Design Of.pdf</t>
  </si>
  <si>
    <t>Pressure Relief Valves Discharging Into Closed Header Systems</t>
  </si>
  <si>
    <t>G. B. Emerson</t>
  </si>
  <si>
    <t>Pressure Relief Valves Discharging Into.pdf</t>
  </si>
  <si>
    <t>Proper Modeling of Complex Relief Systems</t>
  </si>
  <si>
    <t>Proper Modeling Of Complex Relief.pdf</t>
  </si>
  <si>
    <t>J. L. G. Rodriguez, A. A. Durand, and L. M. S. Martinez</t>
  </si>
  <si>
    <t>_Case Of Study Of Emergency.pdf</t>
  </si>
  <si>
    <t>Pressure Relief System Analysis and Verification</t>
  </si>
  <si>
    <t>Pressure Relief System Analysis And.pdf</t>
  </si>
  <si>
    <t>Underground Safety; TRRC Rules</t>
  </si>
  <si>
    <t>T. F. Barron</t>
  </si>
  <si>
    <t>Underground Caverns For Hydrocarbon Storage.pdf</t>
  </si>
  <si>
    <t>Emergency Planning at Texas Utilities Fuel Company's Bethel Facility</t>
  </si>
  <si>
    <t>J. J. Hardgrave</t>
  </si>
  <si>
    <t>Emergency Planning At Texas Utilities.pdf</t>
  </si>
  <si>
    <t>The Worst Case Scenario</t>
  </si>
  <si>
    <t>Application of Worst Case Scenario Development for the Process Industries</t>
  </si>
  <si>
    <t>Application Of Worst Case Scenario.pdf</t>
  </si>
  <si>
    <t>The Regulator's Use of Worst-Case Scenario Data</t>
  </si>
  <si>
    <t>N. P. Mulvey</t>
  </si>
  <si>
    <t>The Regulator's Use Of Worst.pdf</t>
  </si>
  <si>
    <t>Quantitative Evaluation of Hurricane Hazards</t>
  </si>
  <si>
    <t>Quantitative Evaluation Of Hurricane Hazards.pdf</t>
  </si>
  <si>
    <t>Changing the Safety Paradigm to Close Nuclear Weapons Plants</t>
  </si>
  <si>
    <t>A. R. Buhl</t>
  </si>
  <si>
    <t>Changing The Safety Paradigm To.pdf</t>
  </si>
  <si>
    <t>Systematic Method for Determining a Hazardous Air Pollutant Release Scenario and Model Input</t>
  </si>
  <si>
    <t>J. Maillette and A. M. Birk</t>
  </si>
  <si>
    <t>Modeling Absorption and Dilution of Unconfined Releases of Hazardous Gases by Water Curtains or Monitors</t>
  </si>
  <si>
    <t>N. J. Duijm</t>
  </si>
  <si>
    <t>H. Lee Norris III</t>
  </si>
  <si>
    <t>J. S. Arendt, M. W. Roberts, T. W. Taylor, and P. L. Hill</t>
  </si>
  <si>
    <t>R. L. Petersen, D. K. Parce, K. W. Steinberg, and C. G. Rabideau</t>
  </si>
  <si>
    <t>M. Schatzmann, W. H. Snyder, and R. E. Lawson, Jr.</t>
  </si>
  <si>
    <t>Toward Dynamic Simulation of a Process and its Automatic Protective System</t>
  </si>
  <si>
    <t>CCPS-1997</t>
  </si>
  <si>
    <t>CCPS-1998</t>
  </si>
  <si>
    <t>CCPS-1999</t>
  </si>
  <si>
    <t>CCPS-2000</t>
  </si>
  <si>
    <t>CCPS-2001</t>
  </si>
  <si>
    <t>CCPS-2002</t>
  </si>
  <si>
    <t>Training in Support of Process Hazards Analysis: A Specialty Chemicals Manufacturer's Approach</t>
  </si>
  <si>
    <t>T. Hoppe and H.R. Wheeler</t>
  </si>
  <si>
    <t>Layer of Protection Analysis A New PHA Tool After Hazop, Before Fault Tree Analysis</t>
  </si>
  <si>
    <t>A.M. Dowell</t>
  </si>
  <si>
    <t>Risk Criteria for Use in Quantitative Risk Analysis</t>
  </si>
  <si>
    <t>B. Greenwood, L. Seely, and J. Spouge</t>
  </si>
  <si>
    <t>Practical Risk and Operability Analysis for New Products during Research and Developement</t>
  </si>
  <si>
    <t>B.R. Cunningham and M.A. Pickner</t>
  </si>
  <si>
    <t>Playing the Killer Slot Machine (a Tutorial on Risk)</t>
  </si>
  <si>
    <t>D.K. Lorenzo and W.G. Bridges</t>
  </si>
  <si>
    <t>Rhone-Poulenc Inc. Process Hazard Analysis and Risk Assesment Methodology</t>
  </si>
  <si>
    <t>R.m. Ewbank and G.S. York</t>
  </si>
  <si>
    <t>Finding an Appropriate Level of Safeguards</t>
  </si>
  <si>
    <t>M.D. Moosemiller and W.H. Brown</t>
  </si>
  <si>
    <t>Resource Optimization by Risk Mapping Extending Risk Analysis to Allocate and Company Resources</t>
  </si>
  <si>
    <t>R.W. Johnson, T.I. McSweeney, and J.S. Yoken</t>
  </si>
  <si>
    <t>A Risk Assessment Methodology for Evaluating the Effectiveness of Safeguards and Determining Safety Instrumented System Requirements</t>
  </si>
  <si>
    <t>A.M. Huff and R.L. Montgomery</t>
  </si>
  <si>
    <t>A Simple Problem to Explain and Clarify the Principles of Risk Calculation</t>
  </si>
  <si>
    <t>D.C. Hendershot</t>
  </si>
  <si>
    <t>J.R. Fragola</t>
  </si>
  <si>
    <t>RISK-BASED EVALUATION AND HUMAN FACTORS REVIEW FOR PETROCHEMICAL UNIT STARTUP OPTIONS</t>
  </si>
  <si>
    <t>P.M. Myers and P.G. Brabezon</t>
  </si>
  <si>
    <t>New Consequences Modeling Chapter for Guidelines for Chemical Process Quantitive Risk Analysis, Second Edition</t>
  </si>
  <si>
    <t>D.A. Crowl</t>
  </si>
  <si>
    <t>Benefits of Plant Layout Based on Realistic Explosion Modeling</t>
  </si>
  <si>
    <t>J.C.A.Windhorst</t>
  </si>
  <si>
    <t>Consequences Modeling for the Insurance Industry - New Philosophies and Methods</t>
  </si>
  <si>
    <t>D. Scott and S. Mohindra</t>
  </si>
  <si>
    <t>G.B. Chadwell</t>
  </si>
  <si>
    <t>Accounting for Common Cause Failures When Assessing the Effectiveness of Safeguards</t>
  </si>
  <si>
    <t>H. Paula and E. Daggett</t>
  </si>
  <si>
    <t>Benefits of Quantifying Process Hazards Analyses</t>
  </si>
  <si>
    <t>T.I. McSweeney</t>
  </si>
  <si>
    <t>An Integrated Quantitative Decision Approach for Risk Management Problem Solving</t>
  </si>
  <si>
    <t>P.C. Chrostowski and S.A. Foster</t>
  </si>
  <si>
    <t>CCPS Equipment Reliability Database: A Solid Foundation</t>
  </si>
  <si>
    <t>H.W. Thomas</t>
  </si>
  <si>
    <t>Using Quantitative Risk Analysis in Decision Making: An Example from Phenol-Formaldehyde Resin Management</t>
  </si>
  <si>
    <t>D. Schaechtel and D. Moore</t>
  </si>
  <si>
    <t>The Synergy of the Business Planning Process, Safety Management, and the Acceptance of Risk</t>
  </si>
  <si>
    <t>J. Kimball</t>
  </si>
  <si>
    <t>How Does The Public Perceive Risks from Major Industrial Hazard Sites?</t>
  </si>
  <si>
    <t>A. Brazier and G. Walker</t>
  </si>
  <si>
    <t>The General Duty Clause under the Clean Air Act: Issues of Implementation</t>
  </si>
  <si>
    <t>J. Ferris</t>
  </si>
  <si>
    <t>Development of Integrated Fixed Facility and Transportation Risk Criteria</t>
  </si>
  <si>
    <t>L.M. Bendixen</t>
  </si>
  <si>
    <t>The RMP as a Tool for Risk-Based Decision-Making</t>
  </si>
  <si>
    <t>C. Matthiessen and L. Helsing</t>
  </si>
  <si>
    <t>Risk Management and Hazard Reduction Practice in The Ammonia Refrigeration Industry</t>
  </si>
  <si>
    <t>D.R. Kuespert and M.K. Anderson</t>
  </si>
  <si>
    <t>Improving Safety, Environmental Protection, and Reliability through Integrated Operational Risk Management</t>
  </si>
  <si>
    <t>G.B. DeWolf, T.M. Shires, and K. Leewis</t>
  </si>
  <si>
    <t xml:space="preserve">Maximizing the Economic Value of Process Safety Management </t>
  </si>
  <si>
    <t>J. Fiksel and K. Harrington</t>
  </si>
  <si>
    <t>Integrating Quality Management Principles into The Risk Management Process</t>
  </si>
  <si>
    <t>K. Mitchel and J.N. Shah</t>
  </si>
  <si>
    <t>Importance of Scenario Selection in Preparing Hazard Assessments for EPA's RMP Rule</t>
  </si>
  <si>
    <t>J.I. John and H. Ozog</t>
  </si>
  <si>
    <t>Joint EPA/OSHA Chemical Accident Investigation</t>
  </si>
  <si>
    <t>A. Santiago and B. Reilly</t>
  </si>
  <si>
    <t>OSHA Enforcement Actions for and the Defense of Facility Siting Citations</t>
  </si>
  <si>
    <t>M.S. Dreux</t>
  </si>
  <si>
    <t>Guidelines for Developing Equipment System Taxonomies and Data Field Specifications</t>
  </si>
  <si>
    <t>B.J. Weber</t>
  </si>
  <si>
    <t>An Ethylene Decomposition Event at Lyondell Polymers' Victoria Texas High Density Polyethylene Facility</t>
  </si>
  <si>
    <t>D.E. Black</t>
  </si>
  <si>
    <t>Lessons Learned Databases-A survey of Existing Sources and Current Efforts</t>
  </si>
  <si>
    <t>G.B. Chadwell and S.E. Rose</t>
  </si>
  <si>
    <t>Incident Database and Macroanalysis to Help Set Safety Direction</t>
  </si>
  <si>
    <t>A Risk-Based Approach to Addressing Recommendations from Process Hazard Analysis Studies</t>
  </si>
  <si>
    <t>D.A. Moore and G.L. Hamm</t>
  </si>
  <si>
    <t>Risk-Based Judgments in Process Hazard Analyses</t>
  </si>
  <si>
    <t>D.K. Lorenzo</t>
  </si>
  <si>
    <t>Risk Acceptance Criteria and Risk Judgment Tools Applied Worldwide within a Chemical Company</t>
  </si>
  <si>
    <t>W.B. Bridges and T.R. Williams</t>
  </si>
  <si>
    <t>Startup Challenges for New Risk Management Programs</t>
  </si>
  <si>
    <t>An Internet Thesaurus - Dictionary for Analyzing Risk Assessment Processes, Laws, and Regulations</t>
  </si>
  <si>
    <t>A. Ignatowski, I. Rosenthal, and L.D. Helsing</t>
  </si>
  <si>
    <t>D.C. Hendershot and S.J. Schechter</t>
  </si>
  <si>
    <t>P.J. McNuty, R.A. Barrish, and R.C. Antoff</t>
  </si>
  <si>
    <t>Risk Assessment for Toxic Catastrophe Prevention: New Jersey's Risk Assessment Method Culminates in An Appropriate Risk Reduction Plan</t>
  </si>
  <si>
    <t>R. Baldini and P. Costanza</t>
  </si>
  <si>
    <t>Community Participation in Risk Acceptance Criteria</t>
  </si>
  <si>
    <t>R.G. Runyon</t>
  </si>
  <si>
    <t>The East Harris County Manufacturers Association Programs for EPA RMPlan Communications: Progress 1994-1997</t>
  </si>
  <si>
    <t>S.E. Anderson, J.W. Coe, S. Arendt, et al.</t>
  </si>
  <si>
    <t>Over-Pressure Protection by Means of a Designed System Rather Than Pressure Relief Devices</t>
  </si>
  <si>
    <t>Safe Handling of Flammable Liquids In Process Vessels: A QRA Approach</t>
  </si>
  <si>
    <t>G.F. Darnell, P.N. Lodal, and J. Singh</t>
  </si>
  <si>
    <t xml:space="preserve">Multiple Safeguarding Selection Criteria or How Much Safety Is Enough? </t>
  </si>
  <si>
    <t>R.P. Stickles, S. Mohindra, and P.J. Bartholomew</t>
  </si>
  <si>
    <t>Methodology for Focusing a Transportation Risk Analysis</t>
  </si>
  <si>
    <t>P.E. McCluer</t>
  </si>
  <si>
    <t>Environmental Sensitive Flares</t>
  </si>
  <si>
    <t>J.F. Straitz</t>
  </si>
  <si>
    <t>PHAzer: An Intelligent System for Automated Process Hazards Analysis</t>
  </si>
  <si>
    <t>R. Srinivasan and V. Venkatasubramanian</t>
  </si>
  <si>
    <t>Strategic Financial Risk Assessment for Railcar Business Acquisitions</t>
  </si>
  <si>
    <t>P.M. Myers and R.S. Morgan</t>
  </si>
  <si>
    <t>Risk-Based Decision Making for Fire and Explosion Loss Control Strategies: A Practical Approach</t>
  </si>
  <si>
    <t>T.F. Barry</t>
  </si>
  <si>
    <t>Pressure Relief System Documentaion: Equipment Based Relational Database is Key to OSHA 1910.119 Compliance</t>
  </si>
  <si>
    <t>P. Berwanger, R.A. Kreder, and A.A. Ahmad</t>
  </si>
  <si>
    <t>Integrated Safety Analysis Project</t>
  </si>
  <si>
    <t>R.W. Johnson and M. Elliott</t>
  </si>
  <si>
    <t>Air Modeling Issues Associated with the Risk Management Program</t>
  </si>
  <si>
    <t>G.D. Kaiser</t>
  </si>
  <si>
    <t>Meeting the Needs of Our Stockholders</t>
  </si>
  <si>
    <t>Luncheon Presentation</t>
  </si>
  <si>
    <t>H. Pasman</t>
  </si>
  <si>
    <t>Quality Assurance, Uncertainty, and Expert Judgment in Risk Analysis</t>
  </si>
  <si>
    <t>Achieving Plant Performance Goals by Applying Reliability Centered Maintenance</t>
  </si>
  <si>
    <t>D. Wong and D. Sommerstad</t>
  </si>
  <si>
    <t>Reliability Analysis of Steam/Methane And Ethylene Pyrolysis Furnace Tubes</t>
  </si>
  <si>
    <t>G. Kallenberg</t>
  </si>
  <si>
    <t>Confidence Curves: A Reliability Modeling Technique for the Practical Application of Process Unit and Subsystem Failure Data</t>
  </si>
  <si>
    <t>How Financially Optimizing Maintenance Can Solve Your Safety Issues</t>
  </si>
  <si>
    <t>M.E.G.Schmidt and D.A. Mauney</t>
  </si>
  <si>
    <t xml:space="preserve">Using Reliability Based Inspection (RBI) as a Means for Safety Data Collection </t>
  </si>
  <si>
    <t>C.R. Leonard and P.N. Lodal</t>
  </si>
  <si>
    <t>Implementation and Application of the Dow Hazard Evaluation Indices in a Computer-Based Environment</t>
  </si>
  <si>
    <t>P.B. Parikh and D.A. Crowl</t>
  </si>
  <si>
    <t>Exxon's Worldwide Approach to Incident Investigation Training</t>
  </si>
  <si>
    <t>J.J. Thomas and W.G. Bridges</t>
  </si>
  <si>
    <t>Understanding and Dealing With Human Error in The Oil, Gas and Chemical Industries</t>
  </si>
  <si>
    <t>D. Attwood</t>
  </si>
  <si>
    <t>D.A. Walker, M.L. Casada, and R.L. Montgomery</t>
  </si>
  <si>
    <t>Achieving Reliable Performance in the Maintenance Organization - An Assessment of Maintenance Performance Indicators</t>
  </si>
  <si>
    <t>R.L. Montgomery and T.F. Zanin</t>
  </si>
  <si>
    <t>Let's Put the "OP" Back in "HAZOP"</t>
  </si>
  <si>
    <t>D.C. Hendershot, R.L. Post, P.F. Valerio, et al.</t>
  </si>
  <si>
    <t>H.W. Thomas, B. Weber, and M. Moosemiller</t>
  </si>
  <si>
    <t xml:space="preserve">Engineering Process Safety </t>
  </si>
  <si>
    <t>I.S. Sutton</t>
  </si>
  <si>
    <t>Implementation of the SEVESO II Major Accident Hazard Directive in the UK</t>
  </si>
  <si>
    <t>Measures of Risk When Integrating PSM with Business Decisions</t>
  </si>
  <si>
    <t>Trade-Off Risks: Addressing the Tension Between Reliability and Safety</t>
  </si>
  <si>
    <t>D.F. Montague and J.j. Rooney</t>
  </si>
  <si>
    <t>Teaching Process Safety To Mechanical Engineers</t>
  </si>
  <si>
    <t>R. Ward</t>
  </si>
  <si>
    <t>CCPS Process Safety Incident Database (PSID)</t>
  </si>
  <si>
    <t>R. Vaughan and B. Kelly</t>
  </si>
  <si>
    <t>Performance Measurement of Process Safety Management Systems</t>
  </si>
  <si>
    <t>Introduction to ISA TR84.0.02: A Technical Report for Verification of the Target Safety Integrity Level</t>
  </si>
  <si>
    <t>A.E. Summers</t>
  </si>
  <si>
    <t>Safety Instrumented System Design Using Risk-Benefit Evaluation</t>
  </si>
  <si>
    <t>A.A. Garcia and D.E. Lewis</t>
  </si>
  <si>
    <t>The Importance of Software Diagnostic Coverage in Achieving Higher Safety Integrity Levels</t>
  </si>
  <si>
    <t>M. Boyd and D. Baer</t>
  </si>
  <si>
    <t>A.A. Garcia and W.K. Lutz</t>
  </si>
  <si>
    <t>A Validation Tool to Ensure Plant Automation System Reliability</t>
  </si>
  <si>
    <t>K. Sandler, J. Cox, M. Barth, et al.</t>
  </si>
  <si>
    <t>Financially Structured Risk-Based Methods from the ASME Application Handbook</t>
  </si>
  <si>
    <t>D.A. Mauney and M.E.G. Schmidt</t>
  </si>
  <si>
    <t>The API Methodology for Risk-Based Inspection (RBI) Analysis for the Petroleum and Petrochemical Industry</t>
  </si>
  <si>
    <t>J.T. Reynolds</t>
  </si>
  <si>
    <t>Integrating Reliability-Centered Maintenance Studies with Process Hazard Analyses</t>
  </si>
  <si>
    <t>M. Alley, M. Long, D. Walker, et al.</t>
  </si>
  <si>
    <t>K. Sandler and J. Angelo</t>
  </si>
  <si>
    <t>Risk-Based Inspection: Implementation and Results</t>
  </si>
  <si>
    <t>L. Kaley and G. Alvarado</t>
  </si>
  <si>
    <t>Workshop C Root Cause Analysis for Risk and Reliability: Approaches, Lessons Learned, and Training Needs</t>
  </si>
  <si>
    <t>J.J. Thomas, J.C. Belke, W.G. Bridges, et al.</t>
  </si>
  <si>
    <t>Recurring Causes of Recent Chemical Accidents</t>
  </si>
  <si>
    <t>J.C. Belke</t>
  </si>
  <si>
    <t xml:space="preserve">Closing the Loop: Case Study: EPA/OSHA Joint Chemical Accident Investigation Report - Napp Technologies, Inc. </t>
  </si>
  <si>
    <t>W.L. Frank</t>
  </si>
  <si>
    <t>Human Factors Applications in Chemical Process Safety</t>
  </si>
  <si>
    <t>R. Barke and V. Calvez</t>
  </si>
  <si>
    <t>Opportunities for Improving Human Reliability in Process Safety Management</t>
  </si>
  <si>
    <t>j. Philley</t>
  </si>
  <si>
    <t>System Reliability Assessment with An Approximate Reasoning Model</t>
  </si>
  <si>
    <t>S.W. Eisenhawer, T.F. Bott, T.M. Helm, et al.</t>
  </si>
  <si>
    <t>Risk-Based Maintenance for Reliability and Cost Reduction</t>
  </si>
  <si>
    <t>G.J. Wright</t>
  </si>
  <si>
    <t>S.D. Schemel, C.F. Schemel, and V.V. Brunt</t>
  </si>
  <si>
    <t>Using a Risk-Based Maintenance Approach to Develop Planned Maintenance Guidelines for Fire Protection Systems</t>
  </si>
  <si>
    <t>Use of General Industry Failure Rate Data in Fault Tree Analysis for Decision Making</t>
  </si>
  <si>
    <t>New Directions at CCPS</t>
  </si>
  <si>
    <t>Management of Process Safety Scenarios</t>
  </si>
  <si>
    <t>C. Fryman and D. Roopchand</t>
  </si>
  <si>
    <t xml:space="preserve">Consequence Assessment: How Far Is Far Enough? </t>
  </si>
  <si>
    <t>R.Z.D.Coutto, E. Haddad, and V. Minniti</t>
  </si>
  <si>
    <t>Lessons Learned by Industry Groups in Performing Hazard Assessments to Satisfy the Requirements of EPA's Risk Management Program Rule</t>
  </si>
  <si>
    <t>M.W. Roberts</t>
  </si>
  <si>
    <t>Issues in the Development and Use of Guidance for EPA Hazard Assessments of Toxic Substances</t>
  </si>
  <si>
    <t>Recent Research on the Dispersion of Hazardous Materials</t>
  </si>
  <si>
    <t>R.E. Britter</t>
  </si>
  <si>
    <t xml:space="preserve">A New Model for Accidental Releases of Water Reactive Chemicals </t>
  </si>
  <si>
    <t>T. Kapias and R.F. Griffiths</t>
  </si>
  <si>
    <t>Source Terms from Two-Phase Flow in Long Pipelines following an Accidental Breach</t>
  </si>
  <si>
    <t>D.M. Webber, T.K. Fannelop, and H.W.M. Witlox</t>
  </si>
  <si>
    <t>RELASE - An Aerosol Model with Potential</t>
  </si>
  <si>
    <t>D.W. Johnson</t>
  </si>
  <si>
    <t>The Kit Fox Field Demonstration Project and Data Set</t>
  </si>
  <si>
    <t>T. Spicer and J. Havens</t>
  </si>
  <si>
    <t>Testing of the HEGADAS Model using the Kit Fox Field Data</t>
  </si>
  <si>
    <t>S.R. Hanna and J.C. Chang</t>
  </si>
  <si>
    <t>The Use of Fluid Curtains for Post-Release Mitigation of Gas Dispersion</t>
  </si>
  <si>
    <t xml:space="preserve">Development of HF Alkylation Unit Water Spray Mitigation Auto-Start Technology </t>
  </si>
  <si>
    <t xml:space="preserve">Application Considerations of Consequence Reduction for Toxic Vapor Clouds </t>
  </si>
  <si>
    <t>R. Cecchetti and K. Steinberg</t>
  </si>
  <si>
    <t>The Hazard Prediction and Assessment Capability and Its Application to Industrial Hazards</t>
  </si>
  <si>
    <t>S. Bradley, R.N. Fry, and A. Ehmann</t>
  </si>
  <si>
    <t>A Unified Model for Jet, Heavy, and Passive Dispersion Including Droplet Rainout and Re-Evaporation</t>
  </si>
  <si>
    <t>H.W.M.Witlox and A. Holt</t>
  </si>
  <si>
    <t>SMEDIS: Scientific Model Evaluation Techniques Applied to Dense Gas Dispersion Models in Complex Situations</t>
  </si>
  <si>
    <t>N.C. Daish, R.E. Britter, P.F. Linden, et al.</t>
  </si>
  <si>
    <t>Dispersion Modeling in Terrain for Liquefied Gas Releases from Plant and Pipelines</t>
  </si>
  <si>
    <t>J.R. Taylor, Y. Riezel, and Y. Weber</t>
  </si>
  <si>
    <t xml:space="preserve">Near-Field Dispersion of Fission Products in Complex Terrain Using a 3-D Turbulent Fluid-Flow Model </t>
  </si>
  <si>
    <t>B. Letellier, L. Restrepo, and C.J. Shaffer</t>
  </si>
  <si>
    <t>Modeling of Underwater Liquid Releases, Slick Transport, and Evaporation</t>
  </si>
  <si>
    <t>V.M. Fthenakis and U.S. Rohatgi</t>
  </si>
  <si>
    <t>Investigation of Gas Explosions in Open Geometries Using EXSIM</t>
  </si>
  <si>
    <t>S. Mogensen, B. Hjertager, and T. Solberg</t>
  </si>
  <si>
    <t>Gas Dispersion in a Congested, Partially Confined Volume</t>
  </si>
  <si>
    <t>C.Savvides, V.Tam, R.P. Cleaver, et al.</t>
  </si>
  <si>
    <t>CFD-Based Methodology for Quantitative Gas Explosion Risk Assessment in Congested Process Areas: Examples and Validation Status</t>
  </si>
  <si>
    <t>O.R.Hansen, O.Talberg, and J. R. Bakke</t>
  </si>
  <si>
    <t>D.D.Herrmann</t>
  </si>
  <si>
    <t xml:space="preserve">Deriving Engineering Specifications from Release Dispersion and CFD Explosion Modeling </t>
  </si>
  <si>
    <t xml:space="preserve">Improvements in Guidelines for Prediction of Vapor-Cloud Explosions </t>
  </si>
  <si>
    <t>J.S.Puttock</t>
  </si>
  <si>
    <t>Investigation of an LPG Accident with Application of Different Mathematical Models</t>
  </si>
  <si>
    <t>R.Morandi, F.Dattilo, G. Rotondaro , et al.</t>
  </si>
  <si>
    <t>Mathematical Models for Gas Explosions on Industrial Sites</t>
  </si>
  <si>
    <t>R.P.Cleaver and G.A.Shale</t>
  </si>
  <si>
    <t>An Improved Model for the Prediction of Radiant Heat from Fireballs</t>
  </si>
  <si>
    <t>W.E.Martinsen and J.D.Marx</t>
  </si>
  <si>
    <t>Implementation of SEVESO-2 Requirements in The Netherlands</t>
  </si>
  <si>
    <t>K.ham and J.Schaafsma</t>
  </si>
  <si>
    <t>The East Harris County Manufacturers Association Program for EPA RMPlan Communications - Final Report: 1999</t>
  </si>
  <si>
    <t>S.E.Anderson and J.W.Coe</t>
  </si>
  <si>
    <t>N.Macchiarolo</t>
  </si>
  <si>
    <t>The Maximum Concentration during the Passage of a Contaminant Cloud</t>
  </si>
  <si>
    <t>C.Anderson, N.Mole, and S. Nadarajah</t>
  </si>
  <si>
    <t>Characterization of Dense Gas (Carbon Dioxide) Releases under Stable Atmospheric Conditions at the Nevada Test Site - September 11-15 1995</t>
  </si>
  <si>
    <t>W.Coulombe, J.Bowen, D. Freeman, et al.</t>
  </si>
  <si>
    <t>S.Bradley</t>
  </si>
  <si>
    <t>Internet's Resources for Accidental Release Modeling</t>
  </si>
  <si>
    <t>J.C.Bolstridge</t>
  </si>
  <si>
    <t>Nonparametric Inference of the Mixture Components in the PDF for a Diffusing Scalar in a Turbulent Flow</t>
  </si>
  <si>
    <t>T.P.Schopflocher and P.J.Sullivan</t>
  </si>
  <si>
    <t>Computation of Sedimentation Rates for Acoustically Enhanced Agglomeration</t>
  </si>
  <si>
    <t>Y.Wibowo and O.Ezekoye</t>
  </si>
  <si>
    <t>Application of Consequence Assessment Techniques to Tanker Based Floating Production and Storage Offloading (FPSO) Systems</t>
  </si>
  <si>
    <t>D.Smith and J.Alderman</t>
  </si>
  <si>
    <t>Evaluation of Design Alternatives Through Risk Assessment - A Case Study</t>
  </si>
  <si>
    <t>V.Blusanovics and U.Bhide</t>
  </si>
  <si>
    <t>Critical Design of Validation Experiments for Vapor Cloud Explosion Assessment Methods</t>
  </si>
  <si>
    <t>Lessons Learned from an On-Plot Refinery Tank Explosion</t>
  </si>
  <si>
    <t>K.A.Paine</t>
  </si>
  <si>
    <t>Case History of the Tosco Avon Refinery Investigation: January 1997 through November 1998</t>
  </si>
  <si>
    <t>D.S.Conger</t>
  </si>
  <si>
    <t>A Review of Past Accidents Occurring in Major Hazard Installations in Italy: Discussion of the Causes, Consequences, and Lessons Learned</t>
  </si>
  <si>
    <t>G.Ludosivi and F.Damiani</t>
  </si>
  <si>
    <t>Lessons Learned from a Process Tank Explosion</t>
  </si>
  <si>
    <t>Incident Severity Rating and Investigation Guidelines</t>
  </si>
  <si>
    <t>D.Gaydos and G.York</t>
  </si>
  <si>
    <t>The Development of Approaches to Incident Selection for the Chemical Safety Board</t>
  </si>
  <si>
    <t>D.E.Sliva and J.Weaver</t>
  </si>
  <si>
    <t>The Chemical Safety and Hazard Investigation Board's Process for Selecting Incident Investigations</t>
  </si>
  <si>
    <t>B.Hoyle, S.McCleary, and I. Rosenthal</t>
  </si>
  <si>
    <t>P.J.Hunt</t>
  </si>
  <si>
    <t>Investigation of a Pesticide Explosion</t>
  </si>
  <si>
    <t>A.Fuentes</t>
  </si>
  <si>
    <t>A Compressor Failure That MOC May Not have Caught!</t>
  </si>
  <si>
    <t>Premature Stopping Points for Determining the Root Cause of Human Error in Process Incident Investigations</t>
  </si>
  <si>
    <t>J.Philley</t>
  </si>
  <si>
    <t>Using Advanced Trending Techniques to Learn from Your Incident Statistics</t>
  </si>
  <si>
    <t>M.Paradies and E.Skompski</t>
  </si>
  <si>
    <t>Human Factors in Accident Investigations</t>
  </si>
  <si>
    <t>V.E.Barnes</t>
  </si>
  <si>
    <t>Lessons Learned from a Cold Weather Explosion and Fire in an Oil Refinery</t>
  </si>
  <si>
    <t>B.D.Kelly</t>
  </si>
  <si>
    <t>P.N.Lodal</t>
  </si>
  <si>
    <t>M.Boult, G.Kenney, and R.Pitblado</t>
  </si>
  <si>
    <t>Risk Reduction by Learning from Incidents and Near-Misses</t>
  </si>
  <si>
    <t>K.Ruppert and E.M.Z.Riemsloh</t>
  </si>
  <si>
    <t>Root Cause Analysis - NOT What You Might Think</t>
  </si>
  <si>
    <t>Investigation into the Root Causes of Repeated Incinerator Incidents</t>
  </si>
  <si>
    <t>D.K.Lorenzo</t>
  </si>
  <si>
    <t>Investigation of Explosion Accidents</t>
  </si>
  <si>
    <t>Q.A.Baker, A.J.Pierorazio, and D.E.Ketchum</t>
  </si>
  <si>
    <t>Central Collecting and Evaluating of Major Accidents and Near-Misses in the Federal Republic of Germany</t>
  </si>
  <si>
    <t>H.Uth</t>
  </si>
  <si>
    <t>Impact of Identifying Root Causes</t>
  </si>
  <si>
    <t>J.McCavit</t>
  </si>
  <si>
    <t>D.Heller and W.Hoyle</t>
  </si>
  <si>
    <t>Safety Management through Learning from Experience in the Chemical Industry: Example of a New Incident Analysis Methodology</t>
  </si>
  <si>
    <t>B.Wilpert, H.J.Uth, R.Miller, et al.</t>
  </si>
  <si>
    <t>Using Process Tools, System Evaluation, and Accident Trends to Improve Operational Reliability</t>
  </si>
  <si>
    <t>E.Koshka</t>
  </si>
  <si>
    <t>Quality Assurance in Incident Reporting and Investigation</t>
  </si>
  <si>
    <t>U.Ritwik</t>
  </si>
  <si>
    <t>Organizational Unlearning: Detrimental Behavior Present in Chemical Process Incident Investigation Teams</t>
  </si>
  <si>
    <t>R.K.Urian</t>
  </si>
  <si>
    <t>A Case Study in the Use of Electronic Networking for Incident Notification, Response, Mitigation, and Sharing</t>
  </si>
  <si>
    <t>D.W.Owen</t>
  </si>
  <si>
    <t>Legal Issues and Incident Investigations</t>
  </si>
  <si>
    <t>M.S.Dreux</t>
  </si>
  <si>
    <t>Conquering Cultural Change in Incident Investigation</t>
  </si>
  <si>
    <t>K.Smith and C.Franklyn</t>
  </si>
  <si>
    <t>Get Near Misses Reported</t>
  </si>
  <si>
    <t>W.G.Bridges</t>
  </si>
  <si>
    <t>The Case of the Pressurized Drums (Unexpected Oxidation-Reduction Reaction)</t>
  </si>
  <si>
    <t>L.G.Holloway</t>
  </si>
  <si>
    <t>Acrylic Polymer Reactor Accident Investigation: Lessons Learned and Three Years Later</t>
  </si>
  <si>
    <t>M.Gromacki</t>
  </si>
  <si>
    <t>C.Kirchsteiger and S.Duffield</t>
  </si>
  <si>
    <t>Establishment of an Industrial Accident Database in Korea</t>
  </si>
  <si>
    <t>H.Kwon, D.Yim, C.Lee, et al.</t>
  </si>
  <si>
    <t>Chemical Accident Investigation and Management in Korea</t>
  </si>
  <si>
    <t>K.Park and E.SupYoon</t>
  </si>
  <si>
    <t>Consequence Analysis of an Oil Refinery Explosion in Thailand</t>
  </si>
  <si>
    <t>L.Collins, C.D'Angelo, C.Mattheissen, et al.</t>
  </si>
  <si>
    <t xml:space="preserve">Insurance, Terrorism and the Risk Management Program </t>
  </si>
  <si>
    <t>D.Steward, M.Duncan, and A.Shafaghi</t>
  </si>
  <si>
    <t>The Secret to Measuring Process Safety Performance: Combine Process Incident Date with Leading Indicators</t>
  </si>
  <si>
    <t>S.Arendt</t>
  </si>
  <si>
    <t>Use of Computational Modeling to Identify the Cause of Vapor Cloud Explosion Incidents</t>
  </si>
  <si>
    <t>J.K.Clutter and M.G.Whitney</t>
  </si>
  <si>
    <t>Realistic Dispersion Modeling of Chlorine Release Incident</t>
  </si>
  <si>
    <t>A.Waller</t>
  </si>
  <si>
    <t>The Business Case for Process Safety</t>
  </si>
  <si>
    <t>Making EHS an Integral Part of Process Design</t>
  </si>
  <si>
    <t>A New Approach for Measuring Safety and Health Performance</t>
  </si>
  <si>
    <t>The Cost of Failure</t>
  </si>
  <si>
    <t>Maturing a Safety Management System into an Asset Integrity Case</t>
  </si>
  <si>
    <t>Enterprise Risk Management: A Key for Optimizing the Cost-Benefit Balance of Process Safety</t>
  </si>
  <si>
    <t>Retaining Process Safety Culture in FMC Corporation</t>
  </si>
  <si>
    <t>Turning the Titanic: Three Case Histories in Cultural Change</t>
  </si>
  <si>
    <t>Best in Class Strategies: Aligning Human Performance and Organizational Success</t>
  </si>
  <si>
    <t>Measuring Performance in Major Hazard Industries in the UK</t>
  </si>
  <si>
    <t>Chemical Incident Data Mining and Application to Chemical Safety Analysis</t>
  </si>
  <si>
    <t>Measuring Process Safety Progress: First Steps</t>
  </si>
  <si>
    <t>Invest in Safety or Invest in Production: A Dilemma?</t>
  </si>
  <si>
    <t>Incorporating Process Safety Management into an Overall Asset Management Strategy</t>
  </si>
  <si>
    <t>Risk-Based PSM Helps Make business Case on a Large Capital Project</t>
  </si>
  <si>
    <t>Integrating Process Safety and Line Management</t>
  </si>
  <si>
    <t>Integrated Management Systems: A Practical Applications Approach</t>
  </si>
  <si>
    <t>Integration of Process Safety and Personnel Safety in Japan: Practice in Chemical Industries</t>
  </si>
  <si>
    <t>Risk Management Decision Making: The Human Factors Approach</t>
  </si>
  <si>
    <t>Cost-Effective Human Factors Techniques for Process Safety</t>
  </si>
  <si>
    <t>Using Quantitative PSM Techniques to Improve Safety and Save Dollars</t>
  </si>
  <si>
    <t>Facilitated Self-Assessment - An Approach to Measuring PSM Systems</t>
  </si>
  <si>
    <t>A Tool to Assess Aspects of an Organization's Health and Safety Climate</t>
  </si>
  <si>
    <t>Measuring Process Safety Performance</t>
  </si>
  <si>
    <t>PSM Performance Measurement Using Leading Metrics</t>
  </si>
  <si>
    <t>Development of a Process Incident Metric at Bayer Corporation</t>
  </si>
  <si>
    <t>Measuring Process Safety to Drive PSM Excellence</t>
  </si>
  <si>
    <t>How to Measure the Performance of a Safety Management System in the Chemical Process Industry</t>
  </si>
  <si>
    <t>Delegating Safety</t>
  </si>
  <si>
    <t>Integrating a Human Factors Approach into Process Safety Management Systems</t>
  </si>
  <si>
    <t>Improving Manufacturing Performance by Applying Process Safety Management Systems to All Aspects of Manufacturing Operations</t>
  </si>
  <si>
    <t>One Industry: Two Different Safety Cultures</t>
  </si>
  <si>
    <t>Shelter-in Place: A Cost-Effective Strategy to Protect Your People</t>
  </si>
  <si>
    <t>Applying Continuous Improvement Tools to Your Process Safety Management System</t>
  </si>
  <si>
    <t>Integration of a Safety, Health, and Environment Management System in the Chemical Process Industry</t>
  </si>
  <si>
    <t>Determining the Effectiveness of PSM Systems in Reducing Operational Risk</t>
  </si>
  <si>
    <t>Integration of a Reactive Chemical Program into the Process Hazard Analysis Process at The Dow Chemical Company</t>
  </si>
  <si>
    <t>Applying Systems Thinking to Reactive Chemicals Management</t>
  </si>
  <si>
    <t>PHA Revalidations - Get More for Your Money</t>
  </si>
  <si>
    <t>A Practical Approach to Reducing the Cost of PHA Revalidations</t>
  </si>
  <si>
    <t>Risk, Reliability, and Due Diligence</t>
  </si>
  <si>
    <t>Risk Management on a Major Facility Expansion</t>
  </si>
  <si>
    <t>Risk Assessment and Decision Making on the Adequacy of Safety Control Measures: A Reguator's View</t>
  </si>
  <si>
    <t>Risk Assessment Methodology for Aboveground Storage Tank Facilities: An American Petroleum Institute Project</t>
  </si>
  <si>
    <t>Vulnerability Assessment Methodology for Chemical Facilities (VAM-CF sm)</t>
  </si>
  <si>
    <t>Using Existing Inventory of Process Hazards to Screen for Possible Terrorist Scenarios</t>
  </si>
  <si>
    <t>Comparison of Nuclear Power Plant Security with Other Facilites</t>
  </si>
  <si>
    <t>Performing a Community Hazardous Materials Transportation Study</t>
  </si>
  <si>
    <t>What is My Share of the Risk? Apportioning Liability of Transportation Risk</t>
  </si>
  <si>
    <t>Inherent Safety of Dikes against Catastrophic Failure of Storage Tanks</t>
  </si>
  <si>
    <t>Application of Quantitative Risk Analysis to Code-Required Siting Studies Involving Hazadous Material Transportation Routes</t>
  </si>
  <si>
    <t>Validation and Extension of Pool Evaporation Model</t>
  </si>
  <si>
    <t>A Study for the Prevention of Unconfined Vapor Cloud Explosions from Spilled LNG Confined in a Dike</t>
  </si>
  <si>
    <t>A Checklist for Inherently Safer Chemical Reaction Process Design and Operation</t>
  </si>
  <si>
    <t>Preventing Major Accidents with Catastrophic Consequences - A UK Goal</t>
  </si>
  <si>
    <t>Computational Fluid Dynamics (CFD) Modeling of Gas Dispersion in Offshore Modules</t>
  </si>
  <si>
    <t>Residual Risk Management Through Computational Fluid Dynamics Dispersion and Explosion Modeling</t>
  </si>
  <si>
    <t>Risk of Reliability</t>
  </si>
  <si>
    <t>Inherently Safer Technology and the Risk Management Program</t>
  </si>
  <si>
    <t>Reliability Associated with A Large Fire Water System in a Chemical Plant</t>
  </si>
  <si>
    <t>Security of Chemicals in a New Era: Preventing the Use of Industrial Chemicals as Weapons Against the Public</t>
  </si>
  <si>
    <t>Chemical Transportation Security in the Face of Terrorism</t>
  </si>
  <si>
    <t>Applying Risk-Based Decision-Making Methods/Tools to Transportation and Facility Security Risk Management</t>
  </si>
  <si>
    <t>Linking QRA to Cost-Benefit Analysis - With Case Studies from the Transportation Industry</t>
  </si>
  <si>
    <t>A GIS-Supported Transportation Risk Analysis Approach</t>
  </si>
  <si>
    <t>The UNEP/APELL Emergency Response Program and Community Involvement</t>
  </si>
  <si>
    <t>Hazard Investigation of Reactive Chemicals</t>
  </si>
  <si>
    <t>Selective Catalytic Reduction (SCR) System Design and Operations: Quantitative Risk Analysis of Options</t>
  </si>
  <si>
    <t>The Development of Risk Profiles and Their Value in Making Business Decisions</t>
  </si>
  <si>
    <t>The Revelations of Asphaliah</t>
  </si>
  <si>
    <t>3M Quantitative Process Risk Screening Tool</t>
  </si>
  <si>
    <t>Integrating Layer of Protection Analysis within Process Hazard Analyses</t>
  </si>
  <si>
    <t>Doing More with LOPA: Complementing LOPA with Economic Analysis</t>
  </si>
  <si>
    <t>Availability Analysis through Relationships Between Failure Rate and Preventive Maintenance under Condition Monitoring</t>
  </si>
  <si>
    <t>Component Reliability Analysis of Typical Chemical Processes in Korea</t>
  </si>
  <si>
    <t>Impact of Equipment Reliability in Process Risk Management</t>
  </si>
  <si>
    <t>Training in Support of Process Hazards.pdf</t>
  </si>
  <si>
    <t>Layer of Protection Analysis.pdf</t>
  </si>
  <si>
    <t>Risk Criteria for Use in Quantitative.pdf</t>
  </si>
  <si>
    <t>Practical Risk And Operability Analysis.pdf</t>
  </si>
  <si>
    <t>Playing the Killer Slot Machine.pdf</t>
  </si>
  <si>
    <t>Rhone-Poulenc Inc. Process Hazard Analysis .pdf</t>
  </si>
  <si>
    <t>Finding an Appropriate Level.pdf</t>
  </si>
  <si>
    <t>A Risk Assessment Methodology for Evaluating.pdf</t>
  </si>
  <si>
    <t>A Simple Problem to Explain and Clarify .pdf</t>
  </si>
  <si>
    <t>A Context-Specific Approach.pdf</t>
  </si>
  <si>
    <t>RISK-BASED EVALUATION AND HUMAN.pdf</t>
  </si>
  <si>
    <t>New Consequences Modeling Chapter for Guidelines.pdf</t>
  </si>
  <si>
    <t>Benefits of Plant Layout.pdf</t>
  </si>
  <si>
    <t>Consequences Modeling for the Insurance.pdf</t>
  </si>
  <si>
    <t>PSM Verification of Relief Device .pdf</t>
  </si>
  <si>
    <t>Accounting for Common Cause Failures.pdf</t>
  </si>
  <si>
    <t>Benefits of Quantifying Process Hazards.pdf</t>
  </si>
  <si>
    <t>An Integrated Quantitative Decision Approach.pdf</t>
  </si>
  <si>
    <t>CCPS Equipment Reliability Database.pdf</t>
  </si>
  <si>
    <t>Using Quantitative Risk Analysis.pdf</t>
  </si>
  <si>
    <t>The Synergy of the Business Planning .pdf</t>
  </si>
  <si>
    <t>How Does The Public Perceive Risks.pdf</t>
  </si>
  <si>
    <t>The General Duty Clause .pdf</t>
  </si>
  <si>
    <t>Development of Integrated Fixed Facility.pdf</t>
  </si>
  <si>
    <t>The RMP as a Tool for Risk-Based.pdf</t>
  </si>
  <si>
    <t>Risk Management and Hazard Reduction.pdf</t>
  </si>
  <si>
    <t>Improving Safety, Environmental Protection, and Reliability .pdf</t>
  </si>
  <si>
    <t>Maximizing the Economic Value.pdf</t>
  </si>
  <si>
    <t>Integrating Quality Management Principles .pdf</t>
  </si>
  <si>
    <t>Importance of Scenario Selection.pdf</t>
  </si>
  <si>
    <t>Joint EPA-OSHA Chemical Accident.pdf</t>
  </si>
  <si>
    <t>OSHA Enforcement Actions.pdf</t>
  </si>
  <si>
    <t>Guidelines for Developing Equipment System.pdf</t>
  </si>
  <si>
    <t>An Ethylene Decomposition Event.pdf</t>
  </si>
  <si>
    <t>Lessons Learned Databases.pdf</t>
  </si>
  <si>
    <t>Incident Database and Macroanalysis.pdf</t>
  </si>
  <si>
    <t>A Risk-Based Approach to Addressing.pdf</t>
  </si>
  <si>
    <t>Risk-Based Judgments in Process.pdf</t>
  </si>
  <si>
    <t>Risk Acceptance Criteria and Risk Judgment.pdf</t>
  </si>
  <si>
    <t>Startup Challenges for New Risk.pdf</t>
  </si>
  <si>
    <t>An Internet Thesaurus - Dictionary.pdf</t>
  </si>
  <si>
    <t>Evaluation of a Proposed Thesaurus - Dictionary.pdf</t>
  </si>
  <si>
    <t>Use of the OECD Dictionary - Thesaurus.pdf</t>
  </si>
  <si>
    <t>Risk Assessment for Toxic Catastrophe Prevention.pdf</t>
  </si>
  <si>
    <t>Community Participation in Risk Acceptance.pdf</t>
  </si>
  <si>
    <t>The East Harris County Manufacturers Association.pdf</t>
  </si>
  <si>
    <t>Over-Pressure Protection by Means.pdf</t>
  </si>
  <si>
    <t>Safe Handling of Flammable Liquids.pdf</t>
  </si>
  <si>
    <t>Multiple Safeguarding Selection Criteria.pdf</t>
  </si>
  <si>
    <t>Methodology for Focusing a Transportation.pdf</t>
  </si>
  <si>
    <t>Environmental Sensitive Flares.pdf</t>
  </si>
  <si>
    <t>PHAzer An Intelligent System.pdf</t>
  </si>
  <si>
    <t>Strategic Financial Risk Assessment.pdf</t>
  </si>
  <si>
    <t>Risk-Based Decision Making for Fire.pdf</t>
  </si>
  <si>
    <t>Pressure Relief System Documentaion.pdf</t>
  </si>
  <si>
    <t>Integrated Safety Analysis Project.pdf</t>
  </si>
  <si>
    <t>Air Modeling Issues Associated with.pdf</t>
  </si>
  <si>
    <t>Meeting the Needs of Our Stockholders.pdf</t>
  </si>
  <si>
    <t>Luncheon Presentation.pdf</t>
  </si>
  <si>
    <t>Quality Assurance, Uncertainty.pdf</t>
  </si>
  <si>
    <t>Achieving Plant Performance Goals.pdf</t>
  </si>
  <si>
    <t>Reliability Analysis of Steam.pdf</t>
  </si>
  <si>
    <t>Confidence Curves - A Reliability Modeling .pdf</t>
  </si>
  <si>
    <t>How Financially Optimizing Maintenance.pdf</t>
  </si>
  <si>
    <t>Using Reliability Based Inspection.pdf</t>
  </si>
  <si>
    <t>Implementation and Application of the Dow.pdf</t>
  </si>
  <si>
    <t>Exxon's Worldwide Approach to Incident.pdf</t>
  </si>
  <si>
    <t>Understanding and Dealing With Human Error.pdf</t>
  </si>
  <si>
    <t>Achieving Reliable Performance in the Maintenance.pdf</t>
  </si>
  <si>
    <t>Let's Put the OP Back in HAZOP.pdf</t>
  </si>
  <si>
    <t>Testing Driving the CCPS Plant.pdf</t>
  </si>
  <si>
    <t>Engineering Process Safety.pdf</t>
  </si>
  <si>
    <t>Implementation of the SEVESO II.pdf</t>
  </si>
  <si>
    <t>Measures of Risk When Integrating PSM.pdf</t>
  </si>
  <si>
    <t>Trade-Off Risks-Addressing the Tension.pdf</t>
  </si>
  <si>
    <t>Teaching Process Safety To Mechanical.pdf</t>
  </si>
  <si>
    <t>CCPS Process Safety Incident Database.pdf</t>
  </si>
  <si>
    <t>Performance Measurement of Process Safety.pdf</t>
  </si>
  <si>
    <t>Introduction to ISA TR84.0.02 - A Technical Report.pdf</t>
  </si>
  <si>
    <t>Safety Instrumented System Design.pdf</t>
  </si>
  <si>
    <t>The Importance of Software Diagnostic Coverage.pdf</t>
  </si>
  <si>
    <t>A Validation Tool to Ensure Plant.pdf</t>
  </si>
  <si>
    <t>Financially Structured Risk-Based Methods.pdf</t>
  </si>
  <si>
    <t>The API Methodology for Risk-Based Inspection.pdf</t>
  </si>
  <si>
    <t>Integrating Reliability-Centered Maintenance.pdf</t>
  </si>
  <si>
    <t>Using the Management-of-Change.pdf</t>
  </si>
  <si>
    <t>Risk-Based Inspection-Implementation.pdf</t>
  </si>
  <si>
    <t>Workshop C Root Cause Analysis for Risk.pdf</t>
  </si>
  <si>
    <t>Recurring Causes of Recent Chemical Accidents.pdf</t>
  </si>
  <si>
    <t>Closing the Loop Case Study EPA-OSHA.pdf</t>
  </si>
  <si>
    <t>The Importance of Why.pdf</t>
  </si>
  <si>
    <t>Human Factors Applications in Chemical.pdf</t>
  </si>
  <si>
    <t>Opportunities for Improving Human Reliability.pdf</t>
  </si>
  <si>
    <t>System Reliability Assessment with An.pdf</t>
  </si>
  <si>
    <t>Risk-Based Maintenance for Reliability.pdf</t>
  </si>
  <si>
    <t>Methodology for Determining Reliability of a Foam.pdf</t>
  </si>
  <si>
    <t>Using a Risk-Based Maintenance Approach.pdf</t>
  </si>
  <si>
    <t>Use of General Industry Failure Rate.pdf</t>
  </si>
  <si>
    <t>New Directions at CCPS.pdf</t>
  </si>
  <si>
    <t>Management of Process Safety Scenarios.pdf</t>
  </si>
  <si>
    <t>Consequence Assessment-How Far.pdf</t>
  </si>
  <si>
    <t>Classification Methology for New Industrial.pdf</t>
  </si>
  <si>
    <t>Lessons Learned by Industry Groups in Performing.pdf</t>
  </si>
  <si>
    <t>Issues in the Development and Use of Guidance.pdf</t>
  </si>
  <si>
    <t>Recent Research on the Dispersion.pdf</t>
  </si>
  <si>
    <t>A New Model for Accidental Releases.pdf</t>
  </si>
  <si>
    <t>Source Terms from Two-Phase Flow.pdf</t>
  </si>
  <si>
    <t>RELASE - An Aerosol Model with Potential.pdf</t>
  </si>
  <si>
    <t>The Kit Fox Field Demonstration Project.pdf</t>
  </si>
  <si>
    <t>Description and Analysis of Atmospheric Despersion.pdf</t>
  </si>
  <si>
    <t>Testing of the HEGADAS Model.pdf</t>
  </si>
  <si>
    <t>The Use of Fluid Curtains.pdf</t>
  </si>
  <si>
    <t>Development of HF Alkylation Unit.pdf</t>
  </si>
  <si>
    <t>Application Considerations of Consequence.pdf</t>
  </si>
  <si>
    <t>The Hazard Prediction and Assessment.pdf</t>
  </si>
  <si>
    <t>A Unified Model for Jet, Heavy, and Passive.pdf</t>
  </si>
  <si>
    <t>SMEDIS Scientific Model Evaluation Techniques.pdf</t>
  </si>
  <si>
    <t>Dispersion Modeling in Terrain.pdf</t>
  </si>
  <si>
    <t>Near-Field Dispersion of Fission Products.pdf</t>
  </si>
  <si>
    <t>Modeling of Underwater Liquid Releases.pdf</t>
  </si>
  <si>
    <t>Investigation of Gas Explosions.pdf</t>
  </si>
  <si>
    <t>Gas Dispersion in a Congested.pdf</t>
  </si>
  <si>
    <t>CFD-Based Methodology for Quantitative.pdf</t>
  </si>
  <si>
    <t>Improved Vapor Cloud Explosion Predictions.pdf</t>
  </si>
  <si>
    <t>Deriving Engineering Specifications .pdf</t>
  </si>
  <si>
    <t>Comparison of Blas Curve and a Reduced.pdf</t>
  </si>
  <si>
    <t>Improvements in Guidelines for Prediction.pdf</t>
  </si>
  <si>
    <t>Investigation of an LPG Accident.pdf</t>
  </si>
  <si>
    <t>Mathematical Models for Gas Explosions.pdf</t>
  </si>
  <si>
    <t>An Improved Model for the Prediction.pdf</t>
  </si>
  <si>
    <t>Implementation of SEVESO-2 Requirement.pdf</t>
  </si>
  <si>
    <t>Integrating Responsible Care, Community Advisory.pdf</t>
  </si>
  <si>
    <t>The Maximum Concentration during the.pdf</t>
  </si>
  <si>
    <t>Characterization of Dense Gas (Carbon Dioxide).pdf</t>
  </si>
  <si>
    <t>Internet's Resources for Accidental Release.pdf</t>
  </si>
  <si>
    <t>Nonparametric Inference of the Mixture.pdf</t>
  </si>
  <si>
    <t>Computation of Sedimentation Rates.pdf</t>
  </si>
  <si>
    <t>LSMS A Model for the Spreading.pdf</t>
  </si>
  <si>
    <t>Application of Consequence Assessment.pdf</t>
  </si>
  <si>
    <t>A Discussion of Modeling Challenges for Complying.pdf</t>
  </si>
  <si>
    <t>Evaluation of Design Alternatives.pdf</t>
  </si>
  <si>
    <t>Critical Design of Validation Experiments.pdf</t>
  </si>
  <si>
    <t>Lessons Learned from an On-Plot.pdf</t>
  </si>
  <si>
    <t>Case History of the Tosco Avon.pdf</t>
  </si>
  <si>
    <t>A Review of Past Accidents Occurring.pdf</t>
  </si>
  <si>
    <t>Lessons Learned from a Process Tank.pdf</t>
  </si>
  <si>
    <t>Incident Severity Rating and Investigation.pdf</t>
  </si>
  <si>
    <t>The Development of Approaches to Incident.pdf</t>
  </si>
  <si>
    <t>The Chemical Safety and Hazard Investigation.pdf</t>
  </si>
  <si>
    <t>A Structured Approach to Safe Design.pdf</t>
  </si>
  <si>
    <t>A Compressor Failure That MOC.pdf</t>
  </si>
  <si>
    <t>Premature Stopping Points for Determining.pdf</t>
  </si>
  <si>
    <t>Using Advanced Trending Techniques.pdf</t>
  </si>
  <si>
    <t>Human Factors in Accident Investigations.pdf</t>
  </si>
  <si>
    <t>Lessons Learned from a Cold Weather.pdf</t>
  </si>
  <si>
    <t>Risk Reduction by Learning.pdf</t>
  </si>
  <si>
    <t>Root Cause Analysis - NOT.pdf</t>
  </si>
  <si>
    <t>Investigation into the Root Causes.pdf</t>
  </si>
  <si>
    <t>Investigation of Explosion Accidents.pdf</t>
  </si>
  <si>
    <t>Central Collecting and Evaluating of Major.pdf</t>
  </si>
  <si>
    <t>Impact of Identifying Root Causes.pdf</t>
  </si>
  <si>
    <t>A Reactive Chemical Incident.pdf</t>
  </si>
  <si>
    <t>Safety Management through Learning.pdf</t>
  </si>
  <si>
    <t>Using Process Tools, System Evaluation.pdf</t>
  </si>
  <si>
    <t>Quality Assurance in Incident Reporting.pdf</t>
  </si>
  <si>
    <t>Organizational Unlearning-Detrimental Behavior.pdf</t>
  </si>
  <si>
    <t>A Case Study in the Use of Electronic.pdf</t>
  </si>
  <si>
    <t>Legal Issues and Incident.pdf</t>
  </si>
  <si>
    <t>Conquering Cultural Change.pdf</t>
  </si>
  <si>
    <t>Get Near Misses Reported.pdf</t>
  </si>
  <si>
    <t>The Case of the Pressurized Drums.pdf</t>
  </si>
  <si>
    <t>Acrylic Polymer Reactor Accident.pdf</t>
  </si>
  <si>
    <t>Recent Development in European Commission.pdf</t>
  </si>
  <si>
    <t>Establishment of an Industrial Accident .pdf</t>
  </si>
  <si>
    <t>Chemical Accident Investigation.pdf</t>
  </si>
  <si>
    <t>Consequence Analysis of an Oil.pdf</t>
  </si>
  <si>
    <t>Estimated Chemical Accident Cost.pdf</t>
  </si>
  <si>
    <t>Insurance, Terrorism and the Risk.pdf</t>
  </si>
  <si>
    <t>The Secret to Measuring Process Safety.pdf</t>
  </si>
  <si>
    <t>Use of Computational Modeling.pdf</t>
  </si>
  <si>
    <t>Realistic Dispersion Modeling.pdf</t>
  </si>
  <si>
    <t>The Business Case for Process Safety.pdf</t>
  </si>
  <si>
    <t>Making EHS an Integral Part.pdf</t>
  </si>
  <si>
    <t>A New Approach for Measuring Safety .pdf</t>
  </si>
  <si>
    <t>The Cost of Failure.pdf</t>
  </si>
  <si>
    <t>Maturing a Safety Management System.pdf</t>
  </si>
  <si>
    <t>Enterprise Risk Management A Key.pdf</t>
  </si>
  <si>
    <t>Retaining Process Safety Culture.pdf</t>
  </si>
  <si>
    <t>Turning the Titanic Three Case Histories.pdf</t>
  </si>
  <si>
    <t>Measuring Performance in Major Hazard.pdf</t>
  </si>
  <si>
    <t>Chemical Incident Data Mining.pdf</t>
  </si>
  <si>
    <t>Measuring Process Safety Progress.pdf</t>
  </si>
  <si>
    <t>If You Can't Measure it, You Can't.pdf</t>
  </si>
  <si>
    <t>Invest in Safety or Invest in Production.pdf</t>
  </si>
  <si>
    <t>Incorporating Process Safety Management.pdf</t>
  </si>
  <si>
    <t>Risk-Based PSM Helps Make business.pdf</t>
  </si>
  <si>
    <t>Integrating Process Safety and Line.pdf</t>
  </si>
  <si>
    <t>Integrated Management Systems - A Practical .pdf</t>
  </si>
  <si>
    <t>Integration of Process Safety and Personnel.pdf</t>
  </si>
  <si>
    <t>Risk Management Decision Making.pdf</t>
  </si>
  <si>
    <t>Cost-Effective Human Factors.pdf</t>
  </si>
  <si>
    <t>Using Quantitative PSM Techniques.pdf</t>
  </si>
  <si>
    <t>Application of the Hazard-Barrier-Target (HBT).pdf</t>
  </si>
  <si>
    <t>Facilitated Self-Assessment - An Approach.pdf</t>
  </si>
  <si>
    <t>A Tool to Assess Aspects of an.pdf</t>
  </si>
  <si>
    <t>Measuring Process Safety Performance.pdf</t>
  </si>
  <si>
    <t>PSM Performance Measurement.pdf</t>
  </si>
  <si>
    <t>Development of a Process Incident Metric.pdf</t>
  </si>
  <si>
    <t>Measuring Process Safety to Drive.pdf</t>
  </si>
  <si>
    <t>How to Measure the Performance of a Safety.pdf</t>
  </si>
  <si>
    <t>Process Safety Knowledge - The Route.pdf</t>
  </si>
  <si>
    <t>Delegating Safety.pdf</t>
  </si>
  <si>
    <t>Integrating a Human Factors Approach.pdf</t>
  </si>
  <si>
    <t>Improving Manufacturing Performance by Applying.pdf</t>
  </si>
  <si>
    <t>One Industry - Two Different.pdf</t>
  </si>
  <si>
    <t>Shelter-in Place - A Cost-Effective .pdf</t>
  </si>
  <si>
    <t>Applying Continuous Improvement Tools.pdf</t>
  </si>
  <si>
    <t>Integration of a Safety, Health, and Environment.pdf</t>
  </si>
  <si>
    <t>Determining the Effectiveness of PSM.pdf</t>
  </si>
  <si>
    <t>Integration of a Reactive Chemical Program.pdf</t>
  </si>
  <si>
    <t>Applying Systems Thinking to Reactive.pdf</t>
  </si>
  <si>
    <t>PHA Revalidations - Get More.pdf</t>
  </si>
  <si>
    <t>A Practical Approach to Reducing.pdf</t>
  </si>
  <si>
    <t>Change Management Audit Program.pdf</t>
  </si>
  <si>
    <t>Change Management Versus Management.pdf</t>
  </si>
  <si>
    <t>Risk, Reliability, and Due Diligence.pdf</t>
  </si>
  <si>
    <t>Risk Management on a Major Facility.pdf</t>
  </si>
  <si>
    <t>Risk Assessment and Decision Making.pdf</t>
  </si>
  <si>
    <t>Risk Assessment Methodology for Aboveground.pdf</t>
  </si>
  <si>
    <t>Vulnerability Assessment Methodology for.pdf</t>
  </si>
  <si>
    <t>Using Existing Inventory of Process.pdf</t>
  </si>
  <si>
    <t>Comparison of Nuclear Power Plant.pdf</t>
  </si>
  <si>
    <t>Performing a Community Hazardous Materials.pdf</t>
  </si>
  <si>
    <t>Consequences Modeling of Gas Explosion.pdf</t>
  </si>
  <si>
    <t>What is My Share of the Risk .pdf</t>
  </si>
  <si>
    <t>Inherent Safety of Dikes against.pdf</t>
  </si>
  <si>
    <t>Minimizing Facility Sitting Risks for.pdf</t>
  </si>
  <si>
    <t>Application of Quantitative Risk Analysis.pdf</t>
  </si>
  <si>
    <t>Validation and Extension of Pool Evaporation.pdf</t>
  </si>
  <si>
    <t>A Study for the Prevention of Unconfined.pdf</t>
  </si>
  <si>
    <t>A Checklist for Inherently Safer.pdf</t>
  </si>
  <si>
    <t>Preventing Major Accidents with Catastrophic.pdf</t>
  </si>
  <si>
    <t>Computational Fluid Dynamics (CFD).pdf</t>
  </si>
  <si>
    <t>Residual Risk Management Through Computational.pdf</t>
  </si>
  <si>
    <t>Computational Fluid Dynamics (CFD) Method.pdf</t>
  </si>
  <si>
    <t>Risk of Reliability.pdf</t>
  </si>
  <si>
    <t>Inherently Safer Technology and the Risk.pdf</t>
  </si>
  <si>
    <t>Reliability Associated with A Large Fire.pdf</t>
  </si>
  <si>
    <t>Security of Chemicals in a New Era.pdf</t>
  </si>
  <si>
    <t>Chemical Transportation Security.pdf</t>
  </si>
  <si>
    <t>Applying Risk-Based Decision-Making.pdf</t>
  </si>
  <si>
    <t>Linking QRA to Cost-Benefit Analysis.pdf</t>
  </si>
  <si>
    <t>A GIS-Supported Transportation Risk.pdf</t>
  </si>
  <si>
    <t>Integrating Financial Risk Analysis for.pdf</t>
  </si>
  <si>
    <t>The Ammonium Nitrate Explotion in Toulouse.pdf</t>
  </si>
  <si>
    <t>The UNEP - APELL Emergency Response.pdf</t>
  </si>
  <si>
    <t>Hazard Investigation of Reactive Chemicals.pdf</t>
  </si>
  <si>
    <t>Selective Catalytic Reduction (SCR) System.pdf</t>
  </si>
  <si>
    <t>The Development of Risk Profiles.pdf</t>
  </si>
  <si>
    <t>The Revelations of Asphaliah.pdf</t>
  </si>
  <si>
    <t>3M Quantitative Process Risk.pdf</t>
  </si>
  <si>
    <t>Integrating Layer of Protection Analysis.pdf</t>
  </si>
  <si>
    <t>Doing More with LOPA.pdf</t>
  </si>
  <si>
    <t>Availability Analysis through Relationships.pdf</t>
  </si>
  <si>
    <t>Component Reliability Analysis of Typical.pdf</t>
  </si>
  <si>
    <t>Impact of Equipment Reliability.pdf</t>
  </si>
  <si>
    <t>Best in Class Strategies Aligning Human.pdf</t>
  </si>
  <si>
    <t>Investigation of a Pesticide Explosion.pdf</t>
  </si>
  <si>
    <t>Resource Optimization by Risk Mapping.pdf</t>
  </si>
  <si>
    <t>Regulatory Issues - An Industrial Prospective</t>
  </si>
  <si>
    <t>G. Page</t>
  </si>
  <si>
    <t>The Small Chemical Manufacturer: Managing the Issues of Safey and Loss Prevention Regulation</t>
  </si>
  <si>
    <t>E. Cherenson</t>
  </si>
  <si>
    <t>R. Horner</t>
  </si>
  <si>
    <t>A Compliance Strategy for Process Safety Regulation</t>
  </si>
  <si>
    <t>V. Boyen</t>
  </si>
  <si>
    <t>OSHA's Interest in Chemical Plant Safet</t>
  </si>
  <si>
    <t>T. Seymour</t>
  </si>
  <si>
    <t>MIACC (Major Industrial Accidents Coordinating Commitee): A Canadian Consensus Group of Stakeholders Working on Safety Issues Prior to Legislatio</t>
  </si>
  <si>
    <t>Dust Explosion Prevention by Additional of Thermal Inhibitor</t>
  </si>
  <si>
    <t>P. Amyotte and  M. Pegg</t>
  </si>
  <si>
    <t>Venting for Gaseous Explosions</t>
  </si>
  <si>
    <t>W. Mercx, G. Opschoor, and C. van Wingerden</t>
  </si>
  <si>
    <t>Disengagement Prediction via Drift Flux Correlations for Vertical Horizontal and Spherical Vessel</t>
  </si>
  <si>
    <t>C. Sheppard</t>
  </si>
  <si>
    <t>Halol Replacement - The Law and the Option</t>
  </si>
  <si>
    <t>Dust Entrainability and Its Effect on Explosion Propagation in Elongated Structure</t>
  </si>
  <si>
    <t>E. Ural</t>
  </si>
  <si>
    <t>Electrostatic Hazards in Pneumatic Conveying of Powder</t>
  </si>
  <si>
    <t>C. J. Dahn, B. Reyes, and A. Kashani</t>
  </si>
  <si>
    <t>Process Safety Testing Program for Reducing Risks Associated with Large Scale Chemical Manufacturing Operation</t>
  </si>
  <si>
    <t>J. J. Sharkey, R. Cutro, and G. T. Wildman</t>
  </si>
  <si>
    <t>Using the ASTM CHETAH Program in Chemical Process Hazard Evaluatio</t>
  </si>
  <si>
    <t>Maximizing Emergency Response Trainin</t>
  </si>
  <si>
    <t>L. Davis</t>
  </si>
  <si>
    <t>J. A. Davis</t>
  </si>
  <si>
    <t>Emergency Procedures and Drills in Pilot Plant</t>
  </si>
  <si>
    <t>A. M. Lane and  D. W. Arnold</t>
  </si>
  <si>
    <t>M. B. Moore</t>
  </si>
  <si>
    <t>H. Clayton</t>
  </si>
  <si>
    <t>R. G.  Runyon, J. A. Davis, and Y. Y. Chang</t>
  </si>
  <si>
    <t>An Integrated Approach for the Prediction of Vapor Cloud Dispersion BLEVE''s and Explosion</t>
  </si>
  <si>
    <t>D. Worthington and  J. D. Linn</t>
  </si>
  <si>
    <t>Simulation of the Thorney Island Dense Gas Trial No. 8 Using the Code ADREA-H</t>
  </si>
  <si>
    <t>A. Andronopoulos, J. Bartzis, and J. Wurtz</t>
  </si>
  <si>
    <t>Data Summary and Analysis of NFPA's BLEVE Trial</t>
  </si>
  <si>
    <t>E. M. P. Lenois and  J. A. Davenport</t>
  </si>
  <si>
    <t>Development of a Methodology to Estimate Property Damage Loss from Vapor Cloud Explosion</t>
  </si>
  <si>
    <t>L. J. Moore</t>
  </si>
  <si>
    <t>To BLEVE or not to BLEVE - Anatomy of a Boiling Liquid Expanding Vapor Explosio</t>
  </si>
  <si>
    <t>Ultimate Capacity of Blast Loaded Structures Common to Chemical Plant</t>
  </si>
  <si>
    <t xml:space="preserve">M. G. Whitney, D. D. Barker, and K. M. Spivey </t>
  </si>
  <si>
    <t xml:space="preserve">Acceptable Risk? </t>
  </si>
  <si>
    <t>HAZOPs Today</t>
  </si>
  <si>
    <t>R. W. Johnson and  F. L. Leverenz</t>
  </si>
  <si>
    <t>J. Griffiths, D. Coppersthwaite, and B. Gray</t>
  </si>
  <si>
    <t xml:space="preserve">Index of Papers Symposia 1 thru 25 </t>
  </si>
  <si>
    <t>W. F. Early, J. B. Mettalia, Jr., and S. S. Grossel</t>
  </si>
  <si>
    <t>A. D. Kaeppeler, K. E. Sweetland, and M. D. Woltanski</t>
  </si>
  <si>
    <t>EPA's Risk Management Plan Regulations: Insights And Intention</t>
  </si>
  <si>
    <t>D. Andrews</t>
  </si>
  <si>
    <t>S. Crowther</t>
  </si>
  <si>
    <t>D. D. Barker, M. G. Whitney, and J. H. Waclawczyk</t>
  </si>
  <si>
    <t>T. Knittel</t>
  </si>
  <si>
    <t>Simulating Flammability Under Process Condition</t>
  </si>
  <si>
    <t>Flammability Measurements in a Tubular Flow System</t>
  </si>
  <si>
    <t>D. I. Townsend</t>
  </si>
  <si>
    <t>P. Croce</t>
  </si>
  <si>
    <t>Detonation Flame Arrester Qualifying Application Parameters for Explosion Prevention in Vapor Handling Systems</t>
  </si>
  <si>
    <t>K. van Wingerden, H. C. Salvesen, and R. Perbal</t>
  </si>
  <si>
    <t>Vapor Cloud Explosion Analysis</t>
  </si>
  <si>
    <t>QRA as a Cost-Effective Management Decision Making Tool</t>
  </si>
  <si>
    <t>P. Myers</t>
  </si>
  <si>
    <t>N. Scheffler</t>
  </si>
  <si>
    <t>How to Compare Harm to the Populatuon with Damage of the Environment?</t>
  </si>
  <si>
    <t xml:space="preserve">P. Christen, H. Bohnenblust, and S. Seitz </t>
  </si>
  <si>
    <t>Fundamentals of Static Electricity</t>
  </si>
  <si>
    <t>J. F. Louvar, G. W. Boicourt, and B. Maurer</t>
  </si>
  <si>
    <t>V. Ebadat</t>
  </si>
  <si>
    <t>R. Siwek, M. Glor, and C. Cesana</t>
  </si>
  <si>
    <t>Don't Take Any Static</t>
  </si>
  <si>
    <t>K. Scheuermann</t>
  </si>
  <si>
    <t>I. Nimmo</t>
  </si>
  <si>
    <t>A Nylon Plant Fire</t>
  </si>
  <si>
    <t>Low Cooling Tower Level Causes Evacuation</t>
  </si>
  <si>
    <t>D. Heller</t>
  </si>
  <si>
    <t>D. Jones</t>
  </si>
  <si>
    <t>Inherently Safer Latex Plants</t>
  </si>
  <si>
    <t>R. W. French, D. D. Williams, and E. D. Wixom</t>
  </si>
  <si>
    <t>R. T. Gowland</t>
  </si>
  <si>
    <t>R. G. Eierman</t>
  </si>
  <si>
    <t>D. A. Attwood, L. E. Schmaltz, and E. D. Wixom</t>
  </si>
  <si>
    <t>M. J. Perron</t>
  </si>
  <si>
    <t>A. G. Mundt</t>
  </si>
  <si>
    <t>K. S. Mudan, J. N. Shah, and P. M. Myers</t>
  </si>
  <si>
    <t>A. C. Remson, J. H. Farmer, and C. S. King</t>
  </si>
  <si>
    <t xml:space="preserve">The Focused What - If? </t>
  </si>
  <si>
    <t>L. Goodman</t>
  </si>
  <si>
    <t>A. J. Parker, A. B. Wenzel, and T. Al-Hassan</t>
  </si>
  <si>
    <t>R. Zalosh</t>
  </si>
  <si>
    <t>R. Getz</t>
  </si>
  <si>
    <t>Risk Associated with Incineration of Toxic Chemicals</t>
  </si>
  <si>
    <t>Flare Deflagration Incident</t>
  </si>
  <si>
    <t>Some Loss Prevention Case Histories</t>
  </si>
  <si>
    <t>G. Boicourt</t>
  </si>
  <si>
    <t>A. Vogel</t>
  </si>
  <si>
    <t>Hazard Rating Systems for Flammable and Combustible Liquid</t>
  </si>
  <si>
    <t>J. L. Scheffey</t>
  </si>
  <si>
    <t>M. Abkowitz</t>
  </si>
  <si>
    <t>D. J. Pidgeon</t>
  </si>
  <si>
    <t>Risk-Based Package Design</t>
  </si>
  <si>
    <t>F. Hauert, A. Vogl, and S. Radant</t>
  </si>
  <si>
    <t>A. Burk</t>
  </si>
  <si>
    <t>Status of the Lake Area Industry Alliance RMP Activities</t>
  </si>
  <si>
    <t>T. Downs</t>
  </si>
  <si>
    <t>Making the Flare Safe</t>
  </si>
  <si>
    <t>D. Shore</t>
  </si>
  <si>
    <t>R. H. Conn</t>
  </si>
  <si>
    <t>A. Pezeshk</t>
  </si>
  <si>
    <t>J. Maggioli</t>
  </si>
  <si>
    <t>C. Thurston</t>
  </si>
  <si>
    <t>A. James</t>
  </si>
  <si>
    <t>C. Freeman</t>
  </si>
  <si>
    <t>J. Siebert</t>
  </si>
  <si>
    <t>V. Ciliberti</t>
  </si>
  <si>
    <t>G. Melhem</t>
  </si>
  <si>
    <t>Kg: New Data and Analysis</t>
  </si>
  <si>
    <t>J. Noronha</t>
  </si>
  <si>
    <t>R. Gardner, S. Dharmavaram, and J. Klein</t>
  </si>
  <si>
    <t>P. Myers, R. Morgan, and S. Flamberg</t>
  </si>
  <si>
    <t>C. E. Fryman</t>
  </si>
  <si>
    <t>The Explosion Blast Prediction Model in the Revised "Yellow Book"</t>
  </si>
  <si>
    <t>J. Hall Jr.</t>
  </si>
  <si>
    <t>S. Chervina, S. Evon, and G. Bodman</t>
  </si>
  <si>
    <t>W. Howard</t>
  </si>
  <si>
    <t>D. Hesse</t>
  </si>
  <si>
    <t>Panel Discussion</t>
  </si>
  <si>
    <t>M. Robin</t>
  </si>
  <si>
    <t>Advanced Fire Protection Technologies and Their Applications in the Process Industries</t>
  </si>
  <si>
    <t>J. Valiulis, F. Tamanini, and R. Zalosh</t>
  </si>
  <si>
    <t>Passive Mitigation Solutions for Hazard Reduction</t>
  </si>
  <si>
    <t>S. Flamberg, K. Torti, and P. Myers</t>
  </si>
  <si>
    <t>W. Stellmach</t>
  </si>
  <si>
    <t>J. Lacoursiere, J. Sarlis, and P. Ravary</t>
  </si>
  <si>
    <t>W. Stevenson III</t>
  </si>
  <si>
    <t>Design of Autoclave Protective Structure</t>
  </si>
  <si>
    <t>F. Tamanini, J. Chafee, and R. Jambor</t>
  </si>
  <si>
    <t>E. M. Marszal, B. A. Fuller, and J. N. Shah</t>
  </si>
  <si>
    <t>P. Berwanger, R. Kreder, and W. Lee</t>
  </si>
  <si>
    <t>L. Gimpelson</t>
  </si>
  <si>
    <t>M. Perron</t>
  </si>
  <si>
    <t>Eliminating Error-Likely Situations During Procedure Updates</t>
  </si>
  <si>
    <t>R. Johnson</t>
  </si>
  <si>
    <t>T. C. Hofelich, M. S. LaBarge, and D. A. Drott</t>
  </si>
  <si>
    <t>Safety Hazards Associated with Air-Emission Controls</t>
  </si>
  <si>
    <t>Design of Cyclone Separators for Emergency Relief Systems</t>
  </si>
  <si>
    <t>E. A. Scheier</t>
  </si>
  <si>
    <t>G. Poje</t>
  </si>
  <si>
    <t>SACHE Case Histories &amp; Training Modules</t>
  </si>
  <si>
    <t>Dust Explosion of an ABS Plant</t>
  </si>
  <si>
    <t>Fire Protection in Telecommunication Facilities</t>
  </si>
  <si>
    <t>C. P. Hanauska</t>
  </si>
  <si>
    <t>J. Keller, R. Noble, and M. Keller</t>
  </si>
  <si>
    <t>J. M. Bennett</t>
  </si>
  <si>
    <t>Dust Deflagration Extinction</t>
  </si>
  <si>
    <t>D. W. Mosley, A. Ness, and D. C. Hendershot</t>
  </si>
  <si>
    <t>K. van Wingerden</t>
  </si>
  <si>
    <t>Relief Sizing for Two-Phase Flow</t>
  </si>
  <si>
    <t>R. Darby, P. Meiller, and J. Stockton</t>
  </si>
  <si>
    <t>R. B. Santoso</t>
  </si>
  <si>
    <t>Electrical Equipment Design for Use in Hazardous Locations</t>
  </si>
  <si>
    <t>M. C. Ode</t>
  </si>
  <si>
    <t>E. Briesch</t>
  </si>
  <si>
    <t>R. J. Bruschart</t>
  </si>
  <si>
    <t>Explosion and Fire at Powell Duffryn Terminals</t>
  </si>
  <si>
    <t>D. Chung</t>
  </si>
  <si>
    <t>Q. A. Baker, D. E. Ketchum, and K. H. Turnbull</t>
  </si>
  <si>
    <t>G. Mahnken, D. Karydas, and D. Solomon</t>
  </si>
  <si>
    <t>A Tale of Two Explosions</t>
  </si>
  <si>
    <t>Fixed Roof Gas-Oil Tank Explosion</t>
  </si>
  <si>
    <t>The Effectiveness of Water Deluge Systems in Mitigating Offshore Fires</t>
  </si>
  <si>
    <t>K. Chatrathi, J. Going, and B. Grandestaff</t>
  </si>
  <si>
    <t>O. M. Slye</t>
  </si>
  <si>
    <t>V. M. Fthemakis</t>
  </si>
  <si>
    <t>B. Weber</t>
  </si>
  <si>
    <t>Fault Management Analysis</t>
  </si>
  <si>
    <t>M. K. Antes, M. F. Miri, and S. A. Flambert</t>
  </si>
  <si>
    <t>J. Voas</t>
  </si>
  <si>
    <t>Software-Implemented Safety Logic</t>
  </si>
  <si>
    <t>What Will Happen if I Mix These Two Chemicals?</t>
  </si>
  <si>
    <t>Role of Process Monitoring in a Chemical Plant Explosion</t>
  </si>
  <si>
    <t>D. Brandes</t>
  </si>
  <si>
    <t>E. Marszal</t>
  </si>
  <si>
    <t>Bypass and Trip Point Management</t>
  </si>
  <si>
    <t>S. Hillman</t>
  </si>
  <si>
    <t>M. Boult, G. Kenny, and R. Pitblado</t>
  </si>
  <si>
    <t xml:space="preserve">P. Conlon, D. Horowitz, and J. Murphy </t>
  </si>
  <si>
    <t>H. McNabb</t>
  </si>
  <si>
    <t>R. Schisla, S. Ernst, and P. Lodal</t>
  </si>
  <si>
    <t>Thermal-Kinetic Analysis of Reactions Involved in the Manufacture of O-Nitroaniline</t>
  </si>
  <si>
    <t>C. Jaeger</t>
  </si>
  <si>
    <t>Engineering Analysis &amp; Mitigation of Security Threats</t>
  </si>
  <si>
    <t>R. Bennett and  C. Grounds</t>
  </si>
  <si>
    <t>Security: The Business of Chemistry Takes Action</t>
  </si>
  <si>
    <t>J. W. Conrad, Jr.</t>
  </si>
  <si>
    <t>C. Mathiessen</t>
  </si>
  <si>
    <t>Chemical Site Security - What Is It and Is It Effective?</t>
  </si>
  <si>
    <t>D. Belonger and  S. Berger</t>
  </si>
  <si>
    <t>D. J. Teumim</t>
  </si>
  <si>
    <t>The Liability Chain and Hazardous Material Accidents</t>
  </si>
  <si>
    <t>P. M. Myers</t>
  </si>
  <si>
    <t>Strategies for Minimizing Liability</t>
  </si>
  <si>
    <t>M. S. Dreux and  M. Bailey</t>
  </si>
  <si>
    <t>Recurring Legal Issues and Significant Incidents</t>
  </si>
  <si>
    <t>Overview of Civil and Criminal Liability Principals Resulting from Workplace Incident</t>
  </si>
  <si>
    <t>Managing a Catastrophic Incident and Minimizing Liability</t>
  </si>
  <si>
    <t>O. Roal hansen and  B. Wilkins</t>
  </si>
  <si>
    <t>Method for Estimating Decomposition Characteristics of Energetic  Chemical</t>
  </si>
  <si>
    <t>S. Chervin and  G. T. Bodman</t>
  </si>
  <si>
    <t>Mathematical Models of Jet Fires Stabilised on Sonic Releases</t>
  </si>
  <si>
    <t>P. S. Cumber, M. Fairweather, and K. R. Ranson</t>
  </si>
  <si>
    <t>Ignition of Combustible Fluids by Heated Surfaces - Experimental Results</t>
  </si>
  <si>
    <t>V. A. DeGiorgio</t>
  </si>
  <si>
    <t>Process of Manage Risk</t>
  </si>
  <si>
    <t>K. T. Torberson</t>
  </si>
  <si>
    <t>S. R. Trammell and  B. J. Davis</t>
  </si>
  <si>
    <t>U. G. Oktem</t>
  </si>
  <si>
    <t>L. Huang and  R. B. H. Tan</t>
  </si>
  <si>
    <t>F. I. Kham and  P. R. Amyotte</t>
  </si>
  <si>
    <t>Integrating Inherent Safety Analysis and Environmental Protection into a Quanitative Index</t>
  </si>
  <si>
    <t>M. Gentile, W. J. Rogers, and M. S. Mannan</t>
  </si>
  <si>
    <t>Prevention and Suppression of Metal Packing Fires</t>
  </si>
  <si>
    <t>M. Roberts, W. J. Rogers, and M. Sam Mannan</t>
  </si>
  <si>
    <t>RBM: A New Approach for Process Plant Inspection and Maintenance</t>
  </si>
  <si>
    <t>F. I. Khan and  M. Haddara</t>
  </si>
  <si>
    <t>Condition Assessment of Industrial Fire-Prevention Waterlines</t>
  </si>
  <si>
    <t>W. F. Hartman</t>
  </si>
  <si>
    <t>A. Shafaghi</t>
  </si>
  <si>
    <t>Emergency H2S Scrubber</t>
  </si>
  <si>
    <t>W. W. Westbrook, Jr.</t>
  </si>
  <si>
    <t>S. Wallas and  C. W. Merritt</t>
  </si>
  <si>
    <t>Explosion of the DeBruce Grain Elevator</t>
  </si>
  <si>
    <t>C. William Kauffman</t>
  </si>
  <si>
    <t>Airplane Fuel Tank Explosions</t>
  </si>
  <si>
    <t>System Safety Analysis of Hydrogen and Methanol Vehicles Fuels</t>
  </si>
  <si>
    <t>A. R. Carpenter and  C. Okma</t>
  </si>
  <si>
    <t>Are Accidents Always Unforeseeable? (Learning From Accident Analysis)</t>
  </si>
  <si>
    <t>P. M. W. Korvers, P. J. M. Sonnemans, and P. C. van Beek</t>
  </si>
  <si>
    <t>Investigation of Common Application Failures Proven by Life Field Testing of Endurance Burning Tested End of Line Flame Arrester</t>
  </si>
  <si>
    <t>M. Davies, M. Wauben, V. Halstrick , et al.</t>
  </si>
  <si>
    <t xml:space="preserve">Shortstopping Runaway Reactions </t>
  </si>
  <si>
    <t>S. G. Balasubramanian, D. Dakshinamoorthy, and J. F. Louvar</t>
  </si>
  <si>
    <t>BP Amoco Polymers, Inc. Thermal Decomposition Incident</t>
  </si>
  <si>
    <t>S. Selk</t>
  </si>
  <si>
    <t>Using Product Characterization to Define Warehousing Design Strategies</t>
  </si>
  <si>
    <t>J. M. Rovison</t>
  </si>
  <si>
    <t>Identification of Risk Scenarios in the Phenol-Acetone Process. Part I: The Cumene Oxidation Unit</t>
  </si>
  <si>
    <t>L. Pellegrini, S. Bonomi, and G. Biardi</t>
  </si>
  <si>
    <t>Identification of Risk Scenarios in the Phenol-Acetone Process. Part II: The Cumene Hydroperoxide Cleavage Section</t>
  </si>
  <si>
    <t>1992</t>
  </si>
  <si>
    <t>LPS-1992</t>
  </si>
  <si>
    <t>1993</t>
  </si>
  <si>
    <t>LPS-1993</t>
  </si>
  <si>
    <t>1994</t>
  </si>
  <si>
    <t>LPS-1994</t>
  </si>
  <si>
    <t>1995</t>
  </si>
  <si>
    <t>LPS-1995</t>
  </si>
  <si>
    <t>1996</t>
  </si>
  <si>
    <t>LPS-1996</t>
  </si>
  <si>
    <t>1997</t>
  </si>
  <si>
    <t>LPS-1997</t>
  </si>
  <si>
    <t>1998</t>
  </si>
  <si>
    <t>LPS-1998</t>
  </si>
  <si>
    <t>1999</t>
  </si>
  <si>
    <t>LPS-1999</t>
  </si>
  <si>
    <t>2000</t>
  </si>
  <si>
    <t>LPS-2000</t>
  </si>
  <si>
    <t>2001</t>
  </si>
  <si>
    <t>LPS-2001</t>
  </si>
  <si>
    <t>2003</t>
  </si>
  <si>
    <t>LPS-2003</t>
  </si>
  <si>
    <t>Steam Line Rupture at Tennessee.pdf</t>
  </si>
  <si>
    <t>Plastics in Construction -- The Hidden Exposure</t>
  </si>
  <si>
    <t>no paper</t>
  </si>
  <si>
    <t>Measurement of the Flammability Envelope of Dusts</t>
  </si>
  <si>
    <t>Influence of Root Weight of Covered Highways on the Effects of an Internal Vapour Cloud Explosion</t>
  </si>
  <si>
    <t>Electrostatic Hazards from Small Non-Conducting Containers for Flammable Liquids</t>
  </si>
  <si>
    <t>Ethylene Oxide Explosion at Seadrift, Texas - Background and Technical Findings</t>
  </si>
  <si>
    <t>Victims of Vacuum - Ego-Deflating Case Histories</t>
  </si>
  <si>
    <t>Unforseen Side-Effects of Improving the Environment</t>
  </si>
  <si>
    <t>A Comprehensive Program for Preventing Cyclohexane Oxidation Process Piping Failures</t>
  </si>
  <si>
    <t>Inspection Programs and Engineering Analysis of Pressure Vessels in Wet Hydrogen Sulfide Service</t>
  </si>
  <si>
    <t>Ammonia Vessel Integrity Program a Modern Approach</t>
  </si>
  <si>
    <t>Probabilistic Calculation of Remaining Life Time of Steam Reformer Furnace Tubes</t>
  </si>
  <si>
    <t>Technical Bases for Using Substance Lists and Threshold Quantities for Prioritizing Major Accident Prevention and Regulatory Activities</t>
  </si>
  <si>
    <t>Texas Air Control Board Permit Review for Disaster Reviews</t>
  </si>
  <si>
    <t>S. E. Feltch</t>
  </si>
  <si>
    <t>Loss Prevention Sympsosia - Index of Papers</t>
  </si>
  <si>
    <t>26th Annual Loss Prevention Symposium</t>
  </si>
  <si>
    <t>K. L. Cashdollar, E. S. Weiss, N. B. Greninger, et al.</t>
  </si>
  <si>
    <t>G. A. Melhem and P. A. Croce,</t>
  </si>
  <si>
    <t>Laboratory and Large-Scale Dust Explosion Research</t>
  </si>
  <si>
    <t>Risk Assessment - A Component of Effective Emergency Response</t>
  </si>
  <si>
    <t>Review of OSHA's Rule on Hazardous Waste Operations and Emergency Response</t>
  </si>
  <si>
    <t>Refinery Emergency Management Planning</t>
  </si>
  <si>
    <t>Emergency Response Training and Technology Transfer within the Republic of China</t>
  </si>
  <si>
    <t>A Survey of Vapor Cloud Explosions - Second Update</t>
  </si>
  <si>
    <t>LPS-1990</t>
  </si>
  <si>
    <t>LPS-2002</t>
  </si>
  <si>
    <t>LPS-2004</t>
  </si>
  <si>
    <t>The Process Safety Impact Of Distributed Control Systems</t>
  </si>
  <si>
    <t>W. L. Frank and O. M. Zodeh</t>
  </si>
  <si>
    <t>Design Your Distributed Control System To Reduce Operator Error</t>
  </si>
  <si>
    <t>Reliability Performance Of Fault-Tolerant Digital Control Systems</t>
  </si>
  <si>
    <t>H. M. Paula, M. W. Roberts, and R. E. Battle</t>
  </si>
  <si>
    <t>Programmable Electronic Systems And Safety In Today's Chemical Plants</t>
  </si>
  <si>
    <t>More Human Problems With Computer Control</t>
  </si>
  <si>
    <t>The Potential Misuse &amp; Consequences Of Using PLCs For Critical Safety Systems</t>
  </si>
  <si>
    <t>CCPS - Undergraduate Education Activities</t>
  </si>
  <si>
    <t>F. Owen Kubias</t>
  </si>
  <si>
    <t>A Practical Example Of Teaching Health And Safety Throughout A Chemical Engineering Curriculum</t>
  </si>
  <si>
    <t>A. M. Lane</t>
  </si>
  <si>
    <t>Computer Training In Handling Emergencies</t>
  </si>
  <si>
    <t>B. M. Hancock and F. M. Dendy</t>
  </si>
  <si>
    <t>A Faculty Workshop On Safety, Health And Loss Prevention</t>
  </si>
  <si>
    <t>Risk Reduction In The Chemical Engineering Curriculum</t>
  </si>
  <si>
    <t>M. Fleischman</t>
  </si>
  <si>
    <t>Dow Chemical Western Division Research Pre-Operational Review For New Projects</t>
  </si>
  <si>
    <t>M. DesJardin, D. Gustafson, R. Helling et al.</t>
  </si>
  <si>
    <t>Reactive Monomer Tank - A Thermal Stability Analysis</t>
  </si>
  <si>
    <t>T. Chakravarty, H. G. Fisher, and L. A. Voyt</t>
  </si>
  <si>
    <t>Fundamentals Of Autoignition Of Hydrocarbons And Other Organic Substrates In The Gas Phase</t>
  </si>
  <si>
    <t>J. F. Griffiths and B. F. Gray</t>
  </si>
  <si>
    <t>Spontaneous Insulation Fires</t>
  </si>
  <si>
    <t>Structured Packings For Use In Oxygen Service - Flammability Considerations</t>
  </si>
  <si>
    <t>B. R. Dunbobbin, B. L. Werley, and J. G. Hansel</t>
  </si>
  <si>
    <t>Considerations For The Safe Design Of Processess Using Hydrogren Peroxide And Organics</t>
  </si>
  <si>
    <t>Case History Of A Deflagration Involving An Organic Solvent/Oxygen System Below Its Flash Point</t>
  </si>
  <si>
    <t>Explosion Isolation Systems Used In Conjunction With Explosion Vents</t>
  </si>
  <si>
    <t>Runaway Risk Approach Addressing Many Dilemmas - Matching Consequences With Risk Reduction Methods</t>
  </si>
  <si>
    <t>J. A. Noronha and A. J. Torres</t>
  </si>
  <si>
    <t>Using Thermodynamic Availability To Determine The Energy Of Explosion</t>
  </si>
  <si>
    <t>Inherently Safer Plants - An Update</t>
  </si>
  <si>
    <t>T. C. Lemoff</t>
  </si>
  <si>
    <t>Design Institute For Physical Property (DIPPR) Data: Environmental, Safety And Health Data Projects</t>
  </si>
  <si>
    <t>J. M. Schroy</t>
  </si>
  <si>
    <t>A Comprehensive Test Method For Inline Flame Arresters</t>
  </si>
  <si>
    <t>R. DeGood and K. Chatrathi</t>
  </si>
  <si>
    <t>Specification Of Flame Arresting Devices For Manifolded Low Pressure Storage Tanks</t>
  </si>
  <si>
    <t>J. B. Cornwell, D. W. Johnson, and W. E. Martinsen</t>
  </si>
  <si>
    <t>Large Scale Flame Arrester Testing/Standards</t>
  </si>
  <si>
    <t>J. F. Straitz</t>
  </si>
  <si>
    <t>Hydrodynamic Aspects Of Venting For Vessels Containing Viscous Fluids</t>
  </si>
  <si>
    <t>Investigation Of A Filter Explosion</t>
  </si>
  <si>
    <t>J. S. Arendt and D. K. Lorenzo</t>
  </si>
  <si>
    <t>Iron Fire In Heat Recovery Unit</t>
  </si>
  <si>
    <t>B. W. Bailey</t>
  </si>
  <si>
    <t>Explosion Within A Helium Purifier</t>
  </si>
  <si>
    <t>Utilization Of PC Based Hazard And Operability Study Data</t>
  </si>
  <si>
    <t>Forestalling A Serious Incident--A Detective Story</t>
  </si>
  <si>
    <t>Exothermic Reactions Of DCPD And Protection Against Them</t>
  </si>
  <si>
    <t>Difficulties In Implementing The California Risk Management And Prevention Program</t>
  </si>
  <si>
    <t>R. S. Adams and A. Shafaghi</t>
  </si>
  <si>
    <t>Index Of Papers Symposia 1 Thru 23</t>
  </si>
  <si>
    <t>Oscillatory Instability in a Semi-Batch Reactor</t>
  </si>
  <si>
    <t>Development Of OSHA's PSM Regulations: Lessons Learned</t>
  </si>
  <si>
    <t>OSHA's And EPA's Use Of Performance-Based Regulations For Accident Prevention: A Petroleum Industry Viewpoint</t>
  </si>
  <si>
    <t>Disaster Potential Evaluation Guidlines: Preventing Major Chemical Accidents In Texas</t>
  </si>
  <si>
    <t>The Determination of Compatibility via Thermal Analysis and Mathematical Modeling</t>
  </si>
  <si>
    <t>Investigation of a Thermal Runaway Hazard - Drum Storage of Thionyl Chlroride/Ethyl Acetate Mixture</t>
  </si>
  <si>
    <t>Evaluating Process Risk for Loss Control</t>
  </si>
  <si>
    <t>Flixborough; Twenty Years Later: A Re-examination</t>
  </si>
  <si>
    <t>Simulation of an Accidental Vapor Cloud Explosion</t>
  </si>
  <si>
    <t>Quantitative Consequence Analysis in Hazardous Facility Siting</t>
  </si>
  <si>
    <t>Team-based Preliminary Risk Assessment Outline</t>
  </si>
  <si>
    <t>Electrostatic Hazards in the Chemical Industry</t>
  </si>
  <si>
    <t>Static Electricity in Pneumatic Transport Systems - Three Case Histories</t>
  </si>
  <si>
    <t>Process Control Failures in the Chemical Industries</t>
  </si>
  <si>
    <t>Catastrophic Failure of a Liquid Carbbon Dioxide Storage Vessel</t>
  </si>
  <si>
    <t>CATASTROPHE - the Aftermath: Lessons from OSHA</t>
  </si>
  <si>
    <t>Ethylene Polymerization and Decomposition Case Histories</t>
  </si>
  <si>
    <t>Management of Change - Process Safety Management Practice</t>
  </si>
  <si>
    <t>Dow Chemical Company's Approach to Process Safety Management</t>
  </si>
  <si>
    <t>Implementing a Process Safety Management System</t>
  </si>
  <si>
    <t>AIChE Loss Prevention Symposium Database Index</t>
  </si>
  <si>
    <t>The Exxon Chemical Human Factors Program</t>
  </si>
  <si>
    <t>Organizational Factors and Root Cause Analysis</t>
  </si>
  <si>
    <t>Downsizing Effect on Human Factors in the CPI and HPI</t>
  </si>
  <si>
    <t>Human Factors in Training, Procedures, &amp; Skills Demonstration Documentation</t>
  </si>
  <si>
    <t>Process Risk Management for Facilities and Distribution</t>
  </si>
  <si>
    <t>Financial Risk Assessment - A Uniform Approach to Manage Liabilities</t>
  </si>
  <si>
    <t>PSM's Most Common Struggle: Implementing Mechanical Integrity</t>
  </si>
  <si>
    <t>Environmental and Consruction Design Considerations for Hazardous Materials Warehousing</t>
  </si>
  <si>
    <t>Comparison of Air Pollution Control Options for Toxic Gases in Photovoltaic and Semiconductor Manufacturing Facilities</t>
  </si>
  <si>
    <t>Carbon Initiated Effluent Tank Overpressure Incident</t>
  </si>
  <si>
    <t>Experimental Safety: What You Need for Effective Process Safety Evaluation</t>
  </si>
  <si>
    <t>Mechanism and Kinetics of Decomposition from Isothermal DSC Data: Development and Application</t>
  </si>
  <si>
    <t>Flame Propagation in Tubes of Pneumatic Conveying Systems and Exhaust Equipment</t>
  </si>
  <si>
    <t>Decomposition Flame Propagation Limits of Ethylene and Mixtures with Other Gases</t>
  </si>
  <si>
    <t>A Comparative Examination of the Fire Performance of Pipe Insulation</t>
  </si>
  <si>
    <t>Strategies for Assessing and Managing Hazardous Materials Transport Risk</t>
  </si>
  <si>
    <t>Transportation Emergency Response System</t>
  </si>
  <si>
    <t>Using the CCPS Guidelines for Transportation Risk Analysis</t>
  </si>
  <si>
    <t>Determining the Potential of Generating Sufficient Static Electricity for Ignition During a Tank Truck Washing Operation</t>
  </si>
  <si>
    <t>Status of EPA's Risk Management Program Rulemaking</t>
  </si>
  <si>
    <t>The East Harris Chemical Manufacturer's Association RMP Program</t>
  </si>
  <si>
    <t>Flare Radiation Prediction - A Critical Review</t>
  </si>
  <si>
    <t>Monday Morning Quarterbacking - Applying PSM Methods to Case Histories of Yesteryear</t>
  </si>
  <si>
    <t>Case History: Hot Work on a Steam Condenser Ignites a Titanium Tube Bundle Fire</t>
  </si>
  <si>
    <t>Use of the Semenov Model for the Analysis of Runaway Reactions in Pipelines Induced by Electrical Tracing</t>
  </si>
  <si>
    <t>Large Property Damage Losses in the Hydrocarbon - Chemical Industries</t>
  </si>
  <si>
    <t>Process Control as an Alternative to Pressure Relief</t>
  </si>
  <si>
    <t>Computer Integrated Manufacturing in Batch Chemical Process - U.K. Perspective</t>
  </si>
  <si>
    <t>Software Deviation Analysis: A "Safeware" Technique</t>
  </si>
  <si>
    <t>A Systematic Approach to Mechanical Integrity Program Development</t>
  </si>
  <si>
    <t>Fully Quantitative Predictive Maintenance/Inspection Planning Optimization for Chemical Process Plant Components</t>
  </si>
  <si>
    <t>The Application of Risk Based Inspection Methodology in a Large Chemical Plant</t>
  </si>
  <si>
    <t>A Detailed Method for the Estimation of Mixture Flammability Limits Using Chemical Equilibrium</t>
  </si>
  <si>
    <t>NFPA 30: An update and a Look into the Future</t>
  </si>
  <si>
    <t>Batch Runaway Reaction Relief: Re-Evaluation of "Credible" Scenario</t>
  </si>
  <si>
    <t>An Overview of SuperChems for DIERS for Emergency Relief Systems and Vent Containment Design</t>
  </si>
  <si>
    <t>Emergency Relief Adequacy for Acrylic Polymerization Processes</t>
  </si>
  <si>
    <t>QRA of Chemical Reaction Systems - The State of the Practice</t>
  </si>
  <si>
    <t>Use of Consequence Analysis in Process Hazards Analysis</t>
  </si>
  <si>
    <t>Recent Developments in the Baker Strehlow VCE Analysis Methodology</t>
  </si>
  <si>
    <t>A Detailed Reaction Study of Phosphorus Trichloride and Water</t>
  </si>
  <si>
    <t>A Fire Risk Analysis Model for Assessing Options for Flammable and Combustible Liquid Products in Storage and Retail Occupancies</t>
  </si>
  <si>
    <t>Carbon Disulfide Incidents During Viscose Rayon Processing</t>
  </si>
  <si>
    <t>An Evaluation of Consequence Model Capabilities for RMP Applications and Guidance in the Graded Approach to Model Selection</t>
  </si>
  <si>
    <t>Making RMP Hazard Assessment Meaningful</t>
  </si>
  <si>
    <t>Use of Aerosol Fire Extinguishing Generators at Rotogravure Fed Presses</t>
  </si>
  <si>
    <t>The SO2SAFE Technology for Storage and Transport of Sulfur Dioxide</t>
  </si>
  <si>
    <t>Dust Explosion Mitigation Using Q-Rohr and Exkop</t>
  </si>
  <si>
    <t>The Effects of Explosive Blast on Structures and Personnel</t>
  </si>
  <si>
    <t>Application of the Flammability Diagram for Evaluation of Fire and Explosion Hazards of Flammable Vapors</t>
  </si>
  <si>
    <t>A Thematic Approach to System Safety</t>
  </si>
  <si>
    <t>Comparison of Safety Integrity Level Selection Methods and Utilization of Risk Based Approaches</t>
  </si>
  <si>
    <t>Estimation and Evaluation of Common Cause Failure in SIS</t>
  </si>
  <si>
    <t>Using Quantitative Risk Assessment to Develop a Cost Effective Spill Prevention Program</t>
  </si>
  <si>
    <t>Are Multiple Environmental, Health and Safety Programs Driving You Mad? One Company's Approach to Alignment Through Organizational Involvement and Management of Change Processes</t>
  </si>
  <si>
    <t>Developing the One Plan for Emergency Response and Release Prevention</t>
  </si>
  <si>
    <t>Human Factors in a More Global Envinronment</t>
  </si>
  <si>
    <t>Hazard Identification for General Industry Activities</t>
  </si>
  <si>
    <t>Process Improvements from Incident Data</t>
  </si>
  <si>
    <t>Flammability Zone Prediction Using Calculated Adiabatic Flame Temperatures</t>
  </si>
  <si>
    <t>When You Cut Down a Tree, Keep an Eye on the Forest</t>
  </si>
  <si>
    <t>Fire Protection Risk Assessment - A Proposed Methodology for Oil and Chemical Facilities</t>
  </si>
  <si>
    <t>Developments in Clean Agent System Design</t>
  </si>
  <si>
    <t>The Use of Physical Properties to Identify the Most Significant Contaminant in a Multi-Component System</t>
  </si>
  <si>
    <t>Determining Safe Levels of Thermal Radiation Exposure on Personnel</t>
  </si>
  <si>
    <t>Safe Havens - How Their Characteristics Impact Dose</t>
  </si>
  <si>
    <t>Tools for Understanding Reactive Chemical Hazards Early in Process Development</t>
  </si>
  <si>
    <t>Mitigation of Gas Explosions Using Water Deluge</t>
  </si>
  <si>
    <t>Using Instrumented Systems for Overpressure Protection</t>
  </si>
  <si>
    <t>Non-Conformance of Existing Pressure Relief Systems with Recommended Practices: A Statistical Analysis</t>
  </si>
  <si>
    <t>Storage Tank Explosion Investigation</t>
  </si>
  <si>
    <t>Flame Propagation in Industrial Scale Piping</t>
  </si>
  <si>
    <t>A Simplified Development of a Unified Dust Explosion Vent Sizing Formula</t>
  </si>
  <si>
    <t>Performance-Based Fire Protection for the Offshore Industry</t>
  </si>
  <si>
    <t>Safe Design and Operation of a Cryogenic Air Separation Unit</t>
  </si>
  <si>
    <t>Protecting Semiconductors Facilities</t>
  </si>
  <si>
    <t>Validating a Risk-Based Inspection Tool - The Evolution of the API RBI Protocol</t>
  </si>
  <si>
    <t>Establishing a Data Farm to Harvest Quality Information</t>
  </si>
  <si>
    <t>Combustion Safeguards Test Intervals - Risk Study and Industry Survey</t>
  </si>
  <si>
    <t>Lessons Learned from Fires, Flash Fires, and Explosions Involving Hot Work</t>
  </si>
  <si>
    <t>Case History: PTFE Lined Pipe Failure</t>
  </si>
  <si>
    <t>Status on Security Risk Methodology Activities for Chemical Facilities</t>
  </si>
  <si>
    <t>EPA's Role in Chemical Site Security</t>
  </si>
  <si>
    <t>Cybersecurity for Process Control and Safety Instrumented Systems</t>
  </si>
  <si>
    <t>Oil Mist Explosions in a Test Channel</t>
  </si>
  <si>
    <t>Vented Gaseous Deflagrations with Inertial Vent Covers: State-of-the-Art and progress</t>
  </si>
  <si>
    <t>How the Semiconductor Industry Addresses Fire, Explosion and Reactive Hazards</t>
  </si>
  <si>
    <t>Reducing Process Safety and Environmental Risk Using a Hybrid HazOp and FMEA Techniques</t>
  </si>
  <si>
    <t>Near-Miss: A Tool to Integrate Safety, Health and Environmental Issues</t>
  </si>
  <si>
    <t>Integrated Tool for Rapid Safety, Health and Environmental Rask Assessments</t>
  </si>
  <si>
    <t>Integrated Inherent Safety Index (12SI): A Tool for Inherent Safety Evaluation</t>
  </si>
  <si>
    <t>Availability Analysis of the Sulfur Recovery Unit reaction Furnace Protective System</t>
  </si>
  <si>
    <t>Know When to Say "When": A Review of Selected Maintenance Incidents Investigated by the United States Chemical Safety and Hazard Investigation Board</t>
  </si>
  <si>
    <t>Exothermic Reactions Between Cryogenic Fluorine, Nirogen Trifluoride and Stainless Steel</t>
  </si>
  <si>
    <t>The Explosion Concept Sciences: Hazards of Hydroxylamine</t>
  </si>
  <si>
    <t>Use and Misuse of Plcs/Computers In Control/Safety Applications</t>
  </si>
  <si>
    <t>24th Annual Loss Prevention Symposium</t>
  </si>
  <si>
    <t>90a</t>
  </si>
  <si>
    <t>90b</t>
  </si>
  <si>
    <t>90c</t>
  </si>
  <si>
    <t>90d</t>
  </si>
  <si>
    <t>90e</t>
  </si>
  <si>
    <t>90f</t>
  </si>
  <si>
    <t>91a</t>
  </si>
  <si>
    <t>91b</t>
  </si>
  <si>
    <t>91c</t>
  </si>
  <si>
    <t>91d</t>
  </si>
  <si>
    <t>91e</t>
  </si>
  <si>
    <t>91f</t>
  </si>
  <si>
    <t>92a</t>
  </si>
  <si>
    <t>92b</t>
  </si>
  <si>
    <t>92c</t>
  </si>
  <si>
    <t>92d</t>
  </si>
  <si>
    <t>92e</t>
  </si>
  <si>
    <t>92f</t>
  </si>
  <si>
    <t>93f</t>
  </si>
  <si>
    <t>93b</t>
  </si>
  <si>
    <t>93c</t>
  </si>
  <si>
    <t>93d</t>
  </si>
  <si>
    <t>93e</t>
  </si>
  <si>
    <t>94f</t>
  </si>
  <si>
    <t>94b</t>
  </si>
  <si>
    <t>94c</t>
  </si>
  <si>
    <t>94d</t>
  </si>
  <si>
    <t>94e</t>
  </si>
  <si>
    <t>95f</t>
  </si>
  <si>
    <t>95b</t>
  </si>
  <si>
    <t>95c</t>
  </si>
  <si>
    <t>95d</t>
  </si>
  <si>
    <t>95e</t>
  </si>
  <si>
    <t>95g</t>
  </si>
  <si>
    <t>Oxidation Reactions and Associated Phenomena</t>
  </si>
  <si>
    <t>New Initiatives in Safety And Loss Prevention Training</t>
  </si>
  <si>
    <t>Miscellaneous Topics</t>
  </si>
  <si>
    <t>Flame Arresters, Conservation Vents, and Pressure Relief Devices</t>
  </si>
  <si>
    <t>93a</t>
  </si>
  <si>
    <t>94a</t>
  </si>
  <si>
    <t>95a</t>
  </si>
  <si>
    <t>Case Histories— Investigation, Analysis, and Lessons Learned</t>
  </si>
  <si>
    <t>Fire and Explosion Protection</t>
  </si>
  <si>
    <t>Characterization of the Hazard Potential of Chemicals</t>
  </si>
  <si>
    <t>Emergency Response Planning and Training</t>
  </si>
  <si>
    <t>Vapor Clouds and BLEVES</t>
  </si>
  <si>
    <t>Case Histories/ Miscellaneous</t>
  </si>
  <si>
    <t>Regulatory Issues and Their Effect on Chemical Plant Safety and Loss Prevention</t>
  </si>
  <si>
    <t>71f</t>
  </si>
  <si>
    <t>74f</t>
  </si>
  <si>
    <t>75f</t>
  </si>
  <si>
    <t>76f</t>
  </si>
  <si>
    <t>27th Annual Loss Prevention Symposium</t>
  </si>
  <si>
    <t>Technical Management Systems For Process Safety</t>
  </si>
  <si>
    <t>Loss Prevention Considerations in Environmental Operations</t>
  </si>
  <si>
    <t>Regulatory Issues With Respect To Loss Prevention</t>
  </si>
  <si>
    <t>Loss Prevention In Plant Designs</t>
  </si>
  <si>
    <t>The Application of Experimental Techniques and Testing to Solve Loss Prevention Problems</t>
  </si>
  <si>
    <t>Case Histories/Miscellaneous</t>
  </si>
  <si>
    <t>11g</t>
  </si>
  <si>
    <t>11h</t>
  </si>
  <si>
    <t>13a</t>
  </si>
  <si>
    <t>13b</t>
  </si>
  <si>
    <t>13c</t>
  </si>
  <si>
    <t>13d</t>
  </si>
  <si>
    <t>13e</t>
  </si>
  <si>
    <t>13f</t>
  </si>
  <si>
    <t>14a</t>
  </si>
  <si>
    <t>14b</t>
  </si>
  <si>
    <t>14c</t>
  </si>
  <si>
    <t>14d</t>
  </si>
  <si>
    <t>14e</t>
  </si>
  <si>
    <t>14f</t>
  </si>
  <si>
    <t>20a</t>
  </si>
  <si>
    <t>20b</t>
  </si>
  <si>
    <t>20c</t>
  </si>
  <si>
    <t>20d</t>
  </si>
  <si>
    <t>20e</t>
  </si>
  <si>
    <t>20f</t>
  </si>
  <si>
    <t>20g</t>
  </si>
  <si>
    <t>20h</t>
  </si>
  <si>
    <t>28th Annual Loss Prevention Symposium</t>
  </si>
  <si>
    <t>Materials Reactivity &amp; Flammability - I</t>
  </si>
  <si>
    <t>Materials Reactivity &amp; Flammability - II</t>
  </si>
  <si>
    <t>Industrial Explosions</t>
  </si>
  <si>
    <t>Risk Analysis &amp; Process Safety Management - I</t>
  </si>
  <si>
    <t>Electrostatic Hazards</t>
  </si>
  <si>
    <t>Dust Explosions</t>
  </si>
  <si>
    <t>Risk Analysis &amp; Process Safety Management - II</t>
  </si>
  <si>
    <t>29th Annual Loss Prevention Symposium</t>
  </si>
  <si>
    <t>Inherent Safety Innovations</t>
  </si>
  <si>
    <t>Human Factors in Plant Operations</t>
  </si>
  <si>
    <t>PSM and Risk Management Implementation</t>
  </si>
  <si>
    <t>Fire Protection Advances</t>
  </si>
  <si>
    <t>Plant Design for Toxic Chemicals</t>
  </si>
  <si>
    <t>Case Histories and Miscellaneous</t>
  </si>
  <si>
    <t>1e</t>
  </si>
  <si>
    <t>1f</t>
  </si>
  <si>
    <t>2b</t>
  </si>
  <si>
    <t>2f</t>
  </si>
  <si>
    <t>3f</t>
  </si>
  <si>
    <t>4e</t>
  </si>
  <si>
    <t>4f</t>
  </si>
  <si>
    <t>5a</t>
  </si>
  <si>
    <t>5f</t>
  </si>
  <si>
    <t>6a</t>
  </si>
  <si>
    <t>6d</t>
  </si>
  <si>
    <t>30th Annual Loss Prevention Symposium</t>
  </si>
  <si>
    <t>31st Annual Loss Prevention Symposium</t>
  </si>
  <si>
    <t>32nd Annual Loss Prevention Symposium</t>
  </si>
  <si>
    <t>34th Annual Loss Prevention Symposium</t>
  </si>
  <si>
    <t>35th Annual Loss Prevention Symposium</t>
  </si>
  <si>
    <t>36th Annual Loss Prevention Symposium</t>
  </si>
  <si>
    <t>37th Annual Loss Prevention Symposium</t>
  </si>
  <si>
    <t>33th Annual Loss Prevention Symposium</t>
  </si>
  <si>
    <t>Classificatlon and Characterization of Hazards of Materials</t>
  </si>
  <si>
    <t>Transportation of Hazardous Chemicals</t>
  </si>
  <si>
    <t>Fire and Explosion Hazards</t>
  </si>
  <si>
    <t>Planning for Risk Management</t>
  </si>
  <si>
    <t>Flare Stacks and Vapor Recovery Systems</t>
  </si>
  <si>
    <t>8f</t>
  </si>
  <si>
    <t>9g</t>
  </si>
  <si>
    <t>Control Systems for Unit Operation Safety</t>
  </si>
  <si>
    <t>Mechanical Integrity and Maintenance of Process Plant Components</t>
  </si>
  <si>
    <t>Fire and Explosion Prevention and Protection</t>
  </si>
  <si>
    <t>Pressure Relief Systems</t>
  </si>
  <si>
    <t>Use of Consequence Modeling in Risk Reduction</t>
  </si>
  <si>
    <t>Storage, Processing, and Transportation of Hazardous Chemicals</t>
  </si>
  <si>
    <t>J. Reese and N. Leveson</t>
  </si>
  <si>
    <t>38a</t>
  </si>
  <si>
    <t>38b</t>
  </si>
  <si>
    <t>38c</t>
  </si>
  <si>
    <t>38d</t>
  </si>
  <si>
    <t>38e</t>
  </si>
  <si>
    <t>38f</t>
  </si>
  <si>
    <t>39a</t>
  </si>
  <si>
    <t>39b</t>
  </si>
  <si>
    <t>39c</t>
  </si>
  <si>
    <t>39d</t>
  </si>
  <si>
    <t>39e</t>
  </si>
  <si>
    <t>39f</t>
  </si>
  <si>
    <t>40a</t>
  </si>
  <si>
    <t>40b</t>
  </si>
  <si>
    <t>40c</t>
  </si>
  <si>
    <t>40d</t>
  </si>
  <si>
    <t>40e</t>
  </si>
  <si>
    <t>40f</t>
  </si>
  <si>
    <t>41a</t>
  </si>
  <si>
    <t>41b</t>
  </si>
  <si>
    <t>41c</t>
  </si>
  <si>
    <t>41d</t>
  </si>
  <si>
    <t>41e</t>
  </si>
  <si>
    <t>41f</t>
  </si>
  <si>
    <t>42a</t>
  </si>
  <si>
    <t>42b</t>
  </si>
  <si>
    <t>42c</t>
  </si>
  <si>
    <t>42d</t>
  </si>
  <si>
    <t>42e</t>
  </si>
  <si>
    <t>42f</t>
  </si>
  <si>
    <t>43a</t>
  </si>
  <si>
    <t>43b</t>
  </si>
  <si>
    <t>43c</t>
  </si>
  <si>
    <t>43d</t>
  </si>
  <si>
    <t>43e</t>
  </si>
  <si>
    <t>43f</t>
  </si>
  <si>
    <t>44a</t>
  </si>
  <si>
    <t>44b</t>
  </si>
  <si>
    <t>44c</t>
  </si>
  <si>
    <t>44d</t>
  </si>
  <si>
    <t>Risk Management Program and Hazard Assessments</t>
  </si>
  <si>
    <t>Advances in Fire Protection</t>
  </si>
  <si>
    <t>Building Design for Explosion Hazards</t>
  </si>
  <si>
    <t>Innovative Solutions for the Storage and Processing of Hazardous Materials</t>
  </si>
  <si>
    <t>Quantifying Chemical and Reactive Hazards and Identifying Inherent Safety Solutions</t>
  </si>
  <si>
    <t xml:space="preserve">Use of Calorimetry Data and Modeling for Incident Investigation and Corrective Action </t>
  </si>
  <si>
    <t>Air Compressor Delivery Pipeline Failure</t>
  </si>
  <si>
    <t>Peroxide Drum Explosion and Fire</t>
  </si>
  <si>
    <t>Analysis of Hydrogen Fluoride Release at Texas City</t>
  </si>
  <si>
    <t>Case Studies of Incidents in Runaway Reactions and Emergency Relief</t>
  </si>
  <si>
    <t>J. Park, E. Irdam, S.Lin, et al.</t>
  </si>
  <si>
    <t>F. Nichols</t>
  </si>
  <si>
    <t>J. Woodward and H. Woodward</t>
  </si>
  <si>
    <t>Safety Instrumented Systems</t>
  </si>
  <si>
    <t>Health, Safety and Environmental Management</t>
  </si>
  <si>
    <t>Human Factors in Safety Performance</t>
  </si>
  <si>
    <t>Quantifying the Chemical And Reactivity Hazards of Hazardous Materials</t>
  </si>
  <si>
    <t>Safety Hazards from Environmental Control Systems</t>
  </si>
  <si>
    <t>Case Histories of Incidents</t>
  </si>
  <si>
    <t>Health and Toxicology Aspects of Loss Prevention</t>
  </si>
  <si>
    <t>Fire, Explosion and Reactivity Hazards</t>
  </si>
  <si>
    <t>Overpressure Protection Alternatives</t>
  </si>
  <si>
    <t>Electrical Equipment Design for Application in Hazardous Areas</t>
  </si>
  <si>
    <t>Case Histories and Lessons Learned</t>
  </si>
  <si>
    <t>Fire, Explosion, and Reactivity Hazards</t>
  </si>
  <si>
    <t>Protection for Special Occupancies</t>
  </si>
  <si>
    <t>Safety Application of Advanced Preventive Maintenance and Inspection Techniques</t>
  </si>
  <si>
    <t>Providing and Maintaining Integrity of Process Control Software</t>
  </si>
  <si>
    <t>Advanced Applications for Loss Prevention Systems</t>
  </si>
  <si>
    <t>Engineering Issues in Security of High Hazard Areas</t>
  </si>
  <si>
    <t>Process Safety Legal / Liability Issues</t>
  </si>
  <si>
    <t>Fire, Explosion, &amp; Reactive Hazards</t>
  </si>
  <si>
    <t>Integration of Safety and Environmental Concepts</t>
  </si>
  <si>
    <t>Incorporating Safety in Maintenance &amp; Non-Routine Operations</t>
  </si>
  <si>
    <t>Case Studies</t>
  </si>
  <si>
    <t xml:space="preserve">Loss Prevention Issues with Vapor Control </t>
  </si>
  <si>
    <t>Static Electricity Ignition Control Strategies</t>
  </si>
  <si>
    <t>Fire/Explosion Hazards Protection</t>
  </si>
  <si>
    <t>Flammable Combustible Liquid Storage</t>
  </si>
  <si>
    <t>Reducing Reactivity Runaway Hazards</t>
  </si>
  <si>
    <t>Case Histories Lessons Learned</t>
  </si>
  <si>
    <t>Establishing Ignition Conditions for the Tank Manifold Fire at the Powell Duffryn Tank Terminal</t>
  </si>
  <si>
    <t>J. Woodward, and J. Lygate</t>
  </si>
  <si>
    <t>Fires and Explosions in Vapor Control Systems: A Lessons Learned Anthology</t>
  </si>
  <si>
    <t>T. J. Myers, H. K. Kytomaa, and R. L. Martin</t>
  </si>
  <si>
    <t>Experimental Characterization Prediction of Autoignition Temperatures</t>
  </si>
  <si>
    <t>S. Heling and D. A. Crowl</t>
  </si>
  <si>
    <t>Evaluating Vent Manifold Inerting Requirements: Flash Point Modeling for Organic Acid-Water Mixtures</t>
  </si>
  <si>
    <t>R.W. Garland and M.O. Malcolm</t>
  </si>
  <si>
    <t>Two Hundred Years of Flammable Limits</t>
  </si>
  <si>
    <t>L.G. Britton</t>
  </si>
  <si>
    <t>Electrostatic Accidents which Keep on Happening</t>
  </si>
  <si>
    <t>T. Pratt and J. G. Atherton</t>
  </si>
  <si>
    <t>Electrostatic Hazard Risk Management in Coating Printing on Moving Webs</t>
  </si>
  <si>
    <t>Charge Generation during Filling of Insulated Tanks</t>
  </si>
  <si>
    <t>M. Vidal, J. P. Wagner, W. J. Rogers et al.</t>
  </si>
  <si>
    <t>Requirements for an Ignition Energy Standard</t>
  </si>
  <si>
    <t>C. J. Dahn and A. Dastidar</t>
  </si>
  <si>
    <t>Testing and Qualification of Type C/D FIBCs</t>
  </si>
  <si>
    <t>V. Ebadat, P. A. Espino, and J. C. Mulligan</t>
  </si>
  <si>
    <t>Using Heats of Oxidation to Evaluate Flammability Hazards</t>
  </si>
  <si>
    <t>L.G.  Britton</t>
  </si>
  <si>
    <t>Understanding the Role of Process Chemistry in Fires Explosions</t>
  </si>
  <si>
    <t>A. A. Aldeeb,  W. J. Rogers, and M. S. Mannan</t>
  </si>
  <si>
    <t>Efficiency of Flameless Venting Devices</t>
  </si>
  <si>
    <t>K. Chatrathi, and J. Going</t>
  </si>
  <si>
    <t>A Synergistic Approach to Internal Vapor Cloud Explosion Predictions</t>
  </si>
  <si>
    <t>G.A. Fitzgerald</t>
  </si>
  <si>
    <t>Explosion Protection of Metal Dust Fuels</t>
  </si>
  <si>
    <t>J. E. Goingand and J. Snoeys</t>
  </si>
  <si>
    <t>A New Dust Explosion Vent Sizing Methodology NFPA 68 – 2002 Edition</t>
  </si>
  <si>
    <t>E.A. Ural, R.G. Zalosh, K. Chatrathi et al.</t>
  </si>
  <si>
    <t>Flammability Potential of Selected Halogenated Fire Suppression Agents Refrigerants mixed with Air at Room Temperature Elevated Pressure</t>
  </si>
  <si>
    <t>Risk Management in the Relocation and Redesign of Central Chemical Storage Facilities</t>
  </si>
  <si>
    <t>Environmentally Driven Changes in Foam Fire Protection</t>
  </si>
  <si>
    <t>C. Hanauska</t>
  </si>
  <si>
    <t>Development of an Engineering Tool to Quantify the Explosion Hazard of Flammable Liquid Spills</t>
  </si>
  <si>
    <t>The Survivability of Steel and Aluminum 33.5 lb Propane Cylinders in Fire</t>
  </si>
  <si>
    <t>A.M. Birk and J.D.J. VanderSteen</t>
  </si>
  <si>
    <t>Relieving Style Drums: Design Protection</t>
  </si>
  <si>
    <t>J. A. LeBlanc</t>
  </si>
  <si>
    <t>Fire Tests to Study the Effect of Pressure Relief Valve Behavior on the Survivability of Propane Tanks in Fires</t>
  </si>
  <si>
    <t>A.M. Birk.  M.H. Cunningham, J.D.J. VanderSteen et al.</t>
  </si>
  <si>
    <t>Runaway Reactions in Aluminum, Aluminum Chloride, HCl and Steam: An Investigation of the 1998 CONDEA Vista Explosion in Maryland</t>
  </si>
  <si>
    <t>A. Reza, A. Kemal, and P. E. Markey</t>
  </si>
  <si>
    <t>An Accident Involving the Thermal Decomposition of a Solid Mixture Containing Sodium Dichloroisocyanurate</t>
  </si>
  <si>
    <t>Chemical Reaction Hazard Identification, Evaluation: Taking the First Steps</t>
  </si>
  <si>
    <t>Thermodynamic Availability Analysis Applied to the Characterization of Reactive Materials</t>
  </si>
  <si>
    <t>T. I. Elwell and D. A. Crowl</t>
  </si>
  <si>
    <t>Detection of Hazardous Reaction Products During a Thermal Runaway</t>
  </si>
  <si>
    <t xml:space="preserve">R. J. A. Kersten, N. M. Boers, G. Opschoor et al. </t>
  </si>
  <si>
    <t>The Chemical Safety Board’s Reactive Chemical Hazard Investigation</t>
  </si>
  <si>
    <t>G. Joseph, L. Long, K. Mitchell et al.</t>
  </si>
  <si>
    <t>Review of Accidents and Lessons Learned</t>
  </si>
  <si>
    <t>J. Louvar and S. G. Balasubramanian</t>
  </si>
  <si>
    <t>CSB Investigation Report Refinery Fire Incident: The Hazards of On-line Maintenance: A Case Study of a Multiple Fatality Incident at the Tosco Avon Refinery, Martinez, California</t>
  </si>
  <si>
    <t>D. Holmstrom, S. Selk, and S. Wallace</t>
  </si>
  <si>
    <t>Connections: How a Pipe Failure Resulted in Resizing Vessel Emergency Relief Systems</t>
  </si>
  <si>
    <t>D. C. Hendershot, A.G. Keiter, J. Kacmar et al.</t>
  </si>
  <si>
    <t>Major Incident Prevention Program Ten Years of Experience</t>
  </si>
  <si>
    <t>F. Renshaw</t>
  </si>
  <si>
    <t>Lessons Learned from an Explosion in a Large Fractionator</t>
  </si>
  <si>
    <t>J. L. Woodward, J. K. Thomas, and Brian D. Kelly</t>
  </si>
  <si>
    <t>Turning Tragedy into Triumph: How Process Accidents Can Benefit Companies Employees Ultimately Customers</t>
  </si>
  <si>
    <t>D. Lenz,  J. Rovison, G. Hodgson, et al.</t>
  </si>
  <si>
    <t xml:space="preserve">A Methodology for Managing Explosion Risks in Refineries and Petrochemical Plants </t>
  </si>
  <si>
    <t>G.A. Chamberlain</t>
  </si>
  <si>
    <t>Consequence Analysis - Using a CFD Model for Industrial Sites</t>
  </si>
  <si>
    <t>S. Dharmavaram, S.R. Hanna and O.R. Hansen</t>
  </si>
  <si>
    <t>An Integrated Approach for Gas Dispersion, Gas Explosion and Structural Impact Analysis for the Offshore Wintershall Q4-C Gas Production Platform on the Dutch Continental Shelf</t>
  </si>
  <si>
    <t>A.M.A van der Heijden, D. Schaap, W. Korndörffer et al.</t>
  </si>
  <si>
    <t>Third Party Liability Estimation Analysis for the Onshore Energy Industry</t>
  </si>
  <si>
    <t>A. J. Munnings-Tomes</t>
  </si>
  <si>
    <t>The Role of ASTM E27 Methods in Hazard Assessment</t>
  </si>
  <si>
    <t>An Update to the Baker-Strehlow-Tang Vapor Cloud Explosion Prediction Methodology Flame Speed Table</t>
  </si>
  <si>
    <t>A.J. Pierorazio, J. K. Thomas, Q.A. Baker et al.</t>
  </si>
  <si>
    <t>New Methods for Estimating Sonic Gas Flow Rates in Pipelines</t>
  </si>
  <si>
    <t>J.M. Keith and D.A. Crowl</t>
  </si>
  <si>
    <t>Determining Fractionator Pressure Relief Loads Using Dynamic Simulation</t>
  </si>
  <si>
    <t>Uses of Fire Dynamics Simulator V4 for Large Scale/Industrial Incidents</t>
  </si>
  <si>
    <t>J.E. Floyd</t>
  </si>
  <si>
    <t>A Complete Description of an Advanced Evaporation Model for Accidentally Released Hazardous Liquids from Land. Part IA - Theoretical Background</t>
  </si>
  <si>
    <t>F. Kootstra, B.F.P. van het Veld and G. Opschoor</t>
  </si>
  <si>
    <t>A Complete Description of an Advanced Evaporation Model for Non-Soluble, Floating Liquids from Water. Part IB - Theoretical Background</t>
  </si>
  <si>
    <t>Hydrogen Sulfide Poisoning</t>
  </si>
  <si>
    <t>Chlorine Dioxide: Green or Mean? An Oxidation Under Biphasic Conditions</t>
  </si>
  <si>
    <t>Process Safety/Loss Prevention in Processing of Tantalum Powder</t>
  </si>
  <si>
    <t>L.S. Henderson, M.A. Perry and T. Izumi</t>
  </si>
  <si>
    <t>Modeling of Dust Explosions in Industrial Processes: Use of Explosion Simulations (FLACS, DESC) For Explosion Isolation Design</t>
  </si>
  <si>
    <t>J. Snoeys, J. Going, O.R. Hansen et al.</t>
  </si>
  <si>
    <t>Experimental Study on Flammable Gas Explosions Induced by Semi-Spherical Obstructions</t>
  </si>
  <si>
    <t>B.I. Mingshu and L.I. Shengjuan</t>
  </si>
  <si>
    <t>Inerting for Explosion Prevention</t>
  </si>
  <si>
    <t>Fault Tree and Layer of Protection Hybrid Risk Analysis</t>
  </si>
  <si>
    <t>Oxidation Reaction Safeguarding with SIS</t>
  </si>
  <si>
    <t>E. M. Marszal and K. J. Mitchell</t>
  </si>
  <si>
    <t>The Assignment of SIL Targets for Complex Systems</t>
  </si>
  <si>
    <t>K. A. Dejmek and K. A. Wehrman</t>
  </si>
  <si>
    <t>Safety Measure Evaluation and Design for an Offshore Processing Facility Using Recently Proposed Methodology SCAP</t>
  </si>
  <si>
    <t>F.I. Khan and P.R. Amyotte</t>
  </si>
  <si>
    <t>Layer of Protection Analysis: Generating Scenarios Automatically from HAZOP Data</t>
  </si>
  <si>
    <t>A.M. Dowell and T.R. Williams</t>
  </si>
  <si>
    <t>Fire Protection for Large Storage Tanks - Where Do We Stand?</t>
  </si>
  <si>
    <t>A.K. Das and A.A. Ambhorkar</t>
  </si>
  <si>
    <t>Spent Sulfuric Acid Storage Tank Explosion Incident</t>
  </si>
  <si>
    <t>D. M. Heller</t>
  </si>
  <si>
    <t>Investigation of a Naphtha Storage Tank Fire</t>
  </si>
  <si>
    <t>Fire Protection Considerations for an LNG/CNG Fueling Facility</t>
  </si>
  <si>
    <t>J. Woycheese</t>
  </si>
  <si>
    <t>Avoiding Electrostatic Hazards in Storage Tanks</t>
  </si>
  <si>
    <t>Aboveground Storage Tank Entry Certification Program</t>
  </si>
  <si>
    <t>G.R. Colonna</t>
  </si>
  <si>
    <t>Protection of Facilities Against Malevolent Use of Vehicles</t>
  </si>
  <si>
    <t>W. Sawruk</t>
  </si>
  <si>
    <t>Applying Inherently Safer Technologies for Security of Chemical Facilities</t>
  </si>
  <si>
    <t>Security Vulnerability Assessment in the Chemical Industry</t>
  </si>
  <si>
    <t>B.R. Dunbobbin, T.J. Medovich, M.C. Murphy et al.</t>
  </si>
  <si>
    <t>Human Challenges in Facility Security Engineering</t>
  </si>
  <si>
    <t>D. Attwood and B. Effron</t>
  </si>
  <si>
    <t>Generalized Findings from a Process Threat Management Case Study</t>
  </si>
  <si>
    <t>J.R. Whiteley and J. Wagner</t>
  </si>
  <si>
    <t>Electronic Management of Change Process</t>
  </si>
  <si>
    <t>Lessons for Management: Management System Failures Identified in Incidents Investigated by the US Chemical Safety and Hazard Investigation Board</t>
  </si>
  <si>
    <t>A.S. Blair</t>
  </si>
  <si>
    <t>An Inherent Safety Based Incident Investigation Methodology</t>
  </si>
  <si>
    <t>Distant Replay: What Can Re-Investigation of a 40-year-old Incident Tell You?</t>
  </si>
  <si>
    <t>P.N. Lodal</t>
  </si>
  <si>
    <t>Lessons Learned from Fires and Explosions Involving Air Pollution Control Systems</t>
  </si>
  <si>
    <t>Air Compressor Demister Fire and Explosion: A Case History</t>
  </si>
  <si>
    <t>J. K. Thomas</t>
  </si>
  <si>
    <t>Hydrogen Peroxide Explosion</t>
  </si>
  <si>
    <t>J. P. Lacoursiere</t>
  </si>
  <si>
    <t>Advances in Consequence Modeling I</t>
  </si>
  <si>
    <t>Advances in Consequence Modeling II</t>
  </si>
  <si>
    <t>Fire, Explosion and Reactive Hazards</t>
  </si>
  <si>
    <t>Safety Instrumented Systems/Layer of Protection Analysis</t>
  </si>
  <si>
    <t>Loss Prevention Aspects of Large Storage Tank Design</t>
  </si>
  <si>
    <t>Engineering Solutions to Facility Security Challenges</t>
  </si>
  <si>
    <t>38th Annual Loss Prevention Symposium</t>
  </si>
  <si>
    <t>SIS Growing Pains: How and Why to Make the Switch from an Internal to an Industry Standard</t>
  </si>
  <si>
    <t>39th Annual Loss Prevention Symposium</t>
  </si>
  <si>
    <t>154a</t>
  </si>
  <si>
    <t>154b</t>
  </si>
  <si>
    <t>154c</t>
  </si>
  <si>
    <t>87a</t>
  </si>
  <si>
    <t>87b</t>
  </si>
  <si>
    <t>87c</t>
  </si>
  <si>
    <t>87d</t>
  </si>
  <si>
    <t>88a</t>
  </si>
  <si>
    <t>88b</t>
  </si>
  <si>
    <t>88c</t>
  </si>
  <si>
    <t>88d</t>
  </si>
  <si>
    <t>88e</t>
  </si>
  <si>
    <t>88f</t>
  </si>
  <si>
    <t>89a</t>
  </si>
  <si>
    <t>89b</t>
  </si>
  <si>
    <t>89c</t>
  </si>
  <si>
    <t>89d</t>
  </si>
  <si>
    <t>89e</t>
  </si>
  <si>
    <t>89f</t>
  </si>
  <si>
    <t>89g</t>
  </si>
  <si>
    <t>91g</t>
  </si>
  <si>
    <t>LPS-2005</t>
  </si>
  <si>
    <t>Inerting of Reactors and Process Equipment</t>
  </si>
  <si>
    <t>Chemical Reactivity Hazards</t>
  </si>
  <si>
    <t>Fire and Explosions</t>
  </si>
  <si>
    <t>Process Hazards in the Pharmaceutical Industry</t>
  </si>
  <si>
    <t>Inerting, a Reliable and Effective Preventive Measure Against Explosions</t>
  </si>
  <si>
    <t>Using Limiting Air Pressure (LAP) as an Alternative to Inertion in Rotary Dryers</t>
  </si>
  <si>
    <t>Loss of Inerting Due to Multiple Exhaust Vents</t>
  </si>
  <si>
    <t>Inerting of Centrifuges for Safe Operation</t>
  </si>
  <si>
    <t>Missed Opportunities in Reactive Chemical Hazard Evaluations</t>
  </si>
  <si>
    <t>Rapid Reactivity Screening Using a Nanocalorimeter</t>
  </si>
  <si>
    <t>Reactivity Investigation of Mixtures of Propane and Nitrous Oxide</t>
  </si>
  <si>
    <t>Chemical Reactivity Hazards and Inherently Safer Technology</t>
  </si>
  <si>
    <t>Rapid Identification of Reactivity Hazards in a Multi-Use Facility</t>
  </si>
  <si>
    <t>Panel Discussion on Chemical Reactivity Hazards Issues</t>
  </si>
  <si>
    <t>Prediction of Minimum Flash Point Behavior for Binary Mixtures</t>
  </si>
  <si>
    <t>Buoyant Gas Layer Deflagration Effects</t>
  </si>
  <si>
    <t>Modeling the Consequences of Bursting Vessels Inside Enclosed Structures using Wall Failure Criteria</t>
  </si>
  <si>
    <t>Design Considerations in Dust Explosion Inerting and Suppression</t>
  </si>
  <si>
    <t>Low Temperature Oxidation of Methanol in the Presence of Sponge Nickel Leads to Filter Overpressure Incident</t>
  </si>
  <si>
    <t>A Method to Determine if a Flowing Suspension Might Cause Electrostatic Damage to the Glass/TFE Liner of Steel Equipment</t>
  </si>
  <si>
    <t>A Safe and Practical Procedure to Prepare Ethyl Diazoacetate</t>
  </si>
  <si>
    <t>Back To The Basics In Dust Explosions</t>
  </si>
  <si>
    <t>Evaluation Of Dust And Hybrid Explosion Potential In Process Plants</t>
  </si>
  <si>
    <t>Dust Explosion Venting through Ducts</t>
  </si>
  <si>
    <t>Combustible Dust Hazard Study</t>
  </si>
  <si>
    <t>Discussion on Dust Hazard Study</t>
  </si>
  <si>
    <t>Insidious Explosion Hazards in the Mining Industry</t>
  </si>
  <si>
    <t>Two Large Losses: Refinery Fire and Vapor Cloud Explosion at a Natural Gas Processing Plant</t>
  </si>
  <si>
    <t>U.S. Chemical Safety Board Investigation: Positive Pressure Control Room Failure</t>
  </si>
  <si>
    <t>The 27 March 2003 Billy-Berclau Accident - A Technical and Organisational Investigation</t>
  </si>
  <si>
    <t>When Risk Becomes Reality: Formosa Plastics' Response to a Plant Explosion</t>
  </si>
  <si>
    <t>M. Toth, D. Muzzio, and L. Cunningham</t>
  </si>
  <si>
    <t>J. K. Thomas, D. E. Ketchum, and Q. A. Baker</t>
  </si>
  <si>
    <t>R. J. Willey, S. Hu, and J. M. Moses</t>
  </si>
  <si>
    <t>B. Venugopal and D. Y. Kohn</t>
  </si>
  <si>
    <t>R. Johnson and B. Dunbobbin</t>
  </si>
  <si>
    <t>Z. Berkowitz, D.K. Horton, and W. E. Kaye</t>
  </si>
  <si>
    <t>M. Vidal, W. J. Rogers, and M. S. Mannan</t>
  </si>
  <si>
    <t>R. Zalosh and J. Stern-Gottfried</t>
  </si>
  <si>
    <t>A. C. van den Berg, M. M. van der Voort, J. Weerheijm et al.</t>
  </si>
  <si>
    <t>A. G. Dastidar, J. E. Going, F. I. Khan et al.</t>
  </si>
  <si>
    <t>E. M. Davis</t>
  </si>
  <si>
    <t>S. S. Y. Wang, A. S. Kotnis, J. H. Simpson et al.</t>
  </si>
  <si>
    <t>S. Thornton</t>
  </si>
  <si>
    <t>R. Zalosh, S. Grossel, R. Kahn et al.</t>
  </si>
  <si>
    <t>W. Hoyle, G. Joseph, M. Kaszniak et al.</t>
  </si>
  <si>
    <t>D. M. Tjernlund and S. J. Luzik</t>
  </si>
  <si>
    <t>J. Yuill</t>
  </si>
  <si>
    <t>L. Long, J. Banks, M. Morris et al.</t>
  </si>
  <si>
    <t>J-C Lecoze, N. Dechy, S. Lim et al.</t>
  </si>
  <si>
    <t>92a.pdf</t>
  </si>
  <si>
    <t>92b.pdf</t>
  </si>
  <si>
    <t>92c.pdf</t>
  </si>
  <si>
    <t>154a.pdf</t>
  </si>
  <si>
    <t>154b.pdf</t>
  </si>
  <si>
    <t>154c.pdf</t>
  </si>
  <si>
    <t>D. Muzzio and M. Toth</t>
  </si>
  <si>
    <t>anderson-1.PDF</t>
  </si>
  <si>
    <t>johnson presentation-1.pdf</t>
  </si>
  <si>
    <t>HODGES-1.PDF</t>
  </si>
  <si>
    <t>griswold-1.pdf</t>
  </si>
  <si>
    <t>CHEN-2.PDF</t>
  </si>
  <si>
    <t>malkewicz-3.PDF</t>
  </si>
  <si>
    <t>thompson-3.PDF</t>
  </si>
  <si>
    <t>BURNS-3.PDF</t>
  </si>
  <si>
    <t>malkewicz-4.PDF</t>
  </si>
  <si>
    <t>alderman presentation-4.pdf</t>
  </si>
  <si>
    <t>whitehouse-5.pdf</t>
  </si>
  <si>
    <t>cornwell-5.pdf</t>
  </si>
  <si>
    <t>BARKER-5.PDF</t>
  </si>
  <si>
    <t>moosemiller-5.PDF</t>
  </si>
  <si>
    <t>blackburn-6.PDF</t>
  </si>
  <si>
    <t>Phillips-6.PDF</t>
  </si>
  <si>
    <t>levintow-6.PDF</t>
  </si>
  <si>
    <t>WALKER-7.PDF</t>
  </si>
  <si>
    <t>Unwin-7.PDF</t>
  </si>
  <si>
    <t>alfiere-7.PDF</t>
  </si>
  <si>
    <t>DARBY-8.PDF</t>
  </si>
  <si>
    <t>KASIRI-8.PDF</t>
  </si>
  <si>
    <t>LAY-8.PDF</t>
  </si>
  <si>
    <t>edwards-8.pdf</t>
  </si>
  <si>
    <t>KLAIS-8.PDF</t>
  </si>
  <si>
    <t>leggett-9.PDF</t>
  </si>
  <si>
    <t>Lara-9.PDF</t>
  </si>
  <si>
    <t>estes presentation-9.pdf</t>
  </si>
  <si>
    <t>Decker-10.pdf</t>
  </si>
  <si>
    <t>Ahmad-10.pdf</t>
  </si>
  <si>
    <t>Wehman-11.PDF</t>
  </si>
  <si>
    <t>HOWAT-11.PDF</t>
  </si>
  <si>
    <t>COBB-11.PDF</t>
  </si>
  <si>
    <t>DARBY-11.PDF</t>
  </si>
  <si>
    <t>pintar-11.PDF</t>
  </si>
  <si>
    <t>sheppard-11.PDF</t>
  </si>
  <si>
    <t>BIRK-12.PDF</t>
  </si>
  <si>
    <t>DALEY-13.PDF</t>
  </si>
  <si>
    <t>bosler-13.pdf</t>
  </si>
  <si>
    <t>summers-13.pdf</t>
  </si>
  <si>
    <t>fischer-14.PDF</t>
  </si>
  <si>
    <t>WEBB-14.PDF</t>
  </si>
  <si>
    <t>COE-15.PDF</t>
  </si>
  <si>
    <t>hartung-16.PDF</t>
  </si>
  <si>
    <t>montgomery-16.PDF</t>
  </si>
  <si>
    <t>zimmermann-16.PDF</t>
  </si>
  <si>
    <t>shaikh-16.PDF</t>
  </si>
  <si>
    <t>melton-16.PDF</t>
  </si>
  <si>
    <t>HAYES-17.PDF</t>
  </si>
  <si>
    <t>wilson-18.PDF</t>
  </si>
  <si>
    <t>FORD-18.PDF</t>
  </si>
  <si>
    <t>murphy-19.PDF</t>
  </si>
  <si>
    <t>edwards-19.pdf</t>
  </si>
  <si>
    <t>LEVIN-19.PDF</t>
  </si>
  <si>
    <t>Cammy-20.PDF</t>
  </si>
  <si>
    <t>Woltman-20.PDF</t>
  </si>
  <si>
    <t>Dowell-20.pdf</t>
  </si>
  <si>
    <t>Pearson-Dafft-22.PDF</t>
  </si>
  <si>
    <t>POJE-13.PDF</t>
  </si>
  <si>
    <t>brauer-23.PDF</t>
  </si>
  <si>
    <t>Quintana-23.PDF</t>
  </si>
  <si>
    <t>KELL-23.PDF</t>
  </si>
  <si>
    <t>harrisGE-24.PDF</t>
  </si>
  <si>
    <t>KING-24.PDF</t>
  </si>
  <si>
    <t>McDaniel-24.PDF</t>
  </si>
  <si>
    <t>GEE-24.PDF</t>
  </si>
  <si>
    <t>turnbull-25.PDF</t>
  </si>
  <si>
    <t>paradies-25.PDF</t>
  </si>
  <si>
    <t>amorim-21.PDF</t>
  </si>
  <si>
    <t>israni-26.PDF</t>
  </si>
  <si>
    <t>cunningham-26.PDF</t>
  </si>
  <si>
    <t>PAPER 72</t>
  </si>
  <si>
    <t>cornwell-27.pdf</t>
  </si>
  <si>
    <t>PAPER 73</t>
  </si>
  <si>
    <t>walker-27.PDF</t>
  </si>
  <si>
    <t>PAPER 74</t>
  </si>
  <si>
    <t>casada-27.PDF</t>
  </si>
  <si>
    <t>PAPER 75</t>
  </si>
  <si>
    <t>gustafson-27.PDF</t>
  </si>
  <si>
    <t>PPSS-1998</t>
  </si>
  <si>
    <t>Technical Aspects of the EHCMA Program for EPA RMP Implementation</t>
  </si>
  <si>
    <t>S. Anderson and J. Coe</t>
  </si>
  <si>
    <t>P. Johnson</t>
  </si>
  <si>
    <t>Process for Developing Offsite Consequence Guidelines for Complying with EPA’s RMP Requirements</t>
  </si>
  <si>
    <t>R. Hodges</t>
  </si>
  <si>
    <t>N. Griswold</t>
  </si>
  <si>
    <t>RAVEM - A Pilot-Scale Runaway and Venting Module</t>
  </si>
  <si>
    <t>J. Chen, C. Cheng, W.Chou et al.</t>
  </si>
  <si>
    <t>Combined Audits</t>
  </si>
  <si>
    <t>P. Malkewicz</t>
  </si>
  <si>
    <t>DuPont’s Approach to PSM Auditing</t>
  </si>
  <si>
    <t>Measuring Upstream Performance Indicators for Process Safety</t>
  </si>
  <si>
    <t>T. Burns</t>
  </si>
  <si>
    <t>What is Involved in PHA Revalidation</t>
  </si>
  <si>
    <t>J. Alderman</t>
  </si>
  <si>
    <t>Application of Qualitative and Quantitative Risk Analysis Techniques to Building Siting Studies</t>
  </si>
  <si>
    <t>J. Cornwell, J. Marx, and W. Lee</t>
  </si>
  <si>
    <t>Advanced API RP-752 Building Siting Analyses – A Prototype</t>
  </si>
  <si>
    <t>M. Moosemiller, B. Brown and B. Greenwood</t>
  </si>
  <si>
    <t>A Case Study: The Plaintiff’s Perspective on the Use of PSM and RMP Documentation in Civil Litigation</t>
  </si>
  <si>
    <t>P. Phillips</t>
  </si>
  <si>
    <t>N. Levintow</t>
  </si>
  <si>
    <t>Making Process Safety Pay Off in Plant Productivity, Reliability, and Quality</t>
  </si>
  <si>
    <t>D. Walker, A. Remson, and J. Rooney</t>
  </si>
  <si>
    <t>Relating Profit Risk Management to Reliability Management</t>
  </si>
  <si>
    <t>S. Unwin</t>
  </si>
  <si>
    <t>Reliability Training: Equipping the Plant Staff to Achieve Reliability Excellence</t>
  </si>
  <si>
    <t>J. Alfiere, D. Lorenzo, and D. Walker</t>
  </si>
  <si>
    <t>Pressure Relief Device Sizing: What’s Known and What’s Not</t>
  </si>
  <si>
    <t>H. Kasiri, J. Gallego, R. Krebs et al.</t>
  </si>
  <si>
    <t>Company Wide Approaches to Emergency Relief System Evaluation and Upgrade: Benefits and Challenges</t>
  </si>
  <si>
    <t>J. Lay</t>
  </si>
  <si>
    <t>Pressure Relief Device Isolation Methods</t>
  </si>
  <si>
    <t>Technical Implementation of Retention Systems for Hazardous Materials in the Case of Pressure Relief</t>
  </si>
  <si>
    <t>Risk Management and Process Safety for the Toll Manufacturer</t>
  </si>
  <si>
    <t>A. Lara and S. Mannan</t>
  </si>
  <si>
    <t>J. Estes</t>
  </si>
  <si>
    <t>RAGAGEP</t>
  </si>
  <si>
    <t>Defining and Maintaining a RAGAGEP Program</t>
  </si>
  <si>
    <t>L. Decker and R. Montgomery</t>
  </si>
  <si>
    <t>A. Ahmad</t>
  </si>
  <si>
    <t>Safety, Doing Things Right</t>
  </si>
  <si>
    <t>J. Wehman</t>
  </si>
  <si>
    <t>C. Howat</t>
  </si>
  <si>
    <t>Ready-to-Use Safety Instructional Materials from SACHE</t>
  </si>
  <si>
    <t>J. Cobb</t>
  </si>
  <si>
    <t>Incorporating Process Safety into the Chemical Engineering Curriculum</t>
  </si>
  <si>
    <t>A. Pintar, J.King, and D. Crowl</t>
  </si>
  <si>
    <t>Process Safety in the Curriculum - Explosion Prevention Technical Elective</t>
  </si>
  <si>
    <t>Propane and LPG BLEVE Incident Simulation for Plant Safety Analysis, Emergency Response Planning and Training</t>
  </si>
  <si>
    <t>A.M.Birk</t>
  </si>
  <si>
    <t>D. Daley and B. Bosler</t>
  </si>
  <si>
    <t>Y2K: Religion or Science?</t>
  </si>
  <si>
    <t>W. H. Bosler</t>
  </si>
  <si>
    <t>Year 2000 Compliance</t>
  </si>
  <si>
    <t>The Frontline Learning Organization: From Concept to Competitive Advantage</t>
  </si>
  <si>
    <t>Changing the Workplace Culture to Reap the Benefits of Good Reliability Programs</t>
  </si>
  <si>
    <t>Revalidation of a Large Flare Stack - Practical Lessons Learned</t>
  </si>
  <si>
    <t>S. Hartung</t>
  </si>
  <si>
    <t>Selecting an Analysis Methodology for Performing a Layer of Protection Analysis</t>
  </si>
  <si>
    <t>R. Montgomery and A. Huff</t>
  </si>
  <si>
    <t>A Sensitivity Analysis of PHAST Model Parameters for Formaldehyde Spills</t>
  </si>
  <si>
    <t>I. Shaikh and S. Mannan</t>
  </si>
  <si>
    <t>A Method for Evaluating Hazards of Low Volatility Toxic Liquids</t>
  </si>
  <si>
    <t>T. Melton and D. Johnson</t>
  </si>
  <si>
    <t>Transforming Your Mechanical Integrity Program into a Reliability Program</t>
  </si>
  <si>
    <t>J. Hayes, R. Montgomery, and A. Remson</t>
  </si>
  <si>
    <t>Changing Safely-A Methodology for the Structured Assessment of Modifications to Safety Management Systems and Organizations</t>
  </si>
  <si>
    <t>Is Your SIS Grandfathered Under ANSI/ISA S84.01-1996?</t>
  </si>
  <si>
    <t>K. Ford and A. Summers</t>
  </si>
  <si>
    <t>The Reactive Chemicals Risk Management Process</t>
  </si>
  <si>
    <t>Should We Equip Highly Hazardous Chemical Processes with Critical Incident Recorders?</t>
  </si>
  <si>
    <t>V. Edwards and D.Clark</t>
  </si>
  <si>
    <t>A Study of the Energetics of Oligomer/Polymer Decomposition</t>
  </si>
  <si>
    <t>M. Levin</t>
  </si>
  <si>
    <t>Safety Integrity Level Selection, A Process Licensor’s Perspective</t>
  </si>
  <si>
    <t>N. Cammy, J. Harris, E. Marszal and L. Richardson</t>
  </si>
  <si>
    <t>Shell’s Method for Determining Safety Integrity Level Requirements for Safety Instrumented Systems</t>
  </si>
  <si>
    <t>A. Woltman</t>
  </si>
  <si>
    <t>Layer of Protection Analysis: A Worked Example for a Distillation System.</t>
  </si>
  <si>
    <t>A. Dowell</t>
  </si>
  <si>
    <t>Safety Through Design in the Chemical Process Industry: Inherently Safer Process Design</t>
  </si>
  <si>
    <t>K. Pearson-Dafft and D. Hendershot</t>
  </si>
  <si>
    <t>Proactive vs. Prescriptive Safety for the Offshore Industry</t>
  </si>
  <si>
    <t>B. Poblete</t>
  </si>
  <si>
    <t>M. Brauer</t>
  </si>
  <si>
    <t>Prevention of Physical Hazards Through Role Ambiguity Minimization</t>
  </si>
  <si>
    <t>R. Quintana</t>
  </si>
  <si>
    <t>Industry Best Practice in Simulator Training</t>
  </si>
  <si>
    <t>R. Kell</t>
  </si>
  <si>
    <t>EHCMA Five-Year Accident History Protocol</t>
  </si>
  <si>
    <t>G. Harris</t>
  </si>
  <si>
    <t>If You Model It, Will They Come?</t>
  </si>
  <si>
    <t>Between a Rock and a Hard Place: A Case Study in Negotiating Community Contracts</t>
  </si>
  <si>
    <t>M. McDaniel</t>
  </si>
  <si>
    <t>D. Gee, P. Patrick, and M. Carter</t>
  </si>
  <si>
    <t>Investigating High Risk Incidents</t>
  </si>
  <si>
    <t>K. Turnbull</t>
  </si>
  <si>
    <t>Developing and Implementing a Process Safety and Risk Management Program for a Pharmaceutical Operation</t>
  </si>
  <si>
    <t>C. Amorim</t>
  </si>
  <si>
    <t>Merging of US LNG Standards – 49 CFR 193 and NFPA 59A</t>
  </si>
  <si>
    <t>M. Israni</t>
  </si>
  <si>
    <t>Field Inspection of Rail-Car Thermal Insulation by Thermography</t>
  </si>
  <si>
    <t>M. Cunningham and A.M. Birk</t>
  </si>
  <si>
    <t>The Use of Comparative Quantitative Risk Analysis in Evaluating Proposed Hydrogen Fluoride Mitigation Systems</t>
  </si>
  <si>
    <t>J. Cornwell</t>
  </si>
  <si>
    <t>The Status of Risk and Reliability Management Programs in Industry</t>
  </si>
  <si>
    <t>D. Walker and E. Daggett</t>
  </si>
  <si>
    <t>Assessing Business Interruption Risk at Critical Manufacturing Facilities</t>
  </si>
  <si>
    <t>The Integration of Traditional QRA into Commercial Risk Decision Making</t>
  </si>
  <si>
    <t>R. Gustafson</t>
  </si>
  <si>
    <t>1992 Process Plant Safety Symposium, Houston, TX, 18 Feb 1992</t>
  </si>
  <si>
    <t>1992 Process Plant Safety Symposium, Volume 2, Houston, TX, 18 Feb 1992</t>
  </si>
  <si>
    <t>1994 Process Plant Safety Symposium, Volume 1, Houston, TX, 28 Feb 1994</t>
  </si>
  <si>
    <t>1994 Process Plant Safety Symposium, Volume 2, Houston, TX, 28 Feb 1994</t>
  </si>
  <si>
    <t>1996 Process Plant Safety Symposium, Volume 2, Houston, TX, 1 Apr 1996</t>
  </si>
  <si>
    <t>1996 Process Plant Safety Symposium, Volume 1, Houston, TX, 1 Apr 1996</t>
  </si>
  <si>
    <t>1998 Process Plant Safety Symposium, Houston Texas, 26 October  1998</t>
  </si>
  <si>
    <t>O</t>
  </si>
  <si>
    <t>P</t>
  </si>
  <si>
    <t>FEM3 Modeling of Ammonia and Hydrofluoric Acid Dispersion</t>
  </si>
  <si>
    <t>Effectiveness of Water Sprays on Mitigating Anhydrous Hydrofluoric Acid Releases</t>
  </si>
  <si>
    <t>Conduct Of Anhydrous Hydrofluoric Acid.pdf</t>
  </si>
  <si>
    <t>The Mixing of Anhydrous Hydrogen fluoride With Moist Air</t>
  </si>
  <si>
    <t>Conduct of Anhydrous Hydrofluoric Acid Spill Experiments</t>
  </si>
  <si>
    <t xml:space="preserve"> 79-80</t>
  </si>
  <si>
    <t xml:space="preserve"> 97-116</t>
  </si>
  <si>
    <t xml:space="preserve"> 117-148</t>
  </si>
  <si>
    <t xml:space="preserve"> 167-188</t>
  </si>
  <si>
    <t xml:space="preserve"> 225-242</t>
  </si>
  <si>
    <t xml:space="preserve"> 305-318</t>
  </si>
  <si>
    <t xml:space="preserve"> 331-340</t>
  </si>
  <si>
    <t xml:space="preserve"> 435-470</t>
  </si>
  <si>
    <t xml:space="preserve"> 489-508</t>
  </si>
  <si>
    <t xml:space="preserve"> 539-556</t>
  </si>
  <si>
    <t xml:space="preserve"> 593-610</t>
  </si>
  <si>
    <t xml:space="preserve"> 663-680</t>
  </si>
  <si>
    <t xml:space="preserve"> 721-736</t>
  </si>
  <si>
    <t xml:space="preserve"> 737-762</t>
  </si>
  <si>
    <t xml:space="preserve"> 777-786</t>
  </si>
  <si>
    <t xml:space="preserve"> 787-824</t>
  </si>
  <si>
    <t xml:space="preserve"> 825-838</t>
  </si>
  <si>
    <t xml:space="preserve"> 859-880</t>
  </si>
  <si>
    <t xml:space="preserve"> 905-920</t>
  </si>
  <si>
    <t xml:space="preserve"> 937-954</t>
  </si>
  <si>
    <t xml:space="preserve"> 997-1002</t>
  </si>
  <si>
    <t>R. Muralidhar, G. R. Jersey, F. J. Krambeck, and S. Sundarfsan</t>
  </si>
  <si>
    <t>A Quality Oriented Approach to Process Safety Management Implementation</t>
  </si>
  <si>
    <t>FireScan Condition Monitoring for Critical Protection Equipment</t>
  </si>
  <si>
    <t>Using Major Hazards Review to Identify Atypical Hazards For Quantitative Risk Assessment</t>
  </si>
  <si>
    <t>Contractor - Hazard Identification and Control</t>
  </si>
  <si>
    <t>Health and Safety Practices and Procedures for Effective Loss Control on Environmental Assessment and Remediation Projects</t>
  </si>
  <si>
    <t>Case Study of a Hydrogen Peroxide Related Detonation in a Wastewater Treatment Tank</t>
  </si>
  <si>
    <t>Quantitative Evaluation of Fireball Hazards</t>
  </si>
  <si>
    <t>Evaluating External Spill Response Resources</t>
  </si>
  <si>
    <t>The Technical Basis For Using Substance Lists And Threshold Quantities For Prioritizing Major Accident Prevention And Regulatory Activites</t>
  </si>
  <si>
    <t>Vapor Suppression of Chemicals Using Foam</t>
  </si>
  <si>
    <t>Failure and Design Limit Criteria for Blast Loaded Structure</t>
  </si>
  <si>
    <t>In Line (Detonation) Flame Arresters - Function, Certification, Selection and Application</t>
  </si>
  <si>
    <t>Ethylene Oxide Explosion at Seadrift, Texas - Reboiler Safety</t>
  </si>
  <si>
    <t>Liquid Drainage And Containment For Safe Plant Operations</t>
  </si>
  <si>
    <t>Ethylene Oxide Explosion at Seadrift, Texas - Iron Oxide Chemistry</t>
  </si>
  <si>
    <t>Transient Flow Phenomena and Reaction Forces During Blowdown of Gas at High Pressures Through Relief Lines Behind Rupture Discs</t>
  </si>
  <si>
    <t>Case Histories of Some Power- and Control-Based Process Safety Incidents</t>
  </si>
  <si>
    <t>Current Research at TNO on Vapor Cloud Explosion Modeling</t>
  </si>
  <si>
    <t>Flammability of Metals and Other Elemental Dust Clouds</t>
  </si>
  <si>
    <t>Application of ARC™ Thermokinetic Data to the Design of Safety Schemes for Industrial Reactors</t>
  </si>
  <si>
    <t>An Advanced Method for The Estimation of Reaction Kinetics, Scale-Up and Pressure Relief Design</t>
  </si>
  <si>
    <t>Aspects of Emergency Relief Design for Reactive Systems</t>
  </si>
  <si>
    <t>An Analysis of Two Thermal Runaway Reactions Involving Commonly Used Chemicals</t>
  </si>
  <si>
    <t>Hazard Evaluation of Polymerizable Compounds</t>
  </si>
  <si>
    <t>Critial Temperature for the Thermal Explosion of Liquid Organic Peroxides</t>
  </si>
  <si>
    <t>Validation of Scaling Techniques for Experimental Vapour Cloud Explosion Investigations</t>
  </si>
  <si>
    <t>Promoting an Organized Qualitative-Quantitative Risk Analysis for Process Safety, Fire &amp; Explosion Concerns with Emphasis on Flexible Risk Levels, Design, and Operability</t>
  </si>
  <si>
    <t>The Limits of Learning by Using Risk Analysis Techniques</t>
  </si>
  <si>
    <t>Improved Fire and Explosion Index Hazard Classification</t>
  </si>
  <si>
    <t>Quantitative Risk Analysis of Proposed Design Changes to a Gas Plant</t>
  </si>
  <si>
    <t>Flexible Intermediate Bulk Containers - Potential Electrostatic Hazards</t>
  </si>
  <si>
    <t>Ignition Behavior of Combustible Dusts</t>
  </si>
  <si>
    <t>New, Revised VDI-Guideline 3673</t>
  </si>
  <si>
    <t>Dust and Hybrid Explosibility in a 1m3 Spherical Chamber</t>
  </si>
  <si>
    <t>Violence of Dust Explosions in Integrated Systems</t>
  </si>
  <si>
    <t>Studies about the Influence of Turbulence on the Course of Explosions</t>
  </si>
  <si>
    <t>Transition from Deflagration to Detonation in Layered Dust Explosions</t>
  </si>
  <si>
    <t>Critical Parameters for the Ignition of Dust Layers at Constant Heat Flux Boundary Conditions</t>
  </si>
  <si>
    <t>Risk Analysis of Chlorine Production, Storage, and Transshipment</t>
  </si>
  <si>
    <t>A Numerical Code for Assessing Societal Risk from Road Transport of Dangerous Substances</t>
  </si>
  <si>
    <t>The Evaluation of Technical Models Used for Major-Accident Hazard Installations</t>
  </si>
  <si>
    <t>ISO 9000: A Framework for Integrating Safety, Health &amp; Environmental Management Systems</t>
  </si>
  <si>
    <t>Quantified Risk Analysis in the Process Industries</t>
  </si>
  <si>
    <t>Inherently Safer Design - The Growth of an Idea</t>
  </si>
  <si>
    <t>Inherent Safety, Health and Environmental (SHE) Reviews</t>
  </si>
  <si>
    <t>Applying Inherently Safer Concepts to an Acquisition Which Handles Phosgene</t>
  </si>
  <si>
    <t>Improving Inherent Safety with Sealless Pumps</t>
  </si>
  <si>
    <t>Issues In Facility Siting</t>
  </si>
  <si>
    <t>Improving the Operator's Capabilities During Abnormal Operations</t>
  </si>
  <si>
    <t>Human Factors: Case Histories of Improperly Managed Changes in Chemical Plants</t>
  </si>
  <si>
    <t>Procedure for Determining the Distribution Ranking Index</t>
  </si>
  <si>
    <t>Performing EPA-Mandated Hazard Assessments</t>
  </si>
  <si>
    <t>A New Paradigm for Process Safety Compliance Audits</t>
  </si>
  <si>
    <t>The Fire Extinguishing Capability of Mist Generated by Flashing of Super-Heated Water</t>
  </si>
  <si>
    <t>Extension of the Interim Jet Fire Test Procedure for the Evaluation of Passive Fire Protection Materials on Offshore Pipelines</t>
  </si>
  <si>
    <t>Effects of a Gravel Bed on the Burning Rate and Extinguishment of High Flash Point Hydrocarbon Pool Fires</t>
  </si>
  <si>
    <t>Heat Transfer Fluid Mist Explosion Potential - An Important Consideration for Users</t>
  </si>
  <si>
    <t>Design of Piping Systems for Toxic Fluids</t>
  </si>
  <si>
    <t>Evaluation of a Containment Building for a Liquid Chlorine Unloading Facility</t>
  </si>
  <si>
    <t>Quantitative Evaluation of Inhalation-Toxicity Hazards</t>
  </si>
  <si>
    <t>Application of Pressure Nutsche Filtration and Drying for Toxic Chemicals</t>
  </si>
  <si>
    <t>Decommissioning a Silicon Production Facility</t>
  </si>
  <si>
    <t>CCPS Initiative for Small and Medium Enterprises</t>
  </si>
  <si>
    <t>Vent Sizing in Partial-Volume Deflagrations and Its Application to the Case of Spray Dryers</t>
  </si>
  <si>
    <t xml:space="preserve">M. D. Weill and J. W. Rebeck  </t>
  </si>
  <si>
    <t xml:space="preserve">R. Foster and B. Klimczak  </t>
  </si>
  <si>
    <t>J. Shah and T. C. McKelvey</t>
  </si>
  <si>
    <t>L. Helsing and R. Craig Matthiessen</t>
  </si>
  <si>
    <t>N. E. Scheffler, L. S. Green, and D. Frurip</t>
  </si>
  <si>
    <t>A. J. Torres, Jr. and T. J. Simmons</t>
  </si>
  <si>
    <t>L. L. Simpson and P. E. Minton</t>
  </si>
  <si>
    <t xml:space="preserve">B. C. Ream, E. M. Thorsteinson, et al. </t>
  </si>
  <si>
    <t>M. J. Pegg, P. R. Amyotte, and K. J. Mintz</t>
  </si>
  <si>
    <t>V. Ebadat and P. Cartwright</t>
  </si>
  <si>
    <t>F. Gurry and M. L. Griffin</t>
  </si>
  <si>
    <t>G. Viera and P. H. Wadia</t>
  </si>
  <si>
    <t>W. P. M. Mercx, A. C. van den Berg, and G. Opschoor</t>
  </si>
  <si>
    <t>B. Matusz and D. L. Sadler</t>
  </si>
  <si>
    <t>M. J. Conley and D. Williams</t>
  </si>
  <si>
    <t>W. L. Frank, P. E.</t>
  </si>
  <si>
    <t>T. C. Hofelich, D. J. Frurip, and J. B. Powers</t>
  </si>
  <si>
    <t>S. S. Y. Wang, S. Kiang, and W. Merkl</t>
  </si>
  <si>
    <t>G. A. Melhem and D. A. Shaw</t>
  </si>
  <si>
    <t>T. Hoppe, A. Bayer, K. Boucher, et al.</t>
  </si>
  <si>
    <t>D. J. Frurip, A. Charkabarti, T. C. Hofelich, et al.</t>
  </si>
  <si>
    <t>J. Venart, K. Sollows, and X. Jian</t>
  </si>
  <si>
    <t>W. P. M. Merx, D. M. Johnson, and J. Puttock</t>
  </si>
  <si>
    <t>Q. A. Baker, M. J. Tang, E. Scheier, et al.</t>
  </si>
  <si>
    <t>J. Noronha, G. Page, D. Karydas, et al.</t>
  </si>
  <si>
    <t>J. Shah and K. Mudan</t>
  </si>
  <si>
    <t>B. Tylock, R. Johnson, S. Rudy, et al.</t>
  </si>
  <si>
    <t>A. M. Downes and R. Stankovich</t>
  </si>
  <si>
    <t>C. J. Dahn, A. Kashani, and B. N. Reyes</t>
  </si>
  <si>
    <t>T. M. Dougherty</t>
  </si>
  <si>
    <t>K. van Wingerden, G. H. Pederson, R. Teigland, et al.</t>
  </si>
  <si>
    <t>M. Sichel, C. W. Kauffman, and Y. C. Li</t>
  </si>
  <si>
    <t>W. Hensel, U. Krause, W. John, et al.</t>
  </si>
  <si>
    <t>E. R. Elsbury</t>
  </si>
  <si>
    <t>C. Pietersen, C. M. A. Jansen, and H. C. Wennink</t>
  </si>
  <si>
    <t>R. Fiori and G. Spadoni</t>
  </si>
  <si>
    <t>R. Danna and H. West</t>
  </si>
  <si>
    <t>J. Hudson and M. Kazarians</t>
  </si>
  <si>
    <t>R. Tuli, G. Apostolakis, M. Kazarians, et al.</t>
  </si>
  <si>
    <t>J. R. Sawers and M. M. R. Eastman</t>
  </si>
  <si>
    <t>R. L. Collins and G. M. Schell</t>
  </si>
  <si>
    <t>H. David and F. H. Knack</t>
  </si>
  <si>
    <t>J. R. Mawhinney, B. Taber, and J. Z. Su</t>
  </si>
  <si>
    <t>R. Zalosh and W. H. Lin</t>
  </si>
  <si>
    <t>H. L. Febo, Jr. and J. V. Valiulis</t>
  </si>
  <si>
    <t>A. Pezeshk and H. Rahmani</t>
  </si>
  <si>
    <t>L. V. Csengery, R. E. Sherman, K. C. Crawford, et al.</t>
  </si>
  <si>
    <t>F. Halvorsen, P. Sandhu, and D. Holler</t>
  </si>
  <si>
    <t xml:space="preserve">    92a.pdf</t>
  </si>
  <si>
    <t xml:space="preserve">    92b.pdf</t>
  </si>
  <si>
    <t xml:space="preserve">    92c.pdf</t>
  </si>
  <si>
    <t xml:space="preserve">    93a.pdf</t>
  </si>
  <si>
    <t xml:space="preserve">    93b.pdf</t>
  </si>
  <si>
    <t xml:space="preserve">    93c.pdf</t>
  </si>
  <si>
    <t xml:space="preserve">    93d.pdf</t>
  </si>
  <si>
    <t xml:space="preserve">    94a.pdf</t>
  </si>
  <si>
    <t xml:space="preserve">    95a.pdf</t>
  </si>
  <si>
    <t xml:space="preserve">    95b.pdf</t>
  </si>
  <si>
    <t xml:space="preserve">    95c.pdf</t>
  </si>
  <si>
    <t xml:space="preserve">    95d.pdf</t>
  </si>
  <si>
    <t xml:space="preserve">    95e.pdf</t>
  </si>
  <si>
    <t xml:space="preserve">    96a.pdf</t>
  </si>
  <si>
    <t xml:space="preserve">    96b.pdf</t>
  </si>
  <si>
    <t xml:space="preserve">    96c.pdf</t>
  </si>
  <si>
    <t xml:space="preserve">    96d.pdf</t>
  </si>
  <si>
    <t xml:space="preserve">    96e.pdf</t>
  </si>
  <si>
    <t xml:space="preserve">    96f.pdf</t>
  </si>
  <si>
    <t xml:space="preserve">    96g.pdf</t>
  </si>
  <si>
    <t xml:space="preserve">    97a.pdf</t>
  </si>
  <si>
    <t xml:space="preserve">    97b.pdf</t>
  </si>
  <si>
    <t xml:space="preserve">    97c.pdf</t>
  </si>
  <si>
    <t xml:space="preserve">    97d.pdf</t>
  </si>
  <si>
    <t xml:space="preserve">    97e.pdf</t>
  </si>
  <si>
    <t xml:space="preserve">    97f.pdf</t>
  </si>
  <si>
    <t xml:space="preserve">    98a.pdf</t>
  </si>
  <si>
    <t xml:space="preserve">    98b.pdf</t>
  </si>
  <si>
    <t xml:space="preserve">    98c.pdf</t>
  </si>
  <si>
    <t xml:space="preserve">    98d.pdf</t>
  </si>
  <si>
    <t xml:space="preserve">    98e.pdf</t>
  </si>
  <si>
    <t xml:space="preserve">    98f.pdf</t>
  </si>
  <si>
    <t xml:space="preserve">    141a.pdf</t>
  </si>
  <si>
    <t xml:space="preserve">    141b.pdf</t>
  </si>
  <si>
    <t xml:space="preserve">    142a.pdf</t>
  </si>
  <si>
    <t xml:space="preserve">    154a.pdf</t>
  </si>
  <si>
    <t xml:space="preserve">    154b.pdf</t>
  </si>
  <si>
    <t xml:space="preserve">    154c.pdf</t>
  </si>
  <si>
    <t>PPSS-2005</t>
  </si>
  <si>
    <t>00_MondayLunch.pdf</t>
  </si>
  <si>
    <t>93a.pdf</t>
  </si>
  <si>
    <t>93b.pdf</t>
  </si>
  <si>
    <t>93c.pdf</t>
  </si>
  <si>
    <t>93d.pdf</t>
  </si>
  <si>
    <t>94a.pdf</t>
  </si>
  <si>
    <t>95a.pdf</t>
  </si>
  <si>
    <t>95b.pdf</t>
  </si>
  <si>
    <t>95c.pdf</t>
  </si>
  <si>
    <t>95d.pdf</t>
  </si>
  <si>
    <t>95e.pdf</t>
  </si>
  <si>
    <t>96a.pdf</t>
  </si>
  <si>
    <t>96b.pdf</t>
  </si>
  <si>
    <t>96c.pdf</t>
  </si>
  <si>
    <t>96d.pdf</t>
  </si>
  <si>
    <t>96e.pdf</t>
  </si>
  <si>
    <t>96f.pdf</t>
  </si>
  <si>
    <t>96g.pdf</t>
  </si>
  <si>
    <t>97a.pdf</t>
  </si>
  <si>
    <t>97b.pdf</t>
  </si>
  <si>
    <t>97c.pdf</t>
  </si>
  <si>
    <t>97d.pdf</t>
  </si>
  <si>
    <t>97e.pdf</t>
  </si>
  <si>
    <t>97f.pdf</t>
  </si>
  <si>
    <t>98a.pdf</t>
  </si>
  <si>
    <t>98b.pdf</t>
  </si>
  <si>
    <t>98c.pdf</t>
  </si>
  <si>
    <t>98d.pdf</t>
  </si>
  <si>
    <t>98e.pdf</t>
  </si>
  <si>
    <t>98f.pdf</t>
  </si>
  <si>
    <t>141a.pdf</t>
  </si>
  <si>
    <t>141b.pdf</t>
  </si>
  <si>
    <t>142a.pdf</t>
  </si>
  <si>
    <t>Human Factors Engineering and Ergonomic Engineering</t>
  </si>
  <si>
    <t>Improving Safety Culture</t>
  </si>
  <si>
    <t>Incident Investigations and Methods of Interpreting Evidence</t>
  </si>
  <si>
    <t>Inherently Safer Process Design and Operations</t>
  </si>
  <si>
    <t>Monday Luncheon Speech</t>
  </si>
  <si>
    <t>Rotational Force Capabilities of Males and Females Between the Ages of 30 and 55 Years</t>
  </si>
  <si>
    <t>Human Factors Analysis Techniques for Process Control Rooms and Control Systems</t>
  </si>
  <si>
    <t>Statistical Analysis of Human Factors Checklists</t>
  </si>
  <si>
    <t>Methods for Improving Human Performance</t>
  </si>
  <si>
    <t>Human Reliability Analysis for Chlorine Bulk Unloading Procedures</t>
  </si>
  <si>
    <t>Operational Discipline at DuPont</t>
  </si>
  <si>
    <t>Values and Behavior: Building a Culture that Promotes Safety</t>
  </si>
  <si>
    <t>Essential Elements of a Sound Safety Culture</t>
  </si>
  <si>
    <t>Enhanced Layer of Protection Analysis (LOPA) Method</t>
  </si>
  <si>
    <t>Selection and Evaluation of Release Scenarios for an LNG Import Terminal</t>
  </si>
  <si>
    <t>Criteria for the Escalation of Fires and Explosions</t>
  </si>
  <si>
    <t>Quantitative Risk Analysis for Hazardous Materials Transportation</t>
  </si>
  <si>
    <t>Statistical Analysis of Pressure Vessel Failure</t>
  </si>
  <si>
    <t>Atlantis Case Study: Getting the Most from Your HAZOP</t>
  </si>
  <si>
    <t>Operator Initiated Action as an Independent Protection Layer</t>
  </si>
  <si>
    <t>Incident Investigation of an Explosion at a Styrene Plant</t>
  </si>
  <si>
    <t>Investigating Chemical Process Accidents: Examples of Good Practices</t>
  </si>
  <si>
    <t>Investigation Challenges of the Kinston Dust Explosion Accident</t>
  </si>
  <si>
    <t>Investigating Explosion Incidents – What Do You Look for and What Does It Tell You</t>
  </si>
  <si>
    <t>Dust Explosion Case Study: How a "Wrong" Material of Construction Caused a Dust Explosion</t>
  </si>
  <si>
    <t>Application of Inherently Safer Process Concepts in DuPont</t>
  </si>
  <si>
    <t>Inherently Safe Process Plants: Practical Methods and Examples</t>
  </si>
  <si>
    <t>Inherently Safer Technology: An Evolutionary Thing</t>
  </si>
  <si>
    <t>Implementing Inherently Safer Design in an Existing Plant</t>
  </si>
  <si>
    <t>Continuous Process Improvement Toward a Safer Ester Amidation Process</t>
  </si>
  <si>
    <t>Preventing Incidents At Newly Acquired Facilities – Implementation of Lessons Learned</t>
  </si>
  <si>
    <t>Keynote Paper Holder</t>
  </si>
  <si>
    <t>When Risk Becomes Reality: Formosa Plastics’ Response to a Plant Explosion</t>
  </si>
  <si>
    <t>Naval Sea Systems Command Submarine Safety (SUBSAFE) Program</t>
  </si>
  <si>
    <t>S. J. Luzik and Derrick Tjernlund</t>
  </si>
  <si>
    <t>L. J. H. Schulze, R. Ginsburg, and J. Quereshi</t>
  </si>
  <si>
    <t>D. Lorenzo, L. N. Vanden Heuvel, and J. J. Rooney</t>
  </si>
  <si>
    <t>J. J. Chaback</t>
  </si>
  <si>
    <t>S. C. Payne, M. E. Bergman, and J. B. Henning</t>
  </si>
  <si>
    <t>T. E. McSween</t>
  </si>
  <si>
    <t>R. Walter</t>
  </si>
  <si>
    <t>A. Waller</t>
  </si>
  <si>
    <t>J. D. Marx and John B. Cornwell</t>
  </si>
  <si>
    <t>V. Cozzani, G. Gubinelli, and E. Salzano</t>
  </si>
  <si>
    <t>Y. Qiao, N. Keren, W. J. Rogers et al.</t>
  </si>
  <si>
    <t>T. J. Mikschl and Ahmad Shafaghi</t>
  </si>
  <si>
    <t>D. J. Carter, M. Gerschefski, and K. Watson</t>
  </si>
  <si>
    <t>A. Summers and Scott Sandler</t>
  </si>
  <si>
    <t>D. Morrison, R. A. Ogle, M. Viz et al.</t>
  </si>
  <si>
    <t>D. D. Barker</t>
  </si>
  <si>
    <t>C. Curtis Clements</t>
  </si>
  <si>
    <t>D. G. Kehn</t>
  </si>
  <si>
    <t>T. Overton and George King</t>
  </si>
  <si>
    <t>K. Olander and Peter Van Buskirk</t>
  </si>
  <si>
    <t>D. Hendershot, J. A. Sussman, G. E. Winkler et al.</t>
  </si>
  <si>
    <t>A. David, S. Tummala, B. M. Mudryk et al.</t>
  </si>
  <si>
    <t>B. Dunbobbin, C. Lorn Paxton, G. A. Peters et al.</t>
  </si>
  <si>
    <t>S. Stricoff and P. Killimet</t>
  </si>
  <si>
    <t>A. I. Ness and R.Gibson</t>
  </si>
  <si>
    <t>P. E. Sullivan, S. E. Iwanowicz, A. H. Ford et al.</t>
  </si>
  <si>
    <t>2005 Process Plant Safety Symposium</t>
  </si>
  <si>
    <t>New Regulations and the Four Keys to Chemical Safety</t>
  </si>
  <si>
    <t>Analysis of Vent Area Estimation Methods for Non-Nomograph Cases</t>
  </si>
  <si>
    <t>Dow Chemical Company's Consolidated Audit</t>
  </si>
  <si>
    <t>Management of a Reactive Chemicals Incident - A Case Study</t>
  </si>
  <si>
    <t>Preparation Of The Guidlines For Engineering Design For Process Safety</t>
  </si>
  <si>
    <t>A Suggested Electrostatic Mechanism For The Ignition Of Flammable Vapors Escaping From A Wastewater Solution Containing A Peroxide</t>
  </si>
  <si>
    <t>Testing Of Portable Tanks For Flammable Liquids</t>
  </si>
  <si>
    <t>Det norske Veritas Industry, Inc.</t>
  </si>
  <si>
    <t>Additional Handouts</t>
  </si>
  <si>
    <t>On the Estimation of Hazard Potential for Chemical Substances</t>
  </si>
  <si>
    <t>Marine Chemists - What are They and What Do They Do?</t>
  </si>
  <si>
    <t>A Financial Risk Assessment Case Study - Tank Truck Transportation of Chemicals and Petroleum Products</t>
  </si>
  <si>
    <t>P. M. Myers and K. S. Mudan</t>
  </si>
  <si>
    <t>Some Electrostatic Considerations in the Transportation of Flammable Liquids</t>
  </si>
  <si>
    <t>L. Bendixen, R. A. Freeman, and D. C. Hendershot</t>
  </si>
  <si>
    <t>Testing the Suitability of FIBCs for Use in Flammable Atmospheres</t>
  </si>
  <si>
    <t>Modeling of Panel Inertia Effects In Vented Dust Explosions</t>
  </si>
  <si>
    <t>Dust Cloud Characterization and the Influence of the Pressure-Time History of Silos</t>
  </si>
  <si>
    <t>Explosion Protection of Pipe Systems Conveying Combustible Dusts or Flammable Gases</t>
  </si>
  <si>
    <t>Calculation of Blast Effects from Bursting Vessels</t>
  </si>
  <si>
    <t>M. J. Tang, C. Y. Cao, and Q. A. Baker</t>
  </si>
  <si>
    <t>CMA's Unified Approach to Risk Management Programs</t>
  </si>
  <si>
    <t>Development of Industry Guidance for Performing EPA RMP Hazard Assessments</t>
  </si>
  <si>
    <t>M. Roberts and M. McHale</t>
  </si>
  <si>
    <t>K. Graham and S. K. Smith</t>
  </si>
  <si>
    <t>Advanced Pilot Technology - Ignition, Flame Detection, and Re-Ignition</t>
  </si>
  <si>
    <t>R. Guerra and J. Parker</t>
  </si>
  <si>
    <t>Pipe and Duct Deflagrations Associated with Incinerators</t>
  </si>
  <si>
    <t>Marine Vapor Control Systems for Multiple Product Vapors</t>
  </si>
  <si>
    <t>Evaluation of Risks Associated with Rotary Kiln Operations Used in Disposing Explosive Materials</t>
  </si>
  <si>
    <t>Boiler Incident Directly Attributable to PSM Issues</t>
  </si>
  <si>
    <t>R. M. Schisla, P. N. Lodal, and M. A. Paulonis</t>
  </si>
  <si>
    <t>Loss Prevention Symposia Index</t>
  </si>
  <si>
    <t>Global Safety Standards for Programmable Electronic Systems in Process Plants</t>
  </si>
  <si>
    <t>Challenges of Applying a Performance based Design Criteria for Safety Instrumented Systems</t>
  </si>
  <si>
    <t>J. Marshall and D. Watkins</t>
  </si>
  <si>
    <t>Out-of-the-Loop Performance Problems and the Use of Intermediate Levels of Automation for Improved Control System Functioning and Safety</t>
  </si>
  <si>
    <t>D. Kaber and M. Endsley</t>
  </si>
  <si>
    <t>Application of Safety Interlocks - The Complete Picture</t>
  </si>
  <si>
    <t>Criticality-Based Maintenance: Prioritizing Maintenance Activities for Optimum Equipment Reliability</t>
  </si>
  <si>
    <t>D. Mauney and M. Schmidt</t>
  </si>
  <si>
    <t>Risk Based Prioritization of Maintenance Repair Work</t>
  </si>
  <si>
    <t>J. Harnly</t>
  </si>
  <si>
    <t>C. Dykstal</t>
  </si>
  <si>
    <t>Vent Access Restriction for Solids Handling Systems</t>
  </si>
  <si>
    <t>L. Bernard, F. Brodie, D. Ludwig, et al.</t>
  </si>
  <si>
    <t>J. Senecal and P. Beaulieu</t>
  </si>
  <si>
    <t>Determination, Prevention, and Mitigation of Potential Hazards Due to the the Handling of Powders during Transportation, Charging, Discharging, and Storage</t>
  </si>
  <si>
    <t>Design Practice for Extinguishing Barrier Systems</t>
  </si>
  <si>
    <t>R. Siwek and P. Moore</t>
  </si>
  <si>
    <t>Why DIERS Should be used in Risk Assessment - Call for BenchMarking</t>
  </si>
  <si>
    <t>Pressure Relief System Documentation: Equipment Based Relational Database is Key to OSHA 1910.110 Compliance</t>
  </si>
  <si>
    <t>P. Berwanger and R. Kreder</t>
  </si>
  <si>
    <t>G. Melhem and H. Fisher</t>
  </si>
  <si>
    <t>A. Balchan, D. Paquet, and J. Klein</t>
  </si>
  <si>
    <t>J. Farquharson, S. McNutt, H. Paula, et al.</t>
  </si>
  <si>
    <t>The Lessons Learned from the Development of a Scenario Based Approach for the Optimization of Passive Fire and Blast Division Design on a New Offshore Platform</t>
  </si>
  <si>
    <t>B. Poblete and P. Caldwell</t>
  </si>
  <si>
    <t>Toxic Hazard Reduction with Passive Mitigation Systems</t>
  </si>
  <si>
    <t>Protection of Process Buildings and Their Occupants From Toxic and Flammable Releases</t>
  </si>
  <si>
    <t>W. Mercx and A. van den Berg</t>
  </si>
  <si>
    <t>Q. Baker, C. Doolittle, G. Fitzgerald, et al.</t>
  </si>
  <si>
    <t>G. Melhem and D. Reid</t>
  </si>
  <si>
    <t>A Review of Chemical Compatibility Issues</t>
  </si>
  <si>
    <t>D. Frurip, T. Hofelich, D. Leggett, et al.</t>
  </si>
  <si>
    <t>Decomposition of Thermally Unstable Chemicals in Solvents</t>
  </si>
  <si>
    <t>Developing Chemical Compatibility Charts Using CHEMPAT</t>
  </si>
  <si>
    <t>Improving the Effects of Atmospheric Stability Class On Hazard Zone Predictions For Accidental Hazmat Releases</t>
  </si>
  <si>
    <t>D. Hall and L. Losee</t>
  </si>
  <si>
    <t>Safety Considerations When Treating VOC Streams with Thermal Oxidizers</t>
  </si>
  <si>
    <t>F. Self and J. Hill</t>
  </si>
  <si>
    <t>No Good Deed Goes Unpunished: Case Studies of Incidents and Potential Incidents Caused by Protective Systems</t>
  </si>
  <si>
    <t>D. Hendershot and A. Dowell</t>
  </si>
  <si>
    <t>Case Histories of Two Incidents Following Process Safety Reviews</t>
  </si>
  <si>
    <t>CCPS 1997-International Conference and Workshop on Risk Analysis in Process Safety, 1997, Atlanta, GA, AICHE, NY, NY</t>
  </si>
  <si>
    <t>CCPS-International Conference and Workshop Process Industry Incidents Investigation Protocols Case Histories Lessons Learned, 2000, Orlando, FL</t>
  </si>
  <si>
    <t>CCPS 2001-International Conference and Workshp Making Process Safety Pay, 2001, Toronto, Canada</t>
  </si>
  <si>
    <t>CCPS-2002 Center for Chemical Process Safety 17th Annual International Conference and Workshop Risk, Reliability, and Security, 2002, Jacksonville, FL</t>
  </si>
  <si>
    <t>Risk Acceptance Criteria and Risk Judgment</t>
  </si>
  <si>
    <t>Risk Analysis and Risk Management</t>
  </si>
  <si>
    <t>J.A. McIntosh, and S.R. Taylor</t>
  </si>
  <si>
    <t>Luncheon Addresses</t>
  </si>
  <si>
    <t>Workshop F Technical Considerations in Choosing Multiple Levels of Safeguards</t>
  </si>
  <si>
    <t>Workshop E Risk Perceptions and Communications (Regulatory, Industry, Public)</t>
  </si>
  <si>
    <t>Workshop D Methodology for Comparing Risk Assessment</t>
  </si>
  <si>
    <t>Workshop C Risk Acceptance Criteria (Including Cost—Benefit) Versus Corporate Liabilities</t>
  </si>
  <si>
    <t>Workshop B Root Causes and Failure Data Bases</t>
  </si>
  <si>
    <t>Workshop A Regulations (EPA And OSHA)</t>
  </si>
  <si>
    <t xml:space="preserve"> 29-40</t>
  </si>
  <si>
    <t xml:space="preserve"> 75-84</t>
  </si>
  <si>
    <t xml:space="preserve"> 13-28</t>
  </si>
  <si>
    <t xml:space="preserve"> 111-126</t>
  </si>
  <si>
    <t xml:space="preserve"> 191-204</t>
  </si>
  <si>
    <t xml:space="preserve"> 205-212</t>
  </si>
  <si>
    <t xml:space="preserve"> 213-222</t>
  </si>
  <si>
    <t xml:space="preserve"> 223-240</t>
  </si>
  <si>
    <t xml:space="preserve"> 243-258</t>
  </si>
  <si>
    <t xml:space="preserve"> 259-272</t>
  </si>
  <si>
    <t xml:space="preserve"> 273-284</t>
  </si>
  <si>
    <t xml:space="preserve"> 323-330</t>
  </si>
  <si>
    <t xml:space="preserve"> 349-376</t>
  </si>
  <si>
    <t xml:space="preserve"> 377-396</t>
  </si>
  <si>
    <t xml:space="preserve"> 397-406</t>
  </si>
  <si>
    <t xml:space="preserve"> 407-418</t>
  </si>
  <si>
    <t xml:space="preserve"> 421-434</t>
  </si>
  <si>
    <t xml:space="preserve"> 435-442</t>
  </si>
  <si>
    <t xml:space="preserve"> 443-446</t>
  </si>
  <si>
    <t xml:space="preserve"> 449-460</t>
  </si>
  <si>
    <t xml:space="preserve"> 527-544</t>
  </si>
  <si>
    <t xml:space="preserve"> 593-602</t>
  </si>
  <si>
    <t xml:space="preserve"> 603-614</t>
  </si>
  <si>
    <t xml:space="preserve"> 617-620</t>
  </si>
  <si>
    <t xml:space="preserve"> 621-628</t>
  </si>
  <si>
    <t xml:space="preserve"> 691-706</t>
  </si>
  <si>
    <t xml:space="preserve"> 707-716</t>
  </si>
  <si>
    <t xml:space="preserve"> 729-750</t>
  </si>
  <si>
    <t xml:space="preserve"> 781-792</t>
  </si>
  <si>
    <t xml:space="preserve"> 799-802</t>
  </si>
  <si>
    <t xml:space="preserve"> 559-564</t>
  </si>
  <si>
    <t xml:space="preserve"> 803-808</t>
  </si>
  <si>
    <t>Risk-Based Inspection Reliability-Based Maintenance</t>
  </si>
  <si>
    <t>Techniques for Enhancing Process Safety and System Reliability</t>
  </si>
  <si>
    <t>The Business Case for Reliability and Risk Management</t>
  </si>
  <si>
    <t>Process Safety Management Tools</t>
  </si>
  <si>
    <t>Workshop B Risk-Based Inspection and Maintenance for Petroleum and Petrochemical Industry—Implementation and Results</t>
  </si>
  <si>
    <t>Workshop D Developing Practical Human Factors Evaluation Tools</t>
  </si>
  <si>
    <t xml:space="preserve"> 3-12</t>
  </si>
  <si>
    <t xml:space="preserve"> 139-152</t>
  </si>
  <si>
    <t xml:space="preserve"> 187-196</t>
  </si>
  <si>
    <t xml:space="preserve"> 197-218</t>
  </si>
  <si>
    <t xml:space="preserve"> 273-290</t>
  </si>
  <si>
    <t xml:space="preserve"> 291-310</t>
  </si>
  <si>
    <t xml:space="preserve"> 311-318</t>
  </si>
  <si>
    <t xml:space="preserve"> 319-336</t>
  </si>
  <si>
    <t xml:space="preserve"> 337-350</t>
  </si>
  <si>
    <t xml:space="preserve"> 365-380</t>
  </si>
  <si>
    <t xml:space="preserve"> 381-398</t>
  </si>
  <si>
    <t xml:space="preserve"> 443-450</t>
  </si>
  <si>
    <t xml:space="preserve"> 451-458</t>
  </si>
  <si>
    <t xml:space="preserve"> 459-468</t>
  </si>
  <si>
    <t xml:space="preserve"> 481-488</t>
  </si>
  <si>
    <t xml:space="preserve"> 489-494</t>
  </si>
  <si>
    <t xml:space="preserve"> 545-560</t>
  </si>
  <si>
    <t xml:space="preserve"> 561-590</t>
  </si>
  <si>
    <t xml:space="preserve"> 591-604</t>
  </si>
  <si>
    <t xml:space="preserve"> 35-46</t>
  </si>
  <si>
    <t xml:space="preserve"> 457-458</t>
  </si>
  <si>
    <t>Workshop A Determining Safety Integrity Levels and Implementing
Safety Interlock Systems</t>
  </si>
  <si>
    <t xml:space="preserve"> 51-74</t>
  </si>
  <si>
    <t xml:space="preserve"> 75-96</t>
  </si>
  <si>
    <t xml:space="preserve"> 133-144</t>
  </si>
  <si>
    <t xml:space="preserve"> 191-208</t>
  </si>
  <si>
    <t xml:space="preserve"> 209-228</t>
  </si>
  <si>
    <t xml:space="preserve"> 273-286</t>
  </si>
  <si>
    <t xml:space="preserve"> 315-344</t>
  </si>
  <si>
    <t xml:space="preserve"> 373-380</t>
  </si>
  <si>
    <t xml:space="preserve"> 435-456</t>
  </si>
  <si>
    <t xml:space="preserve"> 479-494</t>
  </si>
  <si>
    <t xml:space="preserve"> 495-514</t>
  </si>
  <si>
    <t xml:space="preserve"> 515-540</t>
  </si>
  <si>
    <t xml:space="preserve"> 571-582</t>
  </si>
  <si>
    <t xml:space="preserve"> 665-676</t>
  </si>
  <si>
    <t xml:space="preserve"> 721-732</t>
  </si>
  <si>
    <t xml:space="preserve"> 789-804</t>
  </si>
  <si>
    <t xml:space="preserve"> 805-812</t>
  </si>
  <si>
    <t>Application of Modeling to Meet Plenary Requirements</t>
  </si>
  <si>
    <t>Explosions, Bleves, Fires</t>
  </si>
  <si>
    <t>Workshop A Regulatory Issues</t>
  </si>
  <si>
    <t>Dispersion Modeling</t>
  </si>
  <si>
    <t xml:space="preserve"> 381-396</t>
  </si>
  <si>
    <t xml:space="preserve"> 3-8</t>
  </si>
  <si>
    <t xml:space="preserve"> 31-40</t>
  </si>
  <si>
    <t xml:space="preserve"> 69-100</t>
  </si>
  <si>
    <t xml:space="preserve"> 101-124</t>
  </si>
  <si>
    <t xml:space="preserve"> 125-140</t>
  </si>
  <si>
    <t xml:space="preserve"> 141-154</t>
  </si>
  <si>
    <t xml:space="preserve"> 155-174</t>
  </si>
  <si>
    <t xml:space="preserve"> 187-198</t>
  </si>
  <si>
    <t xml:space="preserve"> 199-208</t>
  </si>
  <si>
    <t xml:space="preserve"> 209-224</t>
  </si>
  <si>
    <t xml:space="preserve"> 225-244</t>
  </si>
  <si>
    <t xml:space="preserve"> 245-252</t>
  </si>
  <si>
    <t xml:space="preserve"> 269-278</t>
  </si>
  <si>
    <t xml:space="preserve"> 279-290</t>
  </si>
  <si>
    <t xml:space="preserve"> 291-298</t>
  </si>
  <si>
    <t xml:space="preserve"> 299-302</t>
  </si>
  <si>
    <t xml:space="preserve"> 303-312</t>
  </si>
  <si>
    <t xml:space="preserve"> 313-320</t>
  </si>
  <si>
    <t xml:space="preserve"> 321-340</t>
  </si>
  <si>
    <t xml:space="preserve"> 341-362</t>
  </si>
  <si>
    <t xml:space="preserve"> 363-366</t>
  </si>
  <si>
    <t xml:space="preserve"> 367-368</t>
  </si>
  <si>
    <t xml:space="preserve"> 369-378</t>
  </si>
  <si>
    <t xml:space="preserve"> 379-400</t>
  </si>
  <si>
    <t xml:space="preserve"> 401-410</t>
  </si>
  <si>
    <t xml:space="preserve"> 411-436</t>
  </si>
  <si>
    <t xml:space="preserve"> 437-440</t>
  </si>
  <si>
    <t xml:space="preserve"> 441-450</t>
  </si>
  <si>
    <t xml:space="preserve"> 459-466</t>
  </si>
  <si>
    <t xml:space="preserve"> 467-474</t>
  </si>
  <si>
    <t xml:space="preserve"> 475-492</t>
  </si>
  <si>
    <t xml:space="preserve"> 493-496</t>
  </si>
  <si>
    <t xml:space="preserve"> 497-518</t>
  </si>
  <si>
    <t xml:space="preserve"> 519-516</t>
  </si>
  <si>
    <t>The Loss and Claim Adjusting Process Workshop: Cost Estimation, Investigation Objectives, and The Settlement</t>
  </si>
  <si>
    <t>Chemical Accident Investigation Around the World Workshop</t>
  </si>
  <si>
    <t>Incident Data Workshop</t>
  </si>
  <si>
    <t>Case Studies/Lessons Learned</t>
  </si>
  <si>
    <t>Management Systems</t>
  </si>
  <si>
    <t>Investigation Technologies</t>
  </si>
  <si>
    <t xml:space="preserve"> 253-262</t>
  </si>
  <si>
    <t>263-268</t>
  </si>
  <si>
    <t xml:space="preserve"> 3-18</t>
  </si>
  <si>
    <t xml:space="preserve"> 57-66</t>
  </si>
  <si>
    <t xml:space="preserve"> 129-136</t>
  </si>
  <si>
    <t xml:space="preserve"> 137-156</t>
  </si>
  <si>
    <t xml:space="preserve"> 157-164</t>
  </si>
  <si>
    <t xml:space="preserve"> 193-198</t>
  </si>
  <si>
    <t xml:space="preserve"> 213-218</t>
  </si>
  <si>
    <t xml:space="preserve"> 261-268</t>
  </si>
  <si>
    <t xml:space="preserve"> 269-286</t>
  </si>
  <si>
    <t xml:space="preserve"> 387-392</t>
  </si>
  <si>
    <t xml:space="preserve"> 393-402</t>
  </si>
  <si>
    <t xml:space="preserve"> 403-414</t>
  </si>
  <si>
    <t xml:space="preserve"> 415-422</t>
  </si>
  <si>
    <t xml:space="preserve"> 553-562</t>
  </si>
  <si>
    <t>Spotlight Papers</t>
  </si>
  <si>
    <t>Cost and Benefits</t>
  </si>
  <si>
    <t>Measurement</t>
  </si>
  <si>
    <t>Culture</t>
  </si>
  <si>
    <t>Reactive Chemical Hazard Workshop</t>
  </si>
  <si>
    <t xml:space="preserve"> 471-476</t>
  </si>
  <si>
    <t xml:space="preserve"> 523-534</t>
  </si>
  <si>
    <t>PHA Revalidation Workshop</t>
  </si>
  <si>
    <t>Managing Organizational Change Workshop</t>
  </si>
  <si>
    <t xml:space="preserve"> 1-4</t>
  </si>
  <si>
    <t xml:space="preserve"> 41-48</t>
  </si>
  <si>
    <t xml:space="preserve"> 127-132</t>
  </si>
  <si>
    <t xml:space="preserve"> 211-218</t>
  </si>
  <si>
    <t xml:space="preserve"> 233-246</t>
  </si>
  <si>
    <t xml:space="preserve"> 281-286</t>
  </si>
  <si>
    <t xml:space="preserve"> 297-310</t>
  </si>
  <si>
    <t xml:space="preserve"> 347-360</t>
  </si>
  <si>
    <t xml:space="preserve"> 361-374</t>
  </si>
  <si>
    <t xml:space="preserve"> 435-452</t>
  </si>
  <si>
    <t xml:space="preserve"> 453-464</t>
  </si>
  <si>
    <t xml:space="preserve"> 533-544</t>
  </si>
  <si>
    <t>Introductory</t>
  </si>
  <si>
    <t>Security Plenary Session</t>
  </si>
  <si>
    <t>Transportation Plenary Session</t>
  </si>
  <si>
    <t>Consequence and Risk Analysis Plenary Session</t>
  </si>
  <si>
    <t>Reliability Plenary Session</t>
  </si>
  <si>
    <t>Risk Management Plenary Session</t>
  </si>
  <si>
    <t>Risk Management Workshop</t>
  </si>
  <si>
    <t>Layer of Protection Analysis (LOPA) Workshop</t>
  </si>
  <si>
    <t>R.J.A. Kersten, A.J.J. Klein, M.N. Boers  et al.</t>
  </si>
  <si>
    <t>Strategy for Selecting RMP Hazard Assessment &amp; Communications Techniques</t>
  </si>
  <si>
    <t>K. Mitchell and J. Shah</t>
  </si>
  <si>
    <t>Comparison of EPA Guidelines Tables with a Commercial Model</t>
  </si>
  <si>
    <t>J. Woodward and D. Worthington</t>
  </si>
  <si>
    <t xml:space="preserve">K. Zimmermann and J. Murphy </t>
  </si>
  <si>
    <t>RMP Hazard Assessment for Compliance with EPA's Risk Management Program Regulation - OxyChem's Experience</t>
  </si>
  <si>
    <t>R. Riswadka and N. Mukhopadhyay</t>
  </si>
  <si>
    <t>Flammable Liquid Storerooms: Fire Protection Without Halon 1301</t>
  </si>
  <si>
    <t>A. Maranghides and R. Sheinson</t>
  </si>
  <si>
    <t>Suppression of Class A Fires with HFC-227ea</t>
  </si>
  <si>
    <t>L. Harry, J. Meltzer, V. Piccirilli, et al.</t>
  </si>
  <si>
    <t>Fire Tests of Rack Storage of Water Miscible Liquids Stored in Plastic Containers</t>
  </si>
  <si>
    <t>J. Davenport and M. Pabich</t>
  </si>
  <si>
    <t>Experiments on the Propagation of Vented Dust Explosions to Connected Equipment</t>
  </si>
  <si>
    <t>V. Edwards, K. John Brown and D. Clark</t>
  </si>
  <si>
    <t>Aboveground &amp; Underground Storage Tanks: Keeping Pace with the Continuing Evolution of Technologies, Regulations, Standards &amp; Codes</t>
  </si>
  <si>
    <t>Demilitarization of M117 Bombs: A Risk-Based Assessment Success Story</t>
  </si>
  <si>
    <t>B. Hill and R. Ford</t>
  </si>
  <si>
    <t>Predicting Blast Effects from Fast Flames</t>
  </si>
  <si>
    <t>Q. Baker and M. Tang</t>
  </si>
  <si>
    <t>Prediction of Blast Overpressures Generated By Vapour Cloud Explosions Occurring in the Vicinity of Control Rooms</t>
  </si>
  <si>
    <t xml:space="preserve">K. van Wingerden, O. Hanen, and P. Foisselon </t>
  </si>
  <si>
    <t>D. Baker, Q. Baker, and  J. Birtwistle</t>
  </si>
  <si>
    <t>Using a Risk-Based Approach for Addressing Facility Siting Issues</t>
  </si>
  <si>
    <t>Developing Screening Risk Evaluation Criteria for Facility Siting Vapor Cloud Explosion Hazards</t>
  </si>
  <si>
    <t>D. Crowl and C. Mashuga</t>
  </si>
  <si>
    <t>Flammability Limits of Dusts - Minimum Inerting Concentrations</t>
  </si>
  <si>
    <t>K. Chatrathi,  J. Going,  A. Dastidar, et al.</t>
  </si>
  <si>
    <t>Can Solvent Choices Enhance Both Process Safety and Efficiency?</t>
  </si>
  <si>
    <t>S. Evon, S. Chervin, G. Bodman, et al.</t>
  </si>
  <si>
    <t>Reactivity and Ignition Characteristics of Silane/Air Mixtures</t>
  </si>
  <si>
    <t>M. Ekman, P. Werner, J. Covan, et al.</t>
  </si>
  <si>
    <t>T. Ho, Y. Duh and J. Chen</t>
  </si>
  <si>
    <t>Lessons Learned on Safety Instrumented System Design (To Engineer is Human)</t>
  </si>
  <si>
    <t>A. E. Summers, K. Ford, and G. Raney</t>
  </si>
  <si>
    <t>Application of ISA S84.01 to SIS in the Chemical and Petrochemical Industries</t>
  </si>
  <si>
    <t>Safety Integrity Level Analysis for Processes - Methodologies and Issues</t>
  </si>
  <si>
    <t>Layer of Protection Analysis and Inherently Safer Processes</t>
  </si>
  <si>
    <t>Importance Measures for Prioritization of Mechanical Integrity and Risk Reduction Activities</t>
  </si>
  <si>
    <t>G. Bradley Chadwell and F. Leverenz</t>
  </si>
  <si>
    <t>A. Ness and L. Davis</t>
  </si>
  <si>
    <t>K. Fenton and R. Rosser</t>
  </si>
  <si>
    <t>T. Williams and M. Gromacki</t>
  </si>
  <si>
    <t>"Human Factors: Preventing Catastrophic Human Error in 24-Hour Operations"</t>
  </si>
  <si>
    <t>Contribution of Human Factors to Incidents in the Petroleum Refining Industry</t>
  </si>
  <si>
    <t>G. B. Chadwell, F. L. Leverenz, and S. E. Rose</t>
  </si>
  <si>
    <t>SOCMA/OEC Chemical Process Operator Workshops</t>
  </si>
  <si>
    <t>D. R. LaJeunesse</t>
  </si>
  <si>
    <t>M. Moosemiller and J. Philley</t>
  </si>
  <si>
    <t>Analyze Hazards, Not Just Risks</t>
  </si>
  <si>
    <t>Influence of Turbulent Flowing Condition on the Ignition of Flammable Fuel/ Air-Mixtures</t>
  </si>
  <si>
    <t>T. Horstmann and W. Leuckel</t>
  </si>
  <si>
    <t>A New Set of Blast Curves from Vapor Cloud Explosions</t>
  </si>
  <si>
    <t>Q. Baker and M. J. Tang</t>
  </si>
  <si>
    <t>Prevention of Thermal Runaways in Carbon Beds</t>
  </si>
  <si>
    <t>Process Hazards of Industrial Wastewater Treatment Systems</t>
  </si>
  <si>
    <t>S. E. Anderson and A. Ness</t>
  </si>
  <si>
    <t>OxyChem Y2K Contingency Planning</t>
  </si>
  <si>
    <t>Chemical Incident Investigation: New Approaches by the Chemical Safety and Hazard Investigation Board</t>
  </si>
  <si>
    <t>C. Kao, T. Ho, and Y. Duh</t>
  </si>
  <si>
    <t>Electrostatic Ignitions in Everyday Operations - Three Case Histories</t>
  </si>
  <si>
    <t>Suppression of Ashphalt Based Material Fires Using Water Sprays and Water Films</t>
  </si>
  <si>
    <t>Rack Storage Fire Testing of Large Liquid-Filled Containers</t>
  </si>
  <si>
    <t>Flow of Dry Chemical Fire Suppressants through Simplified Discharge Systems</t>
  </si>
  <si>
    <t>R. M. Eber and R. G. Zalosh</t>
  </si>
  <si>
    <t>The Development of Acute Exposure Guidance Levels for Hazardous Substances</t>
  </si>
  <si>
    <t>G. M. Rusch, R. Garret, P. Tobin, et al.</t>
  </si>
  <si>
    <t>The Impact of Toxicity Dose-Response Relationships on Quantitative Risk Analysis Results</t>
  </si>
  <si>
    <t>J. S. Ferguson and D. C.. Hendershot</t>
  </si>
  <si>
    <t>M. R. Stenzel, K. Beckner W. E. J. McDowell</t>
  </si>
  <si>
    <t>M. Hochberg</t>
  </si>
  <si>
    <t>Use of the Department of Defense Operational Requirements-Based Casualty Assessment (ORCA) Software System to Determine Exposure Limits</t>
  </si>
  <si>
    <t>G. Bennett</t>
  </si>
  <si>
    <t>Ignition of Combustible Fluids by Heated Surfaces</t>
  </si>
  <si>
    <t>Vulnerability Model for Occupants of Blast Damaged Buildings</t>
  </si>
  <si>
    <t>C. J. Oswald and Q. A. Baker</t>
  </si>
  <si>
    <t>Mixture Reactivity in Explosions of Stratified Fuel/Air Layers</t>
  </si>
  <si>
    <t>P. C. Berwagner, R. A. Kreder, W. Lee, et al.</t>
  </si>
  <si>
    <t>Consider Bottom Venting for Emergency Relief of Reactive Liquids</t>
  </si>
  <si>
    <t>K. Walter and V. H. Edwards</t>
  </si>
  <si>
    <t>Increasing LNG Plant Safety by Minimizing Potential BLEVE - Boiling Liquid Expanding Vapor Explosion</t>
  </si>
  <si>
    <t>Resistance of Glass-lined Reactors to Internal Deflagrations and High Overpressures</t>
  </si>
  <si>
    <t>A. Torres and E. Kodak</t>
  </si>
  <si>
    <t>The Three-Zone Classification System and the National Electric Code</t>
  </si>
  <si>
    <t>J. A. LeBlanc and W. G. Lawrence</t>
  </si>
  <si>
    <t>NEC Group Classification of Mixtures</t>
  </si>
  <si>
    <t>Cable and Cabling Systems in Hazardous Locations</t>
  </si>
  <si>
    <t>Using Case Histories in PHA Meetings; Learning PHA Lessons from Case Histories; Case History: Scrubber Back-up Leads to Rupture of a Process Tank</t>
  </si>
  <si>
    <t>Case History: Steam Line Rupture at Tennessee Eastman Division 11/3/98</t>
  </si>
  <si>
    <t>A. J. Gosse and J. Alderman</t>
  </si>
  <si>
    <t>Advanced Fire Protection Deluge Systems (AFPDS)</t>
  </si>
  <si>
    <t>R. Loyd and S. Wells</t>
  </si>
  <si>
    <t>Identification and Characterization of Dangerous Self Reactive Substances</t>
  </si>
  <si>
    <t>O. Antelmann and J. Steinbach</t>
  </si>
  <si>
    <t>An Update on the European Explosion Suppression and Explosion Venting Standards</t>
  </si>
  <si>
    <t>P. Moore and R. Siwek</t>
  </si>
  <si>
    <t>Application of Fire Protection Measures to New and Complex Chemical Facilities</t>
  </si>
  <si>
    <t>J. Morgan and J. Alderman</t>
  </si>
  <si>
    <t>W. Schmidt, K. Winegardner, M. Dennehy, et al.</t>
  </si>
  <si>
    <t>R. Pearce</t>
  </si>
  <si>
    <t>Multilayer Protective Analysis for Photovoltaic Manufacturing Facilities</t>
  </si>
  <si>
    <t>J. Reynolds and M. Moosemiller</t>
  </si>
  <si>
    <t>Integrating Risk Based Mechanical Integrity and ISA S84.01</t>
  </si>
  <si>
    <t>H. Thomas and M. Moosemiller</t>
  </si>
  <si>
    <t>Selection and Design of Cost-Effective Risk Reduction Systems</t>
  </si>
  <si>
    <t>Why Testing Under Expected Operational Profiles is Not Sufficient</t>
  </si>
  <si>
    <t>Case Histories of Pump Explosions While Running Isolated</t>
  </si>
  <si>
    <t>D. Giles and P. Lodal</t>
  </si>
  <si>
    <t>Process Hazard Analyses of Control and Instrument Systems</t>
  </si>
  <si>
    <t>D. Frurip and J. Blazy</t>
  </si>
  <si>
    <t>B. McGoran, S. Nunes, C. Buehler, et al.</t>
  </si>
  <si>
    <t>Process Automation Can Advance Loss Prevention Goals</t>
  </si>
  <si>
    <t>Artificial Intelligence Advancements Applied in Off-The-Shelf Controllers</t>
  </si>
  <si>
    <t>J. Kauffman, K. Price, T. Oakey, et al.</t>
  </si>
  <si>
    <t>Lessons Learned from the Explosion and Fire at the Esso Gas Processing Plant at Longford, Australia</t>
  </si>
  <si>
    <t>A Vessel Overpressurization Incident: Sonat Exploration Company, Pitkin, Louisiana</t>
  </si>
  <si>
    <t>Flammability Characteristics of Activated Cellulose Pulp</t>
  </si>
  <si>
    <t>R. J. Willey, F. Rodrigues, S. Chippett, et al.</t>
  </si>
  <si>
    <t>Process Safety At A Small Chemical Company Survival of The Smart Worker</t>
  </si>
  <si>
    <t>Comparision of The DEGADIS, SLAB And HEGADAS Dispersion Models With Wind Tunnel Modeling of Dense Gas Releases From Within An Oil Refinery</t>
  </si>
  <si>
    <t>Dispersion Studies of Accidental Release of Chlorine From The Pressure Relief Valve of A Railcar</t>
  </si>
  <si>
    <t>Consequence Assessment of Atmospheric Storage Tank Fires</t>
  </si>
  <si>
    <t>Consequence Analysis Based On Numerical Simulation of Postulated Accidents</t>
  </si>
  <si>
    <t>Dynamic Simulation of Ethylene Plant Gas Turbine Integration System Predicts Combustion Conditions And Pressure Excursions During Turbine Emergency Shutdown</t>
  </si>
  <si>
    <t>Investigation of Process Plant Incidents</t>
  </si>
  <si>
    <t>An Overview of The Legal Rules of Evidence And Procedure Applicable To Incident Investigation</t>
  </si>
  <si>
    <t>A Preliminary Comparison of United States, Ontario (Canada) And European Regulations On Occupation Health</t>
  </si>
  <si>
    <t>A Risk Based Approach To Reducing Fugitive Emissions of Air Toxics</t>
  </si>
  <si>
    <t>Use of Heart Rate As A Heat Stress Index</t>
  </si>
  <si>
    <t>A Review of CCPS Guidlines On Incident Investigation</t>
  </si>
  <si>
    <t>Hazard Evaluation Through The Life of A Process</t>
  </si>
  <si>
    <t>Quantification of Refinery Risk Agency Interaction</t>
  </si>
  <si>
    <t>Structural Engineering Aspects of Plant Risk Assessment</t>
  </si>
  <si>
    <t>Instrumentation Design of Safety Systems</t>
  </si>
  <si>
    <t>The Application of Dynamic Simulation To Improve Blowdown Flow Predictions</t>
  </si>
  <si>
    <t>Using An Integrated Business Perspective Management of Process Safety Information</t>
  </si>
  <si>
    <t>The Impact of Computer Integrated Process Engineering On Plant Safety</t>
  </si>
  <si>
    <t>Workflow Management of Technical Documents</t>
  </si>
  <si>
    <t>OSHA's Standard On Process Safety Management of Highly Hazardous Chemicals: Background And Analysis</t>
  </si>
  <si>
    <t>An Overview of The Proposed ASME Code - BPTC/HPSC SC6000 Hazardous Release Protection</t>
  </si>
  <si>
    <t>The Role of Relief Pressure On DTBP Decomposition</t>
  </si>
  <si>
    <t>Reboiler System Design - The Tricks of The Trade</t>
  </si>
  <si>
    <t>Community Relations in The Face of Uncertainty: A Case Study</t>
  </si>
  <si>
    <t>Managing The Flow of Public Information in A Crisis</t>
  </si>
  <si>
    <t>The Role of The Facilitator in Community Relations</t>
  </si>
  <si>
    <t>The LEPC's Role in Emergency Response And Planning</t>
  </si>
  <si>
    <t>Partnership of Industry And The Community in Emergency Planning</t>
  </si>
  <si>
    <t>Criteria in The Selection of A Pressure Relief Valve</t>
  </si>
  <si>
    <t>Job Task Analysis in The Process Industries</t>
  </si>
  <si>
    <t>Hazard Identification Techniques in The Regulatory Arena</t>
  </si>
  <si>
    <t>Fault Tree Analysis in The Chemical Process Industry</t>
  </si>
  <si>
    <t>Trends in Safe Design</t>
  </si>
  <si>
    <t>New Approaches in ESD Requirement Validation</t>
  </si>
  <si>
    <t>Large Property Damage Losses in The Hydrocarbon-Chemical Industries</t>
  </si>
  <si>
    <t>Explosion Propagation in Dust Handline Systems</t>
  </si>
  <si>
    <t>Possible Electrostatic Hazards in Material Handling Systems</t>
  </si>
  <si>
    <t>Information Management in Hazard Analysis Studies</t>
  </si>
  <si>
    <t>Future of Artificial Intelligence in Process Synthesis &amp; Design of Safer Petrochemical Plants</t>
  </si>
  <si>
    <t>Identifying and Managing Cold Temperature Fracture Issues in Process Hazard Analyses</t>
  </si>
  <si>
    <t>Risk Ranking for Risk Management Plans</t>
  </si>
  <si>
    <t>International Attempts for Regulation of Environmental Safety Problems/Governmental And Private</t>
  </si>
  <si>
    <t>Dynamic Model for Liquid Pool Vaporization</t>
  </si>
  <si>
    <t>Consequence Analysis for Elevated Releases of Volatile Liquids</t>
  </si>
  <si>
    <t>A Model for The Dispersion of Two-Phase Flashing Multicomponent Jets</t>
  </si>
  <si>
    <t>A Structured Approach for Vapor Dispersion Modeling of Pure And Multicompnent Mixtures</t>
  </si>
  <si>
    <t>A Generalized Method for Centrifugal Compressor Blowdown</t>
  </si>
  <si>
    <t>Evaluation of Water Spray/Fire Monitor Mitigation Systems for Two Refineries</t>
  </si>
  <si>
    <t>Ohh!!! My Aching Back: The Need for Manual Lift Warnings</t>
  </si>
  <si>
    <t>Control Measures for Isocyanates in Aluminum Foundries</t>
  </si>
  <si>
    <t>Safety Aspects of Process Control for Batch Process</t>
  </si>
  <si>
    <t>An Automated Approach for Risk Integration</t>
  </si>
  <si>
    <t>Delivering Insurance Capacity for The Chemical Industry</t>
  </si>
  <si>
    <t>On-Line Data Reconciliation for Predictive Maintenance</t>
  </si>
  <si>
    <t>Predictive Maintenance for Turbomachinery</t>
  </si>
  <si>
    <t>Working Smarter: Corporate Solutions for The 90's</t>
  </si>
  <si>
    <t>Electronic Document Management Systems for Process Safety Management</t>
  </si>
  <si>
    <t>Use of Interactive Graphics Database for Management of Change</t>
  </si>
  <si>
    <t>Information And Data Recordkeeping for OSHA's Process Safety Management Standard</t>
  </si>
  <si>
    <t>CCPS Guidlines for Process Safety Documentation</t>
  </si>
  <si>
    <t>Using Model-Based Engineering for Automated Process Hazard Analysis</t>
  </si>
  <si>
    <t>Advent: An Expert System for Explosion Vent Design</t>
  </si>
  <si>
    <t>Expert System for Reporting Environmental Releases</t>
  </si>
  <si>
    <t>OSHA Inspections To Enforce The Process Safety Management Standard: There Are Some Real Surprises for Employers</t>
  </si>
  <si>
    <t>Software Tools for The Small Facility: To Accelerate OSHA Compliance Projects</t>
  </si>
  <si>
    <t>Tools for The Small Facility: Automated Chemical Inventory Control</t>
  </si>
  <si>
    <t>Simple Software Tools for The Small Plant</t>
  </si>
  <si>
    <t>Continuous Improvement Tools for The Calibration Lab</t>
  </si>
  <si>
    <t>Change Management for Process Control Computer Systems</t>
  </si>
  <si>
    <t>Relief Vent Sizing for A Grignard Reaction</t>
  </si>
  <si>
    <t>Simulation of Vented Pressure Vessel Tests for Organic Peroxides</t>
  </si>
  <si>
    <t>The Use of Process Simulation Software for The Design of Relief Systems And Flare Networks</t>
  </si>
  <si>
    <t>A Method for Incorporating Required PSM Elements Into Batch Operating Procedures</t>
  </si>
  <si>
    <t>Sub-Atmospheric Pressure Storage and Delivery for Gases</t>
  </si>
  <si>
    <t>Int. Conf. and Workshop on Process Safety Management and Inherently Safer Processes, October 8-11, 1996, Orlando, Florida, AICHE, NY, NY</t>
  </si>
  <si>
    <t>R</t>
  </si>
  <si>
    <t>CCPS-1987</t>
  </si>
  <si>
    <t>CCPS-1987_(Nov)</t>
  </si>
  <si>
    <t>CCPS-1989</t>
  </si>
  <si>
    <t>CCPS-1992</t>
  </si>
  <si>
    <t>CCPS-1993</t>
  </si>
  <si>
    <t xml:space="preserve"> 41-51</t>
  </si>
  <si>
    <t xml:space="preserve"> 61-73</t>
  </si>
  <si>
    <t xml:space="preserve"> 85-109</t>
  </si>
  <si>
    <t xml:space="preserve"> 127-145</t>
  </si>
  <si>
    <t xml:space="preserve"> 149-169</t>
  </si>
  <si>
    <t>A Context-Specific Approach Toward Human Reliability Assessment</t>
  </si>
  <si>
    <t xml:space="preserve"> 171-179</t>
  </si>
  <si>
    <t xml:space="preserve"> 181-189</t>
  </si>
  <si>
    <t>PSM Verification of Relief Device Sizing in  the Case of Reactive Chemical Service</t>
  </si>
  <si>
    <t xml:space="preserve"> 285-297</t>
  </si>
  <si>
    <t xml:space="preserve"> 299-307</t>
  </si>
  <si>
    <t xml:space="preserve"> 331-339</t>
  </si>
  <si>
    <t xml:space="preserve"> 341-347</t>
  </si>
  <si>
    <t xml:space="preserve"> 421-433</t>
  </si>
  <si>
    <t xml:space="preserve"> 461-449</t>
  </si>
  <si>
    <t xml:space="preserve"> 471-489</t>
  </si>
  <si>
    <t xml:space="preserve"> 491-509</t>
  </si>
  <si>
    <t xml:space="preserve"> 513-525</t>
  </si>
  <si>
    <t xml:space="preserve"> 545-557</t>
  </si>
  <si>
    <t xml:space="preserve"> 567-570</t>
  </si>
  <si>
    <t xml:space="preserve"> 581-591</t>
  </si>
  <si>
    <t>Evaluation of a Proposed Thesaurus/Dictionary for Risk Assessment Using an Industrial Quantitative Risk Analysis</t>
  </si>
  <si>
    <t>Use of the OECD Dictionary/Thesaurus to Encode Delaware's Law for Process Safety</t>
  </si>
  <si>
    <t xml:space="preserve"> 631-649</t>
  </si>
  <si>
    <t xml:space="preserve"> 651-665</t>
  </si>
  <si>
    <t xml:space="preserve"> 667-673</t>
  </si>
  <si>
    <t xml:space="preserve"> 677-689</t>
  </si>
  <si>
    <t xml:space="preserve"> 717-727</t>
  </si>
  <si>
    <t xml:space="preserve"> 751-759</t>
  </si>
  <si>
    <t xml:space="preserve"> 761-770</t>
  </si>
  <si>
    <t xml:space="preserve"> 93-100</t>
  </si>
  <si>
    <t xml:space="preserve"> 213-223</t>
  </si>
  <si>
    <t xml:space="preserve"> 356-365</t>
  </si>
  <si>
    <t xml:space="preserve"> 440-448</t>
  </si>
  <si>
    <t xml:space="preserve"> 464-467</t>
  </si>
  <si>
    <t xml:space="preserve"> 469-473</t>
  </si>
  <si>
    <t>477-477</t>
  </si>
  <si>
    <t>489-489</t>
  </si>
  <si>
    <t>491-491</t>
  </si>
  <si>
    <t>W. M. Pitre</t>
  </si>
  <si>
    <t>Minimum Documentation for Compliance With OSHA's PSM Regulation (29 CFR 1910.119)</t>
  </si>
  <si>
    <t>Documentation of Process Hazard Analysis for Compliance With 29CFR1910.119</t>
  </si>
  <si>
    <t>R. E. Witter, and W. L. Frank</t>
  </si>
  <si>
    <t>M. N. Duvall</t>
  </si>
  <si>
    <t>Documentation Under The Process Safety Management Standard: Incident Investigations, Audits And Other Required Recordkeeping</t>
  </si>
  <si>
    <t>T. M. Melo and W. J. Wisdom</t>
  </si>
  <si>
    <t>Managing Process Safety Management Information Through A Maintenance Management System</t>
  </si>
  <si>
    <t>J. F. Hicker</t>
  </si>
  <si>
    <t>D. B. Wells and J. F. Kovach</t>
  </si>
  <si>
    <t>Audits</t>
  </si>
  <si>
    <t>Industrial Hygiene</t>
  </si>
  <si>
    <t>Operations</t>
  </si>
  <si>
    <t>Hazards Identification</t>
  </si>
  <si>
    <t>Quantification of Risk</t>
  </si>
  <si>
    <t>Process Safety &amp; The Engineering Contractor</t>
  </si>
  <si>
    <t>Risk Management/Insurance</t>
  </si>
  <si>
    <t>Predictive Maintance</t>
  </si>
  <si>
    <t>Materials Handling Safety</t>
  </si>
  <si>
    <t>641-641</t>
  </si>
  <si>
    <t>642-656</t>
  </si>
  <si>
    <t>657-665</t>
  </si>
  <si>
    <t>666-670</t>
  </si>
  <si>
    <t>671-682</t>
  </si>
  <si>
    <t>683-695</t>
  </si>
  <si>
    <t>696-720</t>
  </si>
  <si>
    <t>721-721</t>
  </si>
  <si>
    <t>722-722</t>
  </si>
  <si>
    <t>723-734</t>
  </si>
  <si>
    <t>735-735</t>
  </si>
  <si>
    <t>736-758</t>
  </si>
  <si>
    <t>759-759</t>
  </si>
  <si>
    <t>760-773</t>
  </si>
  <si>
    <t>774-786</t>
  </si>
  <si>
    <t>787-787</t>
  </si>
  <si>
    <t>788-796</t>
  </si>
  <si>
    <t>797-797</t>
  </si>
  <si>
    <t>798-806</t>
  </si>
  <si>
    <t>807-818</t>
  </si>
  <si>
    <t>819-840</t>
  </si>
  <si>
    <t>841-875</t>
  </si>
  <si>
    <t>876-885</t>
  </si>
  <si>
    <t>886-886</t>
  </si>
  <si>
    <t>887-900</t>
  </si>
  <si>
    <t>901-901</t>
  </si>
  <si>
    <t>912-912</t>
  </si>
  <si>
    <t>913-922</t>
  </si>
  <si>
    <t>923-937</t>
  </si>
  <si>
    <t>938-938</t>
  </si>
  <si>
    <t>939-939</t>
  </si>
  <si>
    <t>940-950</t>
  </si>
  <si>
    <t>951-975</t>
  </si>
  <si>
    <t>976-998</t>
  </si>
  <si>
    <t>999-999</t>
  </si>
  <si>
    <t>1000-1000</t>
  </si>
  <si>
    <t>1001-1014</t>
  </si>
  <si>
    <t>1015-1024</t>
  </si>
  <si>
    <t>1025-1036</t>
  </si>
  <si>
    <t>1037-1037</t>
  </si>
  <si>
    <t>1038-1061</t>
  </si>
  <si>
    <t>1062-1062</t>
  </si>
  <si>
    <t>1063-1063</t>
  </si>
  <si>
    <t>1064-1065</t>
  </si>
  <si>
    <t>1066-1066</t>
  </si>
  <si>
    <t>1067-1076</t>
  </si>
  <si>
    <t>1077-1086</t>
  </si>
  <si>
    <t>1087-1087</t>
  </si>
  <si>
    <t>1088-1106</t>
  </si>
  <si>
    <t>1107-1107</t>
  </si>
  <si>
    <t>1108-1112</t>
  </si>
  <si>
    <t>1113-1113</t>
  </si>
  <si>
    <t>1114-1113</t>
  </si>
  <si>
    <t>1125-1125</t>
  </si>
  <si>
    <t>-</t>
  </si>
  <si>
    <t>Safety Information within Integrated Document Management Systems</t>
  </si>
  <si>
    <t>Process Safety Information Management</t>
  </si>
  <si>
    <t>1126-1131</t>
  </si>
  <si>
    <t>1132-1132</t>
  </si>
  <si>
    <t>1133-1146</t>
  </si>
  <si>
    <t>1147-1160</t>
  </si>
  <si>
    <t>1161-1166</t>
  </si>
  <si>
    <t>1167-1181</t>
  </si>
  <si>
    <t>1182-1193</t>
  </si>
  <si>
    <t>1194-1206</t>
  </si>
  <si>
    <t>1207-1222</t>
  </si>
  <si>
    <t>1223-1223</t>
  </si>
  <si>
    <t>1224-1230</t>
  </si>
  <si>
    <t>1231-1231</t>
  </si>
  <si>
    <t>1232-1247</t>
  </si>
  <si>
    <t>Process Safety Management Programs</t>
  </si>
  <si>
    <t>Regulatory Climate/Industry Initiatives</t>
  </si>
  <si>
    <t>Emergency  Planning/Response</t>
  </si>
  <si>
    <t>Consequence Analysis - I</t>
  </si>
  <si>
    <t>Consequence Analysis - II</t>
  </si>
  <si>
    <t>Relief Systems</t>
  </si>
  <si>
    <t>Mitigation</t>
  </si>
  <si>
    <t>1-17</t>
  </si>
  <si>
    <t>18-18</t>
  </si>
  <si>
    <t>25-63</t>
  </si>
  <si>
    <t>88-102</t>
  </si>
  <si>
    <t>143-149</t>
  </si>
  <si>
    <t>150-159</t>
  </si>
  <si>
    <t>160-166</t>
  </si>
  <si>
    <t>167-171</t>
  </si>
  <si>
    <t>172-178</t>
  </si>
  <si>
    <t>179-183</t>
  </si>
  <si>
    <t>184-197</t>
  </si>
  <si>
    <t>198-204</t>
  </si>
  <si>
    <t>205-205</t>
  </si>
  <si>
    <t>206-223</t>
  </si>
  <si>
    <t>224-247</t>
  </si>
  <si>
    <t>248-258</t>
  </si>
  <si>
    <t>259-269</t>
  </si>
  <si>
    <t>270-270</t>
  </si>
  <si>
    <t>271-292</t>
  </si>
  <si>
    <t>293-293</t>
  </si>
  <si>
    <t>294-304</t>
  </si>
  <si>
    <t>326-334</t>
  </si>
  <si>
    <t>335-358</t>
  </si>
  <si>
    <t>389-417</t>
  </si>
  <si>
    <t>418-429</t>
  </si>
  <si>
    <t>430-475</t>
  </si>
  <si>
    <t>477-500</t>
  </si>
  <si>
    <t>502-514</t>
  </si>
  <si>
    <t>515-545</t>
  </si>
  <si>
    <t>546-566</t>
  </si>
  <si>
    <t>568-580</t>
  </si>
  <si>
    <t>581-602</t>
  </si>
  <si>
    <t>603-615</t>
  </si>
  <si>
    <t>616-640</t>
  </si>
  <si>
    <t>Impact of New Regulatory Requirements</t>
  </si>
  <si>
    <t>Information Management Software/Integrated Systems</t>
  </si>
  <si>
    <t>Expert Systems</t>
  </si>
  <si>
    <t>Legal Issues in Documentation</t>
  </si>
  <si>
    <t>Tools for The Small Facility</t>
  </si>
  <si>
    <t>Information Security</t>
  </si>
  <si>
    <t>Mitigation of Process Hazards</t>
  </si>
  <si>
    <t>Instrument and Control Strategies for Safety</t>
  </si>
  <si>
    <t>Intrinsically Safer Process Designs</t>
  </si>
  <si>
    <t>Industry Initiatives in Process Safety Management</t>
  </si>
  <si>
    <t>1-7</t>
  </si>
  <si>
    <t>8-15</t>
  </si>
  <si>
    <t>16-20</t>
  </si>
  <si>
    <t>21-37</t>
  </si>
  <si>
    <t>38-47</t>
  </si>
  <si>
    <t>48-57</t>
  </si>
  <si>
    <t>58-67</t>
  </si>
  <si>
    <t>68-74</t>
  </si>
  <si>
    <t>75-81</t>
  </si>
  <si>
    <t>82-91</t>
  </si>
  <si>
    <t>92-113</t>
  </si>
  <si>
    <t>117-137</t>
  </si>
  <si>
    <t>138-157</t>
  </si>
  <si>
    <t>158-177</t>
  </si>
  <si>
    <t>178-186</t>
  </si>
  <si>
    <t>187-201</t>
  </si>
  <si>
    <t>202-211</t>
  </si>
  <si>
    <t>212-223</t>
  </si>
  <si>
    <t>224-240</t>
  </si>
  <si>
    <t>241-250</t>
  </si>
  <si>
    <t>251-257</t>
  </si>
  <si>
    <t>258-308</t>
  </si>
  <si>
    <t>309-316</t>
  </si>
  <si>
    <t>317-342</t>
  </si>
  <si>
    <t>343-352</t>
  </si>
  <si>
    <t>353-364</t>
  </si>
  <si>
    <t>365-376</t>
  </si>
  <si>
    <t>377-402</t>
  </si>
  <si>
    <t>403-434</t>
  </si>
  <si>
    <t>435-471</t>
  </si>
  <si>
    <t>472-486</t>
  </si>
  <si>
    <t>487-508</t>
  </si>
  <si>
    <t>509-526</t>
  </si>
  <si>
    <t>527-536</t>
  </si>
  <si>
    <t>537-561</t>
  </si>
  <si>
    <t>562-572</t>
  </si>
  <si>
    <t>573-585</t>
  </si>
  <si>
    <t>586-594</t>
  </si>
  <si>
    <t>606-608</t>
  </si>
  <si>
    <t>609-619</t>
  </si>
  <si>
    <t>620-625</t>
  </si>
  <si>
    <t>626-635</t>
  </si>
  <si>
    <t>636-641</t>
  </si>
  <si>
    <t>642-647</t>
  </si>
  <si>
    <t>648-659</t>
  </si>
  <si>
    <t>660-683</t>
  </si>
  <si>
    <t>684-668</t>
  </si>
  <si>
    <t>669-680</t>
  </si>
  <si>
    <t>681-690</t>
  </si>
  <si>
    <t>691-707</t>
  </si>
  <si>
    <t>708-716</t>
  </si>
  <si>
    <t>717-726</t>
  </si>
  <si>
    <t>727-736</t>
  </si>
  <si>
    <t>737-762</t>
  </si>
  <si>
    <t>763-773</t>
  </si>
  <si>
    <t>774-784</t>
  </si>
  <si>
    <t>785-798</t>
  </si>
  <si>
    <t>799-809</t>
  </si>
  <si>
    <t>810-811</t>
  </si>
  <si>
    <t>812-813</t>
  </si>
  <si>
    <t>814-816</t>
  </si>
  <si>
    <t>817-818</t>
  </si>
  <si>
    <t>819-819</t>
  </si>
  <si>
    <t>820-821</t>
  </si>
  <si>
    <t>822-825</t>
  </si>
  <si>
    <t>826-831</t>
  </si>
  <si>
    <t>832-840</t>
  </si>
  <si>
    <t>841-876</t>
  </si>
  <si>
    <t>877-882</t>
  </si>
  <si>
    <t>883-891</t>
  </si>
  <si>
    <t>892-902</t>
  </si>
  <si>
    <t>903-921</t>
  </si>
  <si>
    <t>922-934</t>
  </si>
  <si>
    <t>935-946</t>
  </si>
  <si>
    <t>947-952</t>
  </si>
  <si>
    <t>953-967</t>
  </si>
  <si>
    <t>968-980</t>
  </si>
  <si>
    <t>981-1053</t>
  </si>
  <si>
    <t>1054-1073</t>
  </si>
  <si>
    <t>1074-1108</t>
  </si>
  <si>
    <t>1109-1136</t>
  </si>
  <si>
    <t>1137-1184</t>
  </si>
  <si>
    <t>1185-1186</t>
  </si>
  <si>
    <t>1187-1217</t>
  </si>
  <si>
    <t>1218-1223</t>
  </si>
  <si>
    <t>1224-1229</t>
  </si>
  <si>
    <t>1230-1231</t>
  </si>
  <si>
    <t>PPSS-1996 (Book 1)</t>
  </si>
  <si>
    <t>5-14</t>
  </si>
  <si>
    <t>15-23</t>
  </si>
  <si>
    <t>24-32</t>
  </si>
  <si>
    <t>33-42</t>
  </si>
  <si>
    <t>43-78</t>
  </si>
  <si>
    <t>79-92</t>
  </si>
  <si>
    <t>106-115</t>
  </si>
  <si>
    <t>116-128</t>
  </si>
  <si>
    <t>129-136</t>
  </si>
  <si>
    <t>137-148</t>
  </si>
  <si>
    <t>149-166</t>
  </si>
  <si>
    <t>167-177</t>
  </si>
  <si>
    <t>178-192</t>
  </si>
  <si>
    <t>193-202</t>
  </si>
  <si>
    <t>203-215</t>
  </si>
  <si>
    <t>216-230</t>
  </si>
  <si>
    <t>231-239</t>
  </si>
  <si>
    <t>240-258</t>
  </si>
  <si>
    <t>259-268</t>
  </si>
  <si>
    <t>269-275</t>
  </si>
  <si>
    <t>276-281</t>
  </si>
  <si>
    <t>282-290</t>
  </si>
  <si>
    <t>291-299</t>
  </si>
  <si>
    <t>300-309</t>
  </si>
  <si>
    <t>310-314</t>
  </si>
  <si>
    <t>315-324</t>
  </si>
  <si>
    <t>325-326</t>
  </si>
  <si>
    <t>327-327</t>
  </si>
  <si>
    <t>328-334</t>
  </si>
  <si>
    <t>335-335</t>
  </si>
  <si>
    <t>336-340</t>
  </si>
  <si>
    <t>341-354</t>
  </si>
  <si>
    <t>355-362</t>
  </si>
  <si>
    <t>363-390</t>
  </si>
  <si>
    <t>391-403</t>
  </si>
  <si>
    <t>404-422</t>
  </si>
  <si>
    <t>423-434</t>
  </si>
  <si>
    <t>435-441</t>
  </si>
  <si>
    <t>442-454</t>
  </si>
  <si>
    <t>455-464</t>
  </si>
  <si>
    <t>465-476</t>
  </si>
  <si>
    <t>477-490</t>
  </si>
  <si>
    <t>491-496</t>
  </si>
  <si>
    <t>497-512</t>
  </si>
  <si>
    <t>513-522</t>
  </si>
  <si>
    <t>523-524</t>
  </si>
  <si>
    <t>525-536</t>
  </si>
  <si>
    <t>562-568</t>
  </si>
  <si>
    <t>569-578</t>
  </si>
  <si>
    <t>579-586</t>
  </si>
  <si>
    <t>587-598</t>
  </si>
  <si>
    <t>599-604</t>
  </si>
  <si>
    <t>605-608</t>
  </si>
  <si>
    <t>3-14</t>
  </si>
  <si>
    <t>15-30</t>
  </si>
  <si>
    <t>31-45</t>
  </si>
  <si>
    <t>46-46</t>
  </si>
  <si>
    <t>47-53</t>
  </si>
  <si>
    <t>54-54</t>
  </si>
  <si>
    <t>55-71</t>
  </si>
  <si>
    <t>72-86</t>
  </si>
  <si>
    <t>87-116</t>
  </si>
  <si>
    <t>117-130</t>
  </si>
  <si>
    <t>131-139</t>
  </si>
  <si>
    <t>140-160</t>
  </si>
  <si>
    <t>161-192</t>
  </si>
  <si>
    <t>193-208</t>
  </si>
  <si>
    <t>209-217</t>
  </si>
  <si>
    <t>218-223</t>
  </si>
  <si>
    <t>224-235</t>
  </si>
  <si>
    <t>236-246</t>
  </si>
  <si>
    <t>247-259</t>
  </si>
  <si>
    <t>260-260</t>
  </si>
  <si>
    <t>261-268</t>
  </si>
  <si>
    <t>269-269</t>
  </si>
  <si>
    <t>270-276</t>
  </si>
  <si>
    <t>277-282</t>
  </si>
  <si>
    <t>283-298</t>
  </si>
  <si>
    <t>299-309</t>
  </si>
  <si>
    <t>310-320</t>
  </si>
  <si>
    <t>321-340</t>
  </si>
  <si>
    <t>341-353</t>
  </si>
  <si>
    <t>354-362</t>
  </si>
  <si>
    <t>363-370</t>
  </si>
  <si>
    <t>371-374</t>
  </si>
  <si>
    <t>375-392</t>
  </si>
  <si>
    <t>393-404</t>
  </si>
  <si>
    <t>405-409</t>
  </si>
  <si>
    <t>410-424</t>
  </si>
  <si>
    <t>425-428</t>
  </si>
  <si>
    <t>429-432</t>
  </si>
  <si>
    <t>433-440</t>
  </si>
  <si>
    <t>441-468</t>
  </si>
  <si>
    <t>469-470</t>
  </si>
  <si>
    <t>471-478</t>
  </si>
  <si>
    <t>479-491</t>
  </si>
  <si>
    <t>492-497</t>
  </si>
  <si>
    <t>498-508</t>
  </si>
  <si>
    <t>509-523</t>
  </si>
  <si>
    <t>524-532</t>
  </si>
  <si>
    <t>533-542</t>
  </si>
  <si>
    <t>543-566</t>
  </si>
  <si>
    <t>567-598</t>
  </si>
  <si>
    <t>PPSS-2001</t>
  </si>
  <si>
    <t xml:space="preserve">Process Safety Needs of a Small Company </t>
  </si>
  <si>
    <t>Development and Implementation of a Safety Management System for Small Facilities</t>
  </si>
  <si>
    <t>Practical Hazard Evaluation for the Small Chemical Manufacturer</t>
  </si>
  <si>
    <t>PSM - Your Insurer Should Help</t>
  </si>
  <si>
    <t>Process Safety Management (PSM) Auditing</t>
  </si>
  <si>
    <t>PSM Auditing in DuPont - Past, Present and Future</t>
  </si>
  <si>
    <t>The Value of Assessing Sustainability in PMS Audits</t>
  </si>
  <si>
    <t>Third Party Accidental Release Prevention Audits</t>
  </si>
  <si>
    <t>The Case for Voluntary Third Party Risk Management Program Audits</t>
  </si>
  <si>
    <t>Cost-Benefit Analysis Applied to Process Safety</t>
  </si>
  <si>
    <t>CEOs, VPP and the Bottom Line</t>
  </si>
  <si>
    <t>Process Safety Management: Boon or Burden?</t>
  </si>
  <si>
    <t>Risk and Cost Assessment of Catastrophic Failures of Pumps Resulting from Isolated Running</t>
  </si>
  <si>
    <t>Cost-Benefit Analysis of Fire Risk Reduction Alternatives</t>
  </si>
  <si>
    <t>MOC - A Key to PSM Effectiveness</t>
  </si>
  <si>
    <t>Management of Change in Japan</t>
  </si>
  <si>
    <t>Implementation of an Electronic Management of Change System</t>
  </si>
  <si>
    <t xml:space="preserve">Process Safety Management in the Engineering, Construction and Startup of Process Plants - Plant Design and Project Execution </t>
  </si>
  <si>
    <t>Assuring Process Safety in the Transfer of Hydrogen Cyanide Manufacturing Technology</t>
  </si>
  <si>
    <t>Safe! Fast and Efficient?: Managing Process Hazard Analysis on a Project Task Force</t>
  </si>
  <si>
    <t>A Practical Quantitative Methodology to Minimize the Frequency of Hazardous Events</t>
  </si>
  <si>
    <t>Safety and Reliability: A Synergetic Design Approach</t>
  </si>
  <si>
    <t>Integration of Mechanical Integrity into the Design and Construction Project Phases</t>
  </si>
  <si>
    <t>Process Safety Approach to Plant Design and Operation</t>
  </si>
  <si>
    <t>Future Regulations and Beyond</t>
  </si>
  <si>
    <t>Process Safety and the General Duty Clause</t>
  </si>
  <si>
    <t>Goal Setting and Chemical Safety Improvements through Accident Database Analysis</t>
  </si>
  <si>
    <t>Process Safety in the Future - A View from the Chemistry</t>
  </si>
  <si>
    <t xml:space="preserve">Process Safety Management in the Engineering, Construction and Startup of Process Plants - Analysis and Mitigation of Hazardous Events  </t>
  </si>
  <si>
    <t>Air Emissions Risk Model for Chemical Fires or Explosions</t>
  </si>
  <si>
    <t>Cost-Effective Approaches for Addressing Facility Siting Issues during the Engineering Phase of Projects</t>
  </si>
  <si>
    <t>Mitigate the Hazards of Emergency Atmospheric Venting by Steam Injection</t>
  </si>
  <si>
    <t>Passive Prevention/Mitigation of Gas Explosions Using Expanded Metal Network</t>
  </si>
  <si>
    <t>The Role of Expanded Metal Network in Preventing BLEVEs</t>
  </si>
  <si>
    <t>Ergonomics</t>
  </si>
  <si>
    <t>Ergonomics, Human Factors and Other Topics I Never Heard of during College</t>
  </si>
  <si>
    <t>Human Factors in the Process Industries - A Management System's Approach</t>
  </si>
  <si>
    <t>Challenges in Control Room Design: An Overview</t>
  </si>
  <si>
    <t>Human Factors in the Chemical Industry</t>
  </si>
  <si>
    <t>Transportation Safety - Safe Transportation of Hazardous Materials by Pipeline, Truck, Railroad and Marine Vessels</t>
  </si>
  <si>
    <t>State of the Art Analysis of Current Research Trends in Pipeline Safety</t>
  </si>
  <si>
    <t>Hazardous Material Transport - Risk Comparison of Alternate Transport Modes</t>
  </si>
  <si>
    <t>Evaluation of Risk for Hazardous Material Carriers</t>
  </si>
  <si>
    <t>Investigation of a Loading Dock Naphthalene Fire</t>
  </si>
  <si>
    <t>Process for Providing On-Scene Response for Distribution Incidents</t>
  </si>
  <si>
    <t>Practical Applications of Pipeline Transient Analysis in Today's Regulatory Climate</t>
  </si>
  <si>
    <t>Vent Sizing Applications for Reactive Systems</t>
  </si>
  <si>
    <t>Methodology for Sizing Relief Devices for Two Phase (Liquid/Gas) Flow</t>
  </si>
  <si>
    <t>Predicting Relief Valve Reliability - Results of the API Risk-Based Inspection and AIChE/CCPS Equipment Reliability Database Groups</t>
  </si>
  <si>
    <t>Restrictive Rupture Disc Devices: A Calculation Method for Certification and Relief System Design</t>
  </si>
  <si>
    <t>Rupture Disk Reliability</t>
  </si>
  <si>
    <t>Public Communications</t>
  </si>
  <si>
    <t>Safey Standards for Process Control Systems</t>
  </si>
  <si>
    <t>Process Control Safety Standards as Institutional Memory</t>
  </si>
  <si>
    <t>A Work Process for the Application of Safety Instrumented Systems On Capital Projects</t>
  </si>
  <si>
    <t>Testing Safety Intrumented Systems to Validate Compliance to ANSI/ISA-S84.01-1996</t>
  </si>
  <si>
    <t>Safety Instrumented Systems: Reliability Analysis and Evaluation Using Fault Trees</t>
  </si>
  <si>
    <t>Computer Hazard and Operability Study or `CHAZOP' Benefits and Applications</t>
  </si>
  <si>
    <t>S. Chia, B. Long and R. Raman</t>
  </si>
  <si>
    <t xml:space="preserve">J. F. Splain and B. W. Host </t>
  </si>
  <si>
    <t>J. R. Thompson</t>
  </si>
  <si>
    <t>M. C. Welch and R. B. Hartman</t>
  </si>
  <si>
    <t>R. A. Barrish and R. C. Antoff</t>
  </si>
  <si>
    <t>J. C. Belke</t>
  </si>
  <si>
    <t>R. A. Brennecke and C. A. Gamer</t>
  </si>
  <si>
    <t xml:space="preserve">J. W. Chastain and R. M. Schisla, Jr. </t>
  </si>
  <si>
    <t>S. M. Rout</t>
  </si>
  <si>
    <t>K. Saka</t>
  </si>
  <si>
    <t>A. F. Fregosi</t>
  </si>
  <si>
    <t xml:space="preserve">G. R. Maxwell, R. O. Dixon, C. E. Rickets, V. H. Edwards et al. </t>
  </si>
  <si>
    <t>J. P. Jones</t>
  </si>
  <si>
    <t>R. L. Post, D. C. Hendershot and P. Ker</t>
  </si>
  <si>
    <t>G. May</t>
  </si>
  <si>
    <t>S. Chia and R. Raman</t>
  </si>
  <si>
    <t>J. S. Arendt, K. Barrett and P. N. Lodal</t>
  </si>
  <si>
    <t>R. W. Hayes and N. P. Glick</t>
  </si>
  <si>
    <t>J. T. Cranefield</t>
  </si>
  <si>
    <t>V. H. Edwards, L. L. Hu, B. D. Ababio et al.</t>
  </si>
  <si>
    <t>R. E. Henry and H. K. Fauske</t>
  </si>
  <si>
    <t>B. A. Walker and K. D. Smith</t>
  </si>
  <si>
    <t>H. Romero and E. Kestler-Romero</t>
  </si>
  <si>
    <t>A. Sandoval, M. Beruvides and T. Wiesner</t>
  </si>
  <si>
    <t>B. A. Fuller and J. N. Shah</t>
  </si>
  <si>
    <t>F. C. Clark</t>
  </si>
  <si>
    <t>S. Nunes and H. Kytomaa</t>
  </si>
  <si>
    <t>J. R. Chechak.</t>
  </si>
  <si>
    <t>J. P. Burelbach</t>
  </si>
  <si>
    <t>R. Darby, F. E. Self. and V. H. Edwards</t>
  </si>
  <si>
    <t>J. Reynolds, H. Thomas and M. Moosemiller</t>
  </si>
  <si>
    <t>G. Brazier</t>
  </si>
  <si>
    <t>M. J. Hazzan</t>
  </si>
  <si>
    <t>M. W. Dejmek</t>
  </si>
  <si>
    <t>C. D. Hardin</t>
  </si>
  <si>
    <t>R. Bachnak and J. Williamson</t>
  </si>
  <si>
    <t>R. Raman and S. Sylvester</t>
  </si>
  <si>
    <t xml:space="preserve"> 3-16</t>
  </si>
  <si>
    <t>17-32</t>
  </si>
  <si>
    <t>33-40</t>
  </si>
  <si>
    <t>41-55</t>
  </si>
  <si>
    <t>56-65</t>
  </si>
  <si>
    <t>68-76</t>
  </si>
  <si>
    <t>77-92</t>
  </si>
  <si>
    <t>93-110</t>
  </si>
  <si>
    <t>111-120</t>
  </si>
  <si>
    <t>121-135</t>
  </si>
  <si>
    <t>136-168</t>
  </si>
  <si>
    <t>169-177</t>
  </si>
  <si>
    <t>178-185</t>
  </si>
  <si>
    <t>186-194</t>
  </si>
  <si>
    <t>195-206</t>
  </si>
  <si>
    <t>207-213</t>
  </si>
  <si>
    <t>214-224</t>
  </si>
  <si>
    <t>225-239</t>
  </si>
  <si>
    <t>240-250</t>
  </si>
  <si>
    <t>251-266</t>
  </si>
  <si>
    <t>276-284</t>
  </si>
  <si>
    <t>285-293</t>
  </si>
  <si>
    <t>294-301</t>
  </si>
  <si>
    <t>302-314</t>
  </si>
  <si>
    <t>315-321</t>
  </si>
  <si>
    <t>322-331</t>
  </si>
  <si>
    <t>332-372</t>
  </si>
  <si>
    <t>373-383</t>
  </si>
  <si>
    <t>384-402</t>
  </si>
  <si>
    <t>403-409</t>
  </si>
  <si>
    <t>410-427</t>
  </si>
  <si>
    <t>428-439</t>
  </si>
  <si>
    <t>440-456</t>
  </si>
  <si>
    <t>457-464</t>
  </si>
  <si>
    <t>465-473</t>
  </si>
  <si>
    <t>474-502</t>
  </si>
  <si>
    <t>503-516</t>
  </si>
  <si>
    <t>517-522</t>
  </si>
  <si>
    <t>523-530</t>
  </si>
  <si>
    <t>531-540</t>
  </si>
  <si>
    <t>541-562</t>
  </si>
  <si>
    <t>563-571</t>
  </si>
  <si>
    <t>572-577</t>
  </si>
  <si>
    <t>578-584</t>
  </si>
  <si>
    <t>585-596</t>
  </si>
  <si>
    <t>597-605</t>
  </si>
  <si>
    <t>26a</t>
  </si>
  <si>
    <t>26b</t>
  </si>
  <si>
    <t>26c</t>
  </si>
  <si>
    <t>27a</t>
  </si>
  <si>
    <t>27b</t>
  </si>
  <si>
    <t>27d</t>
  </si>
  <si>
    <t>27e</t>
  </si>
  <si>
    <t>28a</t>
  </si>
  <si>
    <t>28b</t>
  </si>
  <si>
    <t>28c</t>
  </si>
  <si>
    <t>28d</t>
  </si>
  <si>
    <t>29a</t>
  </si>
  <si>
    <t>29b</t>
  </si>
  <si>
    <t>29c</t>
  </si>
  <si>
    <t>30a</t>
  </si>
  <si>
    <t>30b</t>
  </si>
  <si>
    <t>30c</t>
  </si>
  <si>
    <t>30d</t>
  </si>
  <si>
    <t>30e</t>
  </si>
  <si>
    <t>30f</t>
  </si>
  <si>
    <t>31a</t>
  </si>
  <si>
    <t>31b</t>
  </si>
  <si>
    <t>31c</t>
  </si>
  <si>
    <t>31d</t>
  </si>
  <si>
    <t>31e</t>
  </si>
  <si>
    <t>32a</t>
  </si>
  <si>
    <t>32b</t>
  </si>
  <si>
    <t>32c</t>
  </si>
  <si>
    <t>32d</t>
  </si>
  <si>
    <t>32e</t>
  </si>
  <si>
    <t>33a</t>
  </si>
  <si>
    <t>33b</t>
  </si>
  <si>
    <t>33c</t>
  </si>
  <si>
    <t>33d</t>
  </si>
  <si>
    <t>34a</t>
  </si>
  <si>
    <t>34b</t>
  </si>
  <si>
    <t>34c</t>
  </si>
  <si>
    <t>34d</t>
  </si>
  <si>
    <t>34e</t>
  </si>
  <si>
    <t>34f</t>
  </si>
  <si>
    <t>35a</t>
  </si>
  <si>
    <t>35b</t>
  </si>
  <si>
    <t>35c</t>
  </si>
  <si>
    <t>35d</t>
  </si>
  <si>
    <t>35e</t>
  </si>
  <si>
    <t>35f</t>
  </si>
  <si>
    <t>36a</t>
  </si>
  <si>
    <t>36b</t>
  </si>
  <si>
    <t>36c</t>
  </si>
  <si>
    <t>36d</t>
  </si>
  <si>
    <t>36e</t>
  </si>
  <si>
    <t>36f</t>
  </si>
  <si>
    <t>Development And Implementation Of A.pdf</t>
  </si>
  <si>
    <t>Practical Hazard Evaluation For The.pdf</t>
  </si>
  <si>
    <t>PSM - Your Insure Should Help.pdf</t>
  </si>
  <si>
    <t>PSM - Auditing In DuPont - Past,.pdf</t>
  </si>
  <si>
    <t>The Value Assessing Sustainability In.pdf</t>
  </si>
  <si>
    <t>The Case For Voluntary Third.pdf</t>
  </si>
  <si>
    <t>CEO's, VPP, And The Bottom.pdf</t>
  </si>
  <si>
    <t>Process Safety Management_ Boon Or.pdf</t>
  </si>
  <si>
    <t>Risk And Cost Assessment Of.pdf</t>
  </si>
  <si>
    <t>Cost-Benefit Analysis Of Fire.pdf</t>
  </si>
  <si>
    <t>MOC - A Key To PSM.pdf</t>
  </si>
  <si>
    <t>Management Of Change In Japan.pdf</t>
  </si>
  <si>
    <t>Implementation Of An Electronic Management.pdf</t>
  </si>
  <si>
    <t>Assuring Process Safety In The.pdf</t>
  </si>
  <si>
    <t>Safe_ Fast And Efficient_ _Managing.pdf</t>
  </si>
  <si>
    <t>A Practical Quantitative Methodology To.pdf</t>
  </si>
  <si>
    <t>Safety And Reliability_ A Synergetic.pdf</t>
  </si>
  <si>
    <t>Integration Of Mechanical Integrity Into.pdf</t>
  </si>
  <si>
    <t>Process Safety Approach To Plant.pdf</t>
  </si>
  <si>
    <t>Hazard Investigation Of Reactive Chemical.pdf</t>
  </si>
  <si>
    <t>Process Safety And The General.pdf</t>
  </si>
  <si>
    <t>Goal Setting And Chemical Safety.pdf</t>
  </si>
  <si>
    <t>Measuring Process Safety Progress_ First.pdf</t>
  </si>
  <si>
    <t>Process Safety In The Future.pdf</t>
  </si>
  <si>
    <t>Air Emissions Risk Model For.pdf</t>
  </si>
  <si>
    <t>Cost-Effective Approaches For Addressing.pdf</t>
  </si>
  <si>
    <t>Mitigate The Hazards Of Emergency.pdf</t>
  </si>
  <si>
    <t>Passive Prevention_Mitigation Of Gas.pdf</t>
  </si>
  <si>
    <t>The Role Of Expanded Metal.pdf</t>
  </si>
  <si>
    <t>Ergonomics, Human Factors, And Other.pdf</t>
  </si>
  <si>
    <t>Human Factors In The Process.pdf</t>
  </si>
  <si>
    <t>Challenges In Control Room Design_.pdf</t>
  </si>
  <si>
    <t>Human Factors In The Chemical.pdf</t>
  </si>
  <si>
    <t>_State Of The Art Analysis.pdf</t>
  </si>
  <si>
    <t>Hazardous Material Transportation - Risk Comparison.pdf</t>
  </si>
  <si>
    <t>Evaluation Of Risk For Hazardous.pdf</t>
  </si>
  <si>
    <t>Investigation Of A Loading Dock.pdf</t>
  </si>
  <si>
    <t>Process For Providing On-Scene.pdf</t>
  </si>
  <si>
    <t>Practical Applications Of Pipeline Transient.pdf</t>
  </si>
  <si>
    <t>Vent Sizing Applications For Reactive.pdf</t>
  </si>
  <si>
    <t>Methodology For Sizing Relief Devices.pdf</t>
  </si>
  <si>
    <t>Safety &amp; Performance Benefits Of Modulating.pdf</t>
  </si>
  <si>
    <t>Predicting Relief Valve Reliability - Results.pdf</t>
  </si>
  <si>
    <t>Restrictive Rupture Disc Devices_ A.pdf</t>
  </si>
  <si>
    <t>Rupture Disk Reliability.pdf</t>
  </si>
  <si>
    <t>Public Communications.pdf</t>
  </si>
  <si>
    <t>Process Control Safety Standards As.pdf</t>
  </si>
  <si>
    <t>A Work Process For The.pdf</t>
  </si>
  <si>
    <t>Testing Safety Instrumented Systems To.pdf</t>
  </si>
  <si>
    <t>Safety Instrumented Systems_ Reliability Analysis.pdf</t>
  </si>
  <si>
    <t>Computer Hazard And Operability Study.pdf</t>
  </si>
  <si>
    <t>Building Safe Plants And Building.pdf</t>
  </si>
  <si>
    <t>HAZOP, Panacea Or False Sense.pdf</t>
  </si>
  <si>
    <t>Measurement And Modeling Of Liquid.pdf</t>
  </si>
  <si>
    <t>Design For Isolation Of Flame.pdf</t>
  </si>
  <si>
    <t>Integrating Aerosol Formation, Flammability, And.pdf</t>
  </si>
  <si>
    <t>Dust Explosion Risk Reduction Measures.pdf</t>
  </si>
  <si>
    <t>Learning From Reactive Chemistry Incidents.pdf</t>
  </si>
  <si>
    <t>The Chemical Safety Board's Reactive.pdf</t>
  </si>
  <si>
    <t>Improving Coverage Of Reactive Hazards.pdf</t>
  </si>
  <si>
    <t>Challenges Of Regulating Or Implementing.pdf</t>
  </si>
  <si>
    <t>Chemical Reactive Hazard Evaluation_ Initial.pdf</t>
  </si>
  <si>
    <t>Chemical Reactivity Hazard Management_ A.pdf</t>
  </si>
  <si>
    <t>Dynamic Modelling Of An Acid.pdf</t>
  </si>
  <si>
    <t>Pressure Relief Valve Solutions For.pdf</t>
  </si>
  <si>
    <t>Pressure Relief Sizing For Two.pdf</t>
  </si>
  <si>
    <t>Relief Vent Sizing For Ethylene.pdf</t>
  </si>
  <si>
    <t>Safety &amp; Design Aspects Of.pdf</t>
  </si>
  <si>
    <t>Reliability And Cost Issues In.pdf</t>
  </si>
  <si>
    <t>A Rationalization Of Modern Reliability.pdf</t>
  </si>
  <si>
    <t>Human Factors Making Your Reliability.pdf</t>
  </si>
  <si>
    <t>An Insurer's View Of Risk.pdf</t>
  </si>
  <si>
    <t>Guidelines For Mechanical Integrity Systems.pdf</t>
  </si>
  <si>
    <t>Assessment Of Potential Security Threats.pdf</t>
  </si>
  <si>
    <t>Vulnerability Assessment Methodology For Transportation.pdf</t>
  </si>
  <si>
    <t>Industry Programs And Changes Resulting.pdf</t>
  </si>
  <si>
    <t>Value Chain Security And Keeping.pdf</t>
  </si>
  <si>
    <t>Panel Discussion - Transportation Safety And.pdf</t>
  </si>
  <si>
    <t>Discovering Operational Discipline.pdf</t>
  </si>
  <si>
    <t>Operational Discipline Background And Program.pdf</t>
  </si>
  <si>
    <t>Achieving Performance Excellence Using Behavioral.pdf</t>
  </si>
  <si>
    <t>Common Findings During Process Safety.pdf</t>
  </si>
  <si>
    <t>PPSS-2003</t>
  </si>
  <si>
    <t>Building Safe Plants And Building Them Safely - Integrating Design Safety And Construction Safety</t>
  </si>
  <si>
    <t>HAZOP, Panacea Or False Sense Of Security?</t>
  </si>
  <si>
    <t>Measurement And Modeling Of Liquid Flammability Limits</t>
  </si>
  <si>
    <t>Design For Isolation Of Flame Propagation In An Oxygen Atmosphere</t>
  </si>
  <si>
    <t>Integrating Aerosol Formation, Flammability, And Explosion Information Into Selection Of Heat Transfer Fluids</t>
  </si>
  <si>
    <t>Dust Explosion Risk Reduction Measures Based On An Inherent Safety Framework</t>
  </si>
  <si>
    <t>Learning From Reactive Chemistry Incidents</t>
  </si>
  <si>
    <t>The Chemical Safety Board's Reactive Hazard Investigation "Improving Reactive Hazard Management"</t>
  </si>
  <si>
    <t>Improving Coverage Of Reactive Hazards Under The OSHA Process Safety Management Standard</t>
  </si>
  <si>
    <t>Challenges Of Regulating Or Implementing A Reactive Chemicals Hazard Management Program</t>
  </si>
  <si>
    <t>Chemical Reactivity Hazard Management: A Problem In Search Of A Solution</t>
  </si>
  <si>
    <t>Dynamic Modelling Of An Acid Gas Flood Facility For Assuring Safety During Non-Routine Operations</t>
  </si>
  <si>
    <t>Pressure Relief Valve Solutions For Unique Applications</t>
  </si>
  <si>
    <t>Pressure Relief Sizing For Two-Phase Flow</t>
  </si>
  <si>
    <t>Relief Vent Sizing For Ethylene Decomp Runaway Reactions</t>
  </si>
  <si>
    <t>Safety &amp; Design Aspects Of Vent Collection &amp; Destruction Systems</t>
  </si>
  <si>
    <t>Reliability And Cost Issues In Safety Control System Design</t>
  </si>
  <si>
    <t>A Rationalization Of Modern Reliability And Safety Disciplines</t>
  </si>
  <si>
    <t>Human Factors Making Your Reliability Program As Successful As Your Safey Program</t>
  </si>
  <si>
    <t>An Insurer's View Of Risk Based Inspection</t>
  </si>
  <si>
    <t>Assessment Of Potential Security Threats To Transportation Facilities &amp; Mitigation Of Security Threats</t>
  </si>
  <si>
    <t>Industry Programs And Changes Resulting In Enhanced Transportation Security</t>
  </si>
  <si>
    <t>Value Chain Security And Keeping Chemistry Out Of The Hands Of Terrorists</t>
  </si>
  <si>
    <t>Discovering Operational Discipline - The Foundation Of Manufacturing Excellence</t>
  </si>
  <si>
    <t>Operational Discipline Background And Program In DuPont</t>
  </si>
  <si>
    <t>Common Findings During Process Safety Management Compliance Audits</t>
  </si>
  <si>
    <t>M.  W. Dejmek and D. Bray</t>
  </si>
  <si>
    <t>D.  W. Taylor</t>
  </si>
  <si>
    <t>N.  Mukhopadhyay and M. S. Bergner</t>
  </si>
  <si>
    <t>M. Vidal, W.Wong, M.S.Mannan et al.</t>
  </si>
  <si>
    <t>J. Snoeys and J.E.Going</t>
  </si>
  <si>
    <t>K. Krishna, W.J.Rogers, and M.Sam.Mannan</t>
  </si>
  <si>
    <t>P. R.Amyotte, F.I.Khan, and A.G.Dastidar</t>
  </si>
  <si>
    <t>J. K.Carpenter, D.C.Hendershot, and S.J.Watts</t>
  </si>
  <si>
    <t>J. F.Murphy</t>
  </si>
  <si>
    <t>I. Rosenthal and G.Poje</t>
  </si>
  <si>
    <t>M. S.Mannan and W.J.Rogers</t>
  </si>
  <si>
    <t>D. J.Leggett</t>
  </si>
  <si>
    <t>P. N.Lodal and R.W.Johnson</t>
  </si>
  <si>
    <t>B. R.Young, D.J.Burton, and W.Y.Svrcek</t>
  </si>
  <si>
    <t>C. Buxton</t>
  </si>
  <si>
    <t>R. Darby, F.E.Self, and V.H.Edwards</t>
  </si>
  <si>
    <t>R. Darby, W.D.Bybee, B.M.Shaw et al.</t>
  </si>
  <si>
    <t>T. Ennis</t>
  </si>
  <si>
    <t>G. Noya, M.Sánchez, A.Bandoni</t>
  </si>
  <si>
    <t>D. Roopchand, D.Napier, and H.Stigter</t>
  </si>
  <si>
    <t>R. Hoffman</t>
  </si>
  <si>
    <t>H. L.Febo</t>
  </si>
  <si>
    <t>D. Sliva and A.Remson</t>
  </si>
  <si>
    <t>J. E.Zanoni, R.H.Bennett, C.A.Grounds</t>
  </si>
  <si>
    <t>C. D.Jaeger</t>
  </si>
  <si>
    <t>H. Rhoderick and Philip M.Myers</t>
  </si>
  <si>
    <t>M. T.Vagasky</t>
  </si>
  <si>
    <t>P. Myers, J.Zanoni, C.Jaeger, H.Rhoderick et al.</t>
  </si>
  <si>
    <t>S. A.Urbanik</t>
  </si>
  <si>
    <t>D. R.Groover</t>
  </si>
  <si>
    <t>2003 Process Plant Safety Symposium, New Orleans, LA, March 30 - April 3, 2003</t>
  </si>
  <si>
    <t>2001 Process Plant Safety Symposium, Houston Texas, 23-25 April  2001</t>
  </si>
  <si>
    <t>Assuring Safetv in Design &amp; Construction of Process SYstems</t>
  </si>
  <si>
    <t>Reactive Chemical Hazards</t>
  </si>
  <si>
    <t>Process Relief Systems Analysis and Design</t>
  </si>
  <si>
    <t>Reliability of Equipment and Risk Based Inspection</t>
  </si>
  <si>
    <t>Transportation Safety and Security</t>
  </si>
  <si>
    <t>Safer Plant Operations via Operational Discipline</t>
  </si>
  <si>
    <t>26d</t>
  </si>
  <si>
    <t>26e</t>
  </si>
  <si>
    <t>26f</t>
  </si>
  <si>
    <t>27c</t>
  </si>
  <si>
    <t>27f</t>
  </si>
  <si>
    <t>28e</t>
  </si>
  <si>
    <t>28f</t>
  </si>
  <si>
    <t>29d</t>
  </si>
  <si>
    <t>D. Frurip, L.G. Britton, W. Fenlon et al.</t>
  </si>
  <si>
    <t>Modeling of Hazardous Releases from Oil &amp; Gas Well Blowouts, and Pipeline Leaks</t>
  </si>
  <si>
    <t>M. Ayyoubi</t>
  </si>
  <si>
    <t>F. Self and G. Dissinger</t>
  </si>
  <si>
    <t>B. O'Reilly, F. Okuniewicz, R. Schild et al.</t>
  </si>
  <si>
    <t>J. W. Chastain and K. Yount</t>
  </si>
  <si>
    <t>A. Goraya, P.R. Amyotte and F.I. Khan</t>
  </si>
  <si>
    <t>R.A. Ogle, A.R. Carpenter and D. Morrison</t>
  </si>
  <si>
    <t>R. A. Ogle, D. R. Morrison, A. R. Carpenter et al.</t>
  </si>
  <si>
    <t>Y. Liu, S. R. Saraf, V. M. Ugaz et al.</t>
  </si>
  <si>
    <t>Explosions in the Manufacturing Industry: Data from the Hazardous Substances Emergency Events Surveillance (HSEES), 1996-2001</t>
  </si>
  <si>
    <t>BLEVE Blast by Expansion-Controlled Evaporation</t>
  </si>
  <si>
    <t>Barrier Spacing to Mitigate Explosion Propagation in Ducts</t>
  </si>
  <si>
    <t>J. Senecal and H. Garzia</t>
  </si>
  <si>
    <t>Containment of Pharmaceutical Compounds: A Risk Based A[proach</t>
  </si>
  <si>
    <t>B. D. Moore</t>
  </si>
  <si>
    <t>Pfizer's Global Approach for Reducing Risks in Hydrogenation Operations</t>
  </si>
  <si>
    <t>Effectively Managing Change</t>
  </si>
  <si>
    <t>Dust Explosion Scenarios and Case Histories in the CCPS Guidelines for Safe Handling of Powders and Bulk Solids</t>
  </si>
  <si>
    <t>Investigation Of A Combustible Dust Explosion at an Automotive Acoustic Insulation Manufacture: A Case Study of A U.S. Chemical Safety And Hazard Investigation Board</t>
  </si>
  <si>
    <t>B. Nalda-Reyes, A. Dastidar, and C. Dahn</t>
  </si>
  <si>
    <t>A. Blair and B. Hoyle</t>
  </si>
  <si>
    <t xml:space="preserve"> 13-23</t>
  </si>
  <si>
    <t>D. J. Silkworth</t>
  </si>
  <si>
    <t xml:space="preserve"> 25-33</t>
  </si>
  <si>
    <t xml:space="preserve"> 47-62</t>
  </si>
  <si>
    <t xml:space="preserve"> 65-83</t>
  </si>
  <si>
    <t xml:space="preserve"> 85-93</t>
  </si>
  <si>
    <t xml:space="preserve"> 95-105</t>
  </si>
  <si>
    <t>Reliability-Centered Design: Inherently More Reliable Processes Through Superior Engineering Design</t>
  </si>
  <si>
    <t xml:space="preserve"> 107-137</t>
  </si>
  <si>
    <t xml:space="preserve"> 153-167</t>
  </si>
  <si>
    <t>Test Driving the CCPS Plant and Equipment Reliability Database</t>
  </si>
  <si>
    <t xml:space="preserve"> 169-184</t>
  </si>
  <si>
    <t>T.I. McSweeney, W.W.Simmons, and T.J. Winnard</t>
  </si>
  <si>
    <t xml:space="preserve"> 219-233</t>
  </si>
  <si>
    <t xml:space="preserve"> 235-251</t>
  </si>
  <si>
    <t xml:space="preserve"> 253-269</t>
  </si>
  <si>
    <t>D.J Campbell, E.M. Connelly, J.S. Arendt, et al.</t>
  </si>
  <si>
    <t>Unavailability of Emergency Shutdown Systems as Described by Instrument Society of America Standard 84 (S.84)</t>
  </si>
  <si>
    <t xml:space="preserve"> 351-363</t>
  </si>
  <si>
    <t xml:space="preserve"> 399-417</t>
  </si>
  <si>
    <t xml:space="preserve"> 419-441</t>
  </si>
  <si>
    <t>Using the Management-of-Change Database as a Reliability Tool</t>
  </si>
  <si>
    <t xml:space="preserve"> 451-456</t>
  </si>
  <si>
    <t xml:space="preserve"> 469-479</t>
  </si>
  <si>
    <t>The Importance of "Why?"</t>
  </si>
  <si>
    <t xml:space="preserve"> 495-517</t>
  </si>
  <si>
    <t xml:space="preserve"> 521-543</t>
  </si>
  <si>
    <t>Methodology for Determining Reliability of a Foam Suppression System Using Fuzzy Set Theory and Fault Tree Analysis</t>
  </si>
  <si>
    <t>J. Farquharson, R. Montgomery, D. Walker, et al.</t>
  </si>
  <si>
    <t xml:space="preserve"> 605-612</t>
  </si>
  <si>
    <t xml:space="preserve"> 615-620</t>
  </si>
  <si>
    <t>Unavailability of Emergency Shutdown Systems.pdf</t>
  </si>
  <si>
    <t>Reliability-Centered Design - Inherently.pdf</t>
  </si>
  <si>
    <t>Risk Analysis to Select Risk Reduction Alternates</t>
  </si>
  <si>
    <t>B. A. Badino</t>
  </si>
  <si>
    <t>Value-based Safety: Making a Difference</t>
  </si>
  <si>
    <t>Design and implementation of an Effective Process Safety Management System</t>
  </si>
  <si>
    <t>Living Through 'Worst Case' Communication</t>
  </si>
  <si>
    <t>Empowering Employees to Investigate Incidents</t>
  </si>
  <si>
    <t>C. Thames, M. Paradies and L. Unger</t>
  </si>
  <si>
    <t>Post Incident Investigation Utilizing Forensic Chemistry and Engineering</t>
  </si>
  <si>
    <t>TUV type Approval of Programmable Electronic Systems Requirements and Procedures</t>
  </si>
  <si>
    <t>Electronic Systems Evaluation A User Perspective</t>
  </si>
  <si>
    <t>H. E. Storey</t>
  </si>
  <si>
    <t>Environmental Influence on Programmable Electronic Control System Reliability</t>
  </si>
  <si>
    <t>Is Your Control System Critical to Plant Safety?</t>
  </si>
  <si>
    <t>Evaluating Common Cause Effect on System Safety - The Beta Method</t>
  </si>
  <si>
    <t>Safety Preventative Aspects Involving Ergonomics in the Petrochemical Field</t>
  </si>
  <si>
    <t>Foundations of Integrated Risk Management</t>
  </si>
  <si>
    <t>Relational Data Base Management to Analyze Accidents in the Petrochemically-Related Construction Industry</t>
  </si>
  <si>
    <t>The Role of Functional Job Assessment in the Identification and Assignment of Appropriate Personnel to Job (Craft) Classifications in the Petrochemical Industry</t>
  </si>
  <si>
    <t>Getting the Most Mileage Out of an Initial Process Hazards Analysis</t>
  </si>
  <si>
    <t>Early industrial Hygiene Involvement in Process Design</t>
  </si>
  <si>
    <t>Industrial Hygiene Challenges in Process Safety Management</t>
  </si>
  <si>
    <t>Process Safety Management from a Contractor's Perspective</t>
  </si>
  <si>
    <t>Living an OSHA Inspection on Process Safety Management</t>
  </si>
  <si>
    <t>Industrial Hygiene Issues in New Unit Design and Process Changes</t>
  </si>
  <si>
    <t>D. Richards and M. Sorrells</t>
  </si>
  <si>
    <t>Hazard Communication for the OSHA Process Safety Management Standard</t>
  </si>
  <si>
    <t>Material Safety Data Sheets: Their Changing User Audience and Future Modifications</t>
  </si>
  <si>
    <t>PSM in Research Laboratory Operations: Focus on Reactive Hazards Assessment</t>
  </si>
  <si>
    <t>An Overview of Process Wastewater Treatment. What Works Where, and Why</t>
  </si>
  <si>
    <t>Management of Change in Chemical Operating Facilities</t>
  </si>
  <si>
    <t>Failures: Case Histories of Improperly Managed Changes in Chemical Plants</t>
  </si>
  <si>
    <t>A Plant-Wide System for Process Hazard Analyses</t>
  </si>
  <si>
    <t>Solutions to Problems Encountered When Conducting Process Hazard Analyses</t>
  </si>
  <si>
    <t>Developing and Implementing a PHA Program</t>
  </si>
  <si>
    <t>Establishing the Requirements of a HAZOP Study</t>
  </si>
  <si>
    <t>M. A. Eidson and M. M. Moderski</t>
  </si>
  <si>
    <t>HAZOP Techniques for Computer Based Control Systems</t>
  </si>
  <si>
    <t>HAZOP Techniques for Non-Traditional Applications</t>
  </si>
  <si>
    <t>Sneak Analysis of Process Control Systems</t>
  </si>
  <si>
    <t>Process Hazard Evaluation Techniques for Identifying Potential Human Errors Associated with Procedural Implementation</t>
  </si>
  <si>
    <t>Obtaining and Assuring Quality Process Safety Management Services</t>
  </si>
  <si>
    <t>Leadership: The Key to Quality in Process Hazards Analysis</t>
  </si>
  <si>
    <t>Explosion Failure of a Pressurized Railroad Tank Car at a Tank Farm: Forensic Investigation</t>
  </si>
  <si>
    <t>Consequence Analysis - Environmental Effects</t>
  </si>
  <si>
    <t>Changing Organizational Culture to Meet New Regulatory Requirements</t>
  </si>
  <si>
    <t>Promoting a Value-Based Safety Culture</t>
  </si>
  <si>
    <t>T. E. McSween and J. E. Stowe</t>
  </si>
  <si>
    <t>595-605</t>
  </si>
  <si>
    <t>Mercury Rising_ Confronting the Perception.pdf</t>
  </si>
  <si>
    <t>Value-Based Safety_ Making A.pdf</t>
  </si>
  <si>
    <t>V. J. Maggioli and G. H. Stike</t>
  </si>
  <si>
    <t>BLEVE: Back To Basics</t>
  </si>
  <si>
    <t>A Comparative Analysis Of Test Work Studying Factors Influencing Pressures Developed In Vented Deflagrations</t>
  </si>
  <si>
    <t>Relief Valves And Vents: How Exit Conditions Affect Hazard Zones</t>
  </si>
  <si>
    <t>R. L. Gordon, H. R. Greenberg, W. F. Early et al.</t>
  </si>
  <si>
    <t>Comparisons Of Tank Drainage Times: Orifice Drains Versus Piping</t>
  </si>
  <si>
    <t>K. K. Papas and J. T. Sommerfeld</t>
  </si>
  <si>
    <t>A. C. Brombacher and R. Spiker</t>
  </si>
  <si>
    <t xml:space="preserve">K. J. Anselmo, R. E. Linney, C. Rutch et al. </t>
  </si>
  <si>
    <t>Relief System Design Scope Of CCPS Effluent Handling Guidelines</t>
  </si>
  <si>
    <t>DATALERT: An Integrated Machinery Vibration Data Collection And Analysis System Used In Loss Prevention</t>
  </si>
  <si>
    <t>J. P. Balkey and W. R. Lund</t>
  </si>
  <si>
    <t>Application Of An Expert System To Assist In Preparation For Safety, Health, And Environmental Reviews</t>
  </si>
  <si>
    <t>PSM's Mechanical Integrity of Pumps "Save The Seals"</t>
  </si>
  <si>
    <t>Runaway Reaction Characterization and Vent Sizing Based on DIERS Methodology - An Update</t>
  </si>
  <si>
    <t>C. F. Askonas, T. R. Fitzsimons, Z. Wang, H. K. Fauske, and J. C. Leung</t>
  </si>
  <si>
    <t>R. C. Chan and J. D. Fleshman</t>
  </si>
  <si>
    <t>Thermal Kinetics Evaluation of t-BUTYL Peroctoate and Scaling Methods</t>
  </si>
  <si>
    <t>S. Richter and F. Turner</t>
  </si>
  <si>
    <t>A Generic Real-Time Monitor for Detecting Abnormal Events in Continuous Processes</t>
  </si>
  <si>
    <t>Management of Change: A Pilot Plant Application</t>
  </si>
  <si>
    <t>A Computer Based Training (CBT) Architecture That Supports Management of Change</t>
  </si>
  <si>
    <t>Management of Change A Requirement for Loss Prevention Success</t>
  </si>
  <si>
    <t>Large Scale Organizational Risk Management: The U.S. EPA's Science Advisory Board's Recommendations to The U.S. EPA in its Future Risk Methods Report, BEYOND THE HORIZON</t>
  </si>
  <si>
    <t>C.J. Forrest</t>
  </si>
  <si>
    <t>Congressional Efforts to Improve Risk-Based Decision-Making</t>
  </si>
  <si>
    <t>Standard Operating Procedures An Implementation Plan</t>
  </si>
  <si>
    <t>Emergency Relief Systems and Process Plant Safety - The Impact of Transient Flow</t>
  </si>
  <si>
    <t>M. G. Brosius and J. L. Dial, II</t>
  </si>
  <si>
    <t>"Case Study of Emergency Relief Systems Optimization"</t>
  </si>
  <si>
    <t>R. K. Wright and A. G. Walker</t>
  </si>
  <si>
    <t>Underground Caverns for Hydrocarbon Storage - A Safer Alternative</t>
  </si>
  <si>
    <t>S. A. Berger and R. J. Lantzy</t>
  </si>
  <si>
    <t>S Hanna, D. Blewitt, D. Fontaine, G. Jersey, J. King, Shell, K. Steinberg, M. Vasquez</t>
  </si>
  <si>
    <t>Implementing a Contractor Safety and Health Program</t>
  </si>
  <si>
    <t>Failure Analysis and Economic Evaluation of Redundant Architectures Used in Safety Systems</t>
  </si>
  <si>
    <t>A New Approach to Relief Drum's Design, An Alternative Way</t>
  </si>
  <si>
    <t>Perception Versus Reality: Considering the Public Perception Paradigm When Communicating a Volatile Public Issue</t>
  </si>
  <si>
    <t>W. F. Early, II</t>
  </si>
  <si>
    <t>Popcorn Polymers New Solutions to an Old Problem</t>
  </si>
  <si>
    <t>Siting Issues in a Process Hazards Analysis</t>
  </si>
  <si>
    <t>Explosion Siting and Consequences- A Comparison Between the Petro-Chemical Industry and the Department of Defense</t>
  </si>
  <si>
    <t>Two Keys to a Cost-Effective Risk Management Program Using Existing PHAs for Scenario Selection and the Critical Role of Communication</t>
  </si>
  <si>
    <t>Modeling a Safety System Does Not Require a Ph.D. in Math</t>
  </si>
  <si>
    <t>A. M. Dowell, III and D. L. Green</t>
  </si>
  <si>
    <t>Lessons Learned in Performing a Process Hazard Analysis in a Non-Chemical Plant</t>
  </si>
  <si>
    <t>Emergency Relief System (ERS) Design- CEP Version</t>
  </si>
  <si>
    <t>Standards On Safety: How Helpful Are They for Practicing Engineers?- CEP Version</t>
  </si>
  <si>
    <t>Common Sense Approach to Loss Prevention- CEP Version</t>
  </si>
  <si>
    <t>NFPA's Consensus Standards At Work- CEP Version</t>
  </si>
  <si>
    <t>International Standards: How Do They Affect Our Industry?- CEP Version</t>
  </si>
  <si>
    <t>Legal Implications of Compliance and Non-Compliance With Safety and Health Governmental Standards, National Consensus Standards, and Internal Corporate Guidelines- CEP Version</t>
  </si>
  <si>
    <t>Explosion Pressure Shock Resistance and Reaction Forces- CEP Version</t>
  </si>
  <si>
    <t>Early Suppression Fast Response Sprinkler Systems- CEP Version</t>
  </si>
  <si>
    <t>An Easy And Inexpensive Approach To DIERS Procedure- CEP Version</t>
  </si>
  <si>
    <t>Automatic Fire Detection: Application and Installation in The Chemical Process Industries  - POP Version</t>
  </si>
  <si>
    <t>On-Line Detection of Gases - POP Version</t>
  </si>
  <si>
    <t>Human Problems with Computer Control - POP Version</t>
  </si>
  <si>
    <t>Furnace Safety Systems - POP Version</t>
  </si>
  <si>
    <t>An Advanced Combustion Control System - POP Version</t>
  </si>
  <si>
    <t>Flame Arresters and Flashback Preventers: Survey Paper - POP Version</t>
  </si>
  <si>
    <t>Experimental Evaluation of Flashback Flame Arresters - POP Version</t>
  </si>
  <si>
    <t>A Study of Flame Arresters in Piping Systems - POP Version</t>
  </si>
  <si>
    <t>An Oil Industry Viewpoint on Flame Arresters in Pipe Lines - POP Version</t>
  </si>
  <si>
    <t>A Flame Trap Assembly for Use with High Melting-Point Materials - POP Version</t>
  </si>
  <si>
    <t>Industrial Gas Explosion Problems - POP Version</t>
  </si>
  <si>
    <t>Explosion in Vessels: Recent Results - POP Version</t>
  </si>
  <si>
    <t>Emergency Venting Requirements - POP Version</t>
  </si>
  <si>
    <t>Emergency Relief Systems and Scale-up - POP Version</t>
  </si>
  <si>
    <t>Approximate Hazard Ratings and Venting Requirements from CSI-ARC® Data - POP Version</t>
  </si>
  <si>
    <t>Safety Program Payoff - POP Version</t>
  </si>
  <si>
    <t>Risk Assessment in The Chemical Industry - POP Version</t>
  </si>
  <si>
    <t>Selection and Application of Special Extinguishing Agents in Industrial Hazards. - POP Version</t>
  </si>
  <si>
    <t>Thermal Response of Process Equipment to Fires - POP Version</t>
  </si>
  <si>
    <t>A Comparison Of ARC And Other Thermal Stability Test Methods - POP Version</t>
  </si>
  <si>
    <t>Grey Hairs Cost Nothing - POP Version</t>
  </si>
  <si>
    <t>Process Hazards Management in Dupont - POP Version</t>
  </si>
  <si>
    <t>Formulas for Sizing Explosion Vents - POP Version</t>
  </si>
  <si>
    <t>Effectiveness of Explosion Venting As Protective Measure for Silos - POP Version</t>
  </si>
  <si>
    <t>Gas Explosion Processes in Enclosures - POP Version</t>
  </si>
  <si>
    <t>Use of Programmable Devices for Safety - POP Version</t>
  </si>
  <si>
    <t>High Temperature Polymeric Fire Barriers - POP Version</t>
  </si>
  <si>
    <t>A Thermographic Survey of the Integrity of a Process Plant Pressure Relief System - POP Version</t>
  </si>
  <si>
    <t>Detonation Tests and Response Analyses of Vessels and Piping Containing Gas and Aerated Liquid - POP Version</t>
  </si>
  <si>
    <t>Quantitative Fault Tree Analysis  - Gate-by-Gate Method - POP Version</t>
  </si>
  <si>
    <t>The Use of Risk Assessment in the Chemical Industries - POP Version</t>
  </si>
  <si>
    <t>Trials on Dispersion of Heavy Gas Clouds - POP Version</t>
  </si>
  <si>
    <t>On-Site, On-Demand Nitrogen Generation - POP Version</t>
  </si>
  <si>
    <t>Seveso: Cause; Prevention - POP Version</t>
  </si>
  <si>
    <t>An Overview of Flammable Liquid Drum Storage and Protection - POP Version</t>
  </si>
  <si>
    <t>Analysis of Diers Venting Tests: Validation of A Tool for Sizing Emergency Relief Systems for Runaway Chemical Reactions - POP Version</t>
  </si>
  <si>
    <t>Multiphase Flashing Flow In Pressure Relief Systems - POP Version</t>
  </si>
  <si>
    <t>Flow Capacity and Response of Safety Relief Valves to Saturated Water Flow - POP Version</t>
  </si>
  <si>
    <t>Vapor-Liquid Disengagement In Atmospheric Liquid Storage Vessels Subjected to External Heat Source - POP Version</t>
  </si>
  <si>
    <t>Contribution of Low-Level Flammable Vapor Concentrations to Dust Explosion Output - POP Version</t>
  </si>
  <si>
    <t>Evaluation of The Fire and Explosion Risk In Drying Powders - POP Version</t>
  </si>
  <si>
    <t>Flame Barrier Valves - POP Version</t>
  </si>
  <si>
    <t>Equations for The VDI and Bartknecht Nomograms - POP Version</t>
  </si>
  <si>
    <t>Development Status of ASTM Test for Effects of Large Hydrocarbon Pool Fires On Structural Members - POP Version</t>
  </si>
  <si>
    <t>Fire Resistance Test for Petrochemical Facility Structural Elements - POP Version</t>
  </si>
  <si>
    <t>Accelerated Aging Tests for Evaluating Fireproofing Materials - POP Version</t>
  </si>
  <si>
    <t>Fire Protection for Cable Trays In Petrochemical Facilities - POP Version</t>
  </si>
  <si>
    <t>The Use of Water Spray Barriers to Disperse Spills of Heavy Gases - POP Version</t>
  </si>
  <si>
    <t>Emergency Flare System  - Some Practical Design Features - POP Version</t>
  </si>
  <si>
    <t>Inherently Safer Plants - POP Version</t>
  </si>
  <si>
    <t>Development of an Inclined Plate Jet Reactor System - POP Version</t>
  </si>
  <si>
    <t>Using the Mond Index to Measure Inherent Hazards - POP Version</t>
  </si>
  <si>
    <t>Loss prevention through machinery vibration surveillance and analysis - POP Version</t>
  </si>
  <si>
    <t>Boiler and machinery protection through control of piping reactions - POP Version</t>
  </si>
  <si>
    <t>Determining heater retrofits through risk assessment - POP Version</t>
  </si>
  <si>
    <t>Lessons In Hazardous Material Transportation Based On Case Histories - POP Version</t>
  </si>
  <si>
    <t>Transportation of Hazardous substances: The UK scene - POP Version</t>
  </si>
  <si>
    <t>Property insurance considerations in loss prevention expenditures - POP Version</t>
  </si>
  <si>
    <t>Inerting for safety - POP Version</t>
  </si>
  <si>
    <t>A simple technique for the optimization of lay-out and location for chemical plant safety - POP Version</t>
  </si>
  <si>
    <t>Pressure venting of dust explosions in large vessels - POP Version</t>
  </si>
  <si>
    <t>Reliable Detection Of Runaway Reaction Precursors In Liquid Phase Reactions - POP Version</t>
  </si>
  <si>
    <t>Design and sizing of knock-out drums/catchtanks for reactor emergency relief systems - POP Version</t>
  </si>
  <si>
    <t>Mitigation of vapor cloud hazards - POP Version</t>
  </si>
  <si>
    <t>NOx In The Cryogenic Hydrogen Recovery Section Of An Olefins Production Unit - POP Version</t>
  </si>
  <si>
    <t>Modification chains - POP Version</t>
  </si>
  <si>
    <t>Effect of fireproofing design on thermal performance of horizontal members with top flange exposed - POP Version</t>
  </si>
  <si>
    <t>Performance of low pressure explosion vents - POP Version</t>
  </si>
  <si>
    <t>Thermal stability of ethylene at elevated pressures - POP Version</t>
  </si>
  <si>
    <t>Systems for electrostatic evaluation in industrial silos - POP Version</t>
  </si>
  <si>
    <t>The use (and misuse) of bonding for control of static ignition hazards - POP Version</t>
  </si>
  <si>
    <t>Spark ignition hazards caused by charge induction - POP Version</t>
  </si>
  <si>
    <t>Review of literature related to human spark scenarios - POP Version</t>
  </si>
  <si>
    <t>Sizing excess flow valves - POP Version</t>
  </si>
  <si>
    <t>Developments in explosion protection - POP Version</t>
  </si>
  <si>
    <t>Experiments on the thermo-hydraulic response of pressure liquefied gases in externally heated tanks with pressure relief - POP Version</t>
  </si>
  <si>
    <t>Emergency relief system design for reactive and non-reactive systems: Extension of the DIERS methodology - POP Version</t>
  </si>
  <si>
    <t>Vent heights for emergency releases of heavy gases - POP Version</t>
  </si>
  <si>
    <t>Vaporization and dispersion modeling of contained refrigerated liquid spills - POP Version</t>
  </si>
  <si>
    <t>Performance of aqueous hazmat foams on selected hazardous materials - POP Version</t>
  </si>
  <si>
    <t>Should undergraduates be instructed in loss prevention? - POP Version</t>
  </si>
  <si>
    <t>On the need to publish more case histories - POP Version</t>
  </si>
  <si>
    <t>A burner management emphasis program - POP Version</t>
  </si>
  <si>
    <t>Brittle fracture of a high pressure heat exchanger - POP Version</t>
  </si>
  <si>
    <t>Static hazards of drum filling. I. Actual incidents and guidelines - POP Version</t>
  </si>
  <si>
    <t>The DIERS users group: A forum for development/dissemination of emergency relief system design technology - POP Version</t>
  </si>
  <si>
    <t>Emergency relief considerations under segregation scenarios - POP Version</t>
  </si>
  <si>
    <t>Design charts for two-phase flashing flow in emergency pressure relief systems - POP Version</t>
  </si>
  <si>
    <t>Application of the DIERS methodology to the study of runaway polymerization: Validation of the DIERS methodology using blow-down tests - POP Version</t>
  </si>
  <si>
    <t>Process safety evaluation applying DIERS methodology to existing plant operations - POP Version</t>
  </si>
  <si>
    <t>The current state of the art in optical fire detection - POP Version</t>
  </si>
  <si>
    <t>Applications of amine gelling agents in fire technology - POP Version</t>
  </si>
  <si>
    <t>Good safety procedures can prevent accidents: Some examples - POP Version</t>
  </si>
  <si>
    <t>Safe handling of organic peroxides: An overview - POP Version</t>
  </si>
  <si>
    <t>Preventing explosions during chemicals and materials storage - POP Version</t>
  </si>
  <si>
    <t>Procedures for preventing pilot plant runaways - POP Version</t>
  </si>
  <si>
    <t>Preventing fires with high temperature vaporizers - POP Version</t>
  </si>
  <si>
    <t>Vapor cloud explosion blast prediction - POP Version</t>
  </si>
  <si>
    <t>Preventing fires and explosions in pilot plants - POP Version</t>
  </si>
  <si>
    <t>Plant modifications: Maintain your mechanical integrity - POP Version</t>
  </si>
  <si>
    <t>Instructional videotapes on chemical process safety - POP Version</t>
  </si>
  <si>
    <t>Case histories of dust explosions - POP Version</t>
  </si>
  <si>
    <t>Safer piping: Awareness training for the process industries - POP Version</t>
  </si>
  <si>
    <t>Turbulence effects on dust explosion venting - POP Version</t>
  </si>
  <si>
    <t>Combustion hazards of silane and its chlorides - POP Version</t>
  </si>
  <si>
    <t>Stop tank abuse - POP Version</t>
  </si>
  <si>
    <t>Learning value from a blown fuse - POP Version</t>
  </si>
  <si>
    <t>Catalyst Explosion: A Case History - POP Version</t>
  </si>
  <si>
    <t>Foam-water sprinkler protection for flammable liquids - POP Version</t>
  </si>
  <si>
    <t>Using Thermodynamic Availability to Determine the Energy of Explosion - POP Version</t>
  </si>
  <si>
    <t>Using thermodynamic availability to determine the energy of explosion for compressed gases - POP Version</t>
  </si>
  <si>
    <t>Trash to Treasures.pdf</t>
  </si>
  <si>
    <t>Combined Effort By Owners And Contractors Improve Contractor Safety Training</t>
  </si>
  <si>
    <t>J. T. Adams</t>
  </si>
  <si>
    <t>P.F. Beever and J. F. Griffiths</t>
  </si>
  <si>
    <t>T. Boddington, J. F. Griffiths, P. G. et al.</t>
  </si>
  <si>
    <t>D. J. Frurip, E. Freedman, G. R. Hertel</t>
  </si>
  <si>
    <t>R. Gygax</t>
  </si>
  <si>
    <t>T. C. Hofelich and R. C. Thomas</t>
  </si>
  <si>
    <t>T. J. Snee</t>
  </si>
  <si>
    <t>T. Hoppe and B. Grob</t>
  </si>
  <si>
    <t>K. H. Mix</t>
  </si>
  <si>
    <t>C. H. Steele and P. F. Nolan</t>
  </si>
  <si>
    <t>T. C. Hofelich</t>
  </si>
  <si>
    <t>Towards the Prediction of Venting Characteristics With the Codes SAFIRE and DIERS</t>
  </si>
  <si>
    <t>A. N. Skouloudis, H. M. Kottowski, K. I. Bell et al.</t>
  </si>
  <si>
    <t>J. C. Leung, M. J. Creed, H. G. Fisher</t>
  </si>
  <si>
    <t>The Advantages and Limitiations of Adiabatic Dewar Calorimetry in Chemical Hazard Testing</t>
  </si>
  <si>
    <t>S. Tharmalingam</t>
  </si>
  <si>
    <t>M. Ahmed, H. G. Fisher, and A. M. Janeshek</t>
  </si>
  <si>
    <t>R. Oster, H. M. Kottowski,  P. Schroer</t>
  </si>
  <si>
    <t>H. K. Fauske, G. H. Clare, and M. J. Creed</t>
  </si>
  <si>
    <t xml:space="preserve"> 364-370</t>
  </si>
  <si>
    <t>H. A. Duxbury and A. J. Wilday</t>
  </si>
  <si>
    <t>C. J. Crowley and J. A. Block</t>
  </si>
  <si>
    <t xml:space="preserve"> 395-424</t>
  </si>
  <si>
    <t>425-450</t>
  </si>
  <si>
    <t>Reactive Systems Vent Sizing Evaluations</t>
  </si>
  <si>
    <t xml:space="preserve">P. G. Lambert and G. Amery </t>
  </si>
  <si>
    <t>QRA of Runaway Reactions in A Peroxy Acid CSTR</t>
  </si>
  <si>
    <t>J. S. Arendt and R. P. Marra</t>
  </si>
  <si>
    <t>C. H. Steele, P. F. Nolan, A. Hirst et al.</t>
  </si>
  <si>
    <t>Strategy for the Thermal Hazard Evaluation of Chemical Reactions, Illustrated By An Analysis of the Nitration of Toluene</t>
  </si>
  <si>
    <t>J. L. Cronin, P. F. Nolan, J. A. Barton</t>
  </si>
  <si>
    <t>J. A. Noronha, R. J. Seyler, and A. J. Torres</t>
  </si>
  <si>
    <t>Highlights of FM Inspection Guidelines On Emergency Relief Systems</t>
  </si>
  <si>
    <t>D. P. Mason</t>
  </si>
  <si>
    <t>A. Allemang, H. Ozog, J. Weaver et al.</t>
  </si>
  <si>
    <t>K. Mulholland, L. Bendixen, and G. Keeports</t>
  </si>
  <si>
    <t xml:space="preserve"> 19-27</t>
  </si>
  <si>
    <t>S. A. Newell</t>
  </si>
  <si>
    <t xml:space="preserve"> 29-53</t>
  </si>
  <si>
    <t>M. S. Dreux and J. F. Laboe</t>
  </si>
  <si>
    <t>S. Behie, A. Minty, R. Bruce et al.</t>
  </si>
  <si>
    <t xml:space="preserve"> 67-83</t>
  </si>
  <si>
    <t>M. L. Casada, S. G. Schoolcraft, and D. A. Walker</t>
  </si>
  <si>
    <t xml:space="preserve"> 85-102</t>
  </si>
  <si>
    <t xml:space="preserve"> 105-109</t>
  </si>
  <si>
    <t xml:space="preserve"> 111-121</t>
  </si>
  <si>
    <t>J. Doyle</t>
  </si>
  <si>
    <t xml:space="preserve"> 123-126</t>
  </si>
  <si>
    <t>I. Travers</t>
  </si>
  <si>
    <t>M. Mannan, M. Gentile, and T. M. O'Connor</t>
  </si>
  <si>
    <t>S. Arendt, K. Barrett, and P. N. Lodal</t>
  </si>
  <si>
    <t>If You Can't Measure It, You Can't Control It: ProSmart Process Safety Measure</t>
  </si>
  <si>
    <t>B. G. Perry, J. Steven Arendt, D. J. Campbell et al.</t>
  </si>
  <si>
    <t>P. M. W. Korvers, J. Schaafsma, and P. J. M. Sonnemans</t>
  </si>
  <si>
    <t xml:space="preserve"> 177-191</t>
  </si>
  <si>
    <t>B. M. Snider</t>
  </si>
  <si>
    <t>V. Blusanovics and U. Bhide</t>
  </si>
  <si>
    <t xml:space="preserve"> 199-210</t>
  </si>
  <si>
    <t>R. Holdsworth and D. Waibel</t>
  </si>
  <si>
    <t xml:space="preserve"> 219-235</t>
  </si>
  <si>
    <t xml:space="preserve"> 237-241</t>
  </si>
  <si>
    <t>D.Del Bel Belluz and L. Wilson</t>
  </si>
  <si>
    <t xml:space="preserve"> 243-257</t>
  </si>
  <si>
    <t>D. Attwood and D. Fennell</t>
  </si>
  <si>
    <t>M. Boult, M. Moosemiller, and S. Rout</t>
  </si>
  <si>
    <t>Application of the Hazard-Barrier-Target (HBT) Model for More Effective Design for Safety in a Computer-Based Technology Management Environment</t>
  </si>
  <si>
    <t>B. A. Schupp, S. M. Lemkowitz, and H. J. Pasman</t>
  </si>
  <si>
    <t xml:space="preserve"> 287-316</t>
  </si>
  <si>
    <t>G. York</t>
  </si>
  <si>
    <t xml:space="preserve"> 319-325</t>
  </si>
  <si>
    <t>N. T. Byrom</t>
  </si>
  <si>
    <t xml:space="preserve"> 327-335</t>
  </si>
  <si>
    <t>D. Walker, S. Schoolcraft, M. Casada et al.</t>
  </si>
  <si>
    <t xml:space="preserve"> 337-355</t>
  </si>
  <si>
    <t>U. Ritwik</t>
  </si>
  <si>
    <t xml:space="preserve"> 359-373</t>
  </si>
  <si>
    <t>J. Todd Aukerman</t>
  </si>
  <si>
    <t xml:space="preserve"> 375-385</t>
  </si>
  <si>
    <t>K. Park and Y. Jo</t>
  </si>
  <si>
    <t xml:space="preserve"> 393-399</t>
  </si>
  <si>
    <t>Process Safety Knowledge - The Route to Business Success</t>
  </si>
  <si>
    <t>D. R. Kuespert</t>
  </si>
  <si>
    <t xml:space="preserve"> 423-440</t>
  </si>
  <si>
    <t>T. G. Eubank and W. M. Bradshaw</t>
  </si>
  <si>
    <t xml:space="preserve"> 455-469</t>
  </si>
  <si>
    <t>J. J. Rooney, J. A. Leonard, and M. L. Casada</t>
  </si>
  <si>
    <t xml:space="preserve"> 477-491</t>
  </si>
  <si>
    <t>K. Park, Y. Jo, E. S. Yoon et al.</t>
  </si>
  <si>
    <t xml:space="preserve"> 493-497</t>
  </si>
  <si>
    <t>C. A. Soczek, S. Dharmavaram, and C. Curtis Clements</t>
  </si>
  <si>
    <t xml:space="preserve"> 499-504</t>
  </si>
  <si>
    <t>G. Phillips and T. Overton</t>
  </si>
  <si>
    <t xml:space="preserve"> 507-513</t>
  </si>
  <si>
    <t>C. Bagley and K. Vashee</t>
  </si>
  <si>
    <t xml:space="preserve"> 515-520</t>
  </si>
  <si>
    <t>C. E. Browning and C. N. Garland</t>
  </si>
  <si>
    <t>K. Sandler, C. Ferdock, K. McEldowney et al.</t>
  </si>
  <si>
    <t xml:space="preserve"> 535-550</t>
  </si>
  <si>
    <t xml:space="preserve">Change Management Audit Program, Change MAP - How to Integrate Organizational Change into Safety Management: Criteria for Change Management and Its Assessment </t>
  </si>
  <si>
    <t>G. Grote and E. G. Zirngast</t>
  </si>
  <si>
    <t>Change Management Versus Management of Change - How to Surf Those Waves to Retain PSM and Other Management Systems</t>
  </si>
  <si>
    <t>K. Sandler and D. Cunha</t>
  </si>
  <si>
    <t xml:space="preserve"> 563-581</t>
  </si>
  <si>
    <t xml:space="preserve"> 5-17</t>
  </si>
  <si>
    <t>R. M. Turner</t>
  </si>
  <si>
    <t>T. Whipple</t>
  </si>
  <si>
    <t xml:space="preserve"> 29-38</t>
  </si>
  <si>
    <t>C. D. Jaeger</t>
  </si>
  <si>
    <t xml:space="preserve"> 49-55</t>
  </si>
  <si>
    <t>D. H. Johnson, R. A. Dykes, and A. Shafaghi</t>
  </si>
  <si>
    <t xml:space="preserve"> 57-80</t>
  </si>
  <si>
    <t xml:space="preserve"> 83-89</t>
  </si>
  <si>
    <t>Consequence Modeling of Gas Explosion Scenarios in Traffic Tunnels</t>
  </si>
  <si>
    <t xml:space="preserve"> 91-107</t>
  </si>
  <si>
    <t>J. N. Shah, B. A. Fuller, and W. C. Fleener</t>
  </si>
  <si>
    <t xml:space="preserve"> 109-123</t>
  </si>
  <si>
    <t>M. Moosemiller and T. Whipple</t>
  </si>
  <si>
    <t>Minimizing Facility Siting Risks for Toxic Releases in Ammonia Plants and Related Facilities</t>
  </si>
  <si>
    <t>R. J. Weber and R. J. Hofstra</t>
  </si>
  <si>
    <t xml:space="preserve"> 133-143</t>
  </si>
  <si>
    <t>J. B. Cornwell and J. D. Marx</t>
  </si>
  <si>
    <t xml:space="preserve"> 145-167</t>
  </si>
  <si>
    <t>J. L. Woodward, K. Krishna, and A.Bagais</t>
  </si>
  <si>
    <t xml:space="preserve"> 169-187</t>
  </si>
  <si>
    <t>W. K. Kim and H. Salvesen</t>
  </si>
  <si>
    <t xml:space="preserve"> 189-208</t>
  </si>
  <si>
    <t>G. Adderley, V. Partington, A. McNab et al.</t>
  </si>
  <si>
    <t xml:space="preserve"> 219-229</t>
  </si>
  <si>
    <t>J. Osenbroch, B. H. Hjertager, and T. Solberg</t>
  </si>
  <si>
    <t>J. C. A. Windhorst</t>
  </si>
  <si>
    <t xml:space="preserve"> 247-257</t>
  </si>
  <si>
    <t>Computational Fluid Dynamics (CFD) Method for Determining the Consequences of Releases Inside a Building</t>
  </si>
  <si>
    <t>S. Dharmavaram, D. Herrmann, and B. J. Arntzen</t>
  </si>
  <si>
    <t xml:space="preserve"> 259-270</t>
  </si>
  <si>
    <t xml:space="preserve"> 273-279</t>
  </si>
  <si>
    <t>J. W. Richmond, Sr.</t>
  </si>
  <si>
    <t xml:space="preserve"> 287-294</t>
  </si>
  <si>
    <t>L. Stanton</t>
  </si>
  <si>
    <t>H. Ward</t>
  </si>
  <si>
    <t xml:space="preserve"> 311-321</t>
  </si>
  <si>
    <t>D. Waker, W. Bradshaw, M. Casada, et al.</t>
  </si>
  <si>
    <t xml:space="preserve"> 323-344</t>
  </si>
  <si>
    <t>E. Alp</t>
  </si>
  <si>
    <t>R. Bubbico, S. Di Cave, and B. Mazzarotta</t>
  </si>
  <si>
    <t>Integrating Financial Risk Analysis for Transportation Operations into Strategic Decision Making and Business Processes</t>
  </si>
  <si>
    <t xml:space="preserve"> 375-389</t>
  </si>
  <si>
    <t>The Ammonium Nitrate Explosion in Toulouse, France: The Incident and Its Consequences for Industrial Activities</t>
  </si>
  <si>
    <t>R. J. A. Kersten, A. C. van de Steen, A. F. L. Creemers, et al.</t>
  </si>
  <si>
    <t>F. Balkau, R. Coutto, and S. Szymanski</t>
  </si>
  <si>
    <t>J. Murphy, G. Joseph, L. Long, et al.</t>
  </si>
  <si>
    <t xml:space="preserve"> 415-419</t>
  </si>
  <si>
    <t>S. D. Unwin, R. W. Johnson, S. W. Rudy, et al.</t>
  </si>
  <si>
    <t xml:space="preserve"> 421-431</t>
  </si>
  <si>
    <t>C. R. Nelms</t>
  </si>
  <si>
    <t>A. H.Poppen and R. E. Hollenbeck</t>
  </si>
  <si>
    <t xml:space="preserve"> 465-476</t>
  </si>
  <si>
    <t>B. Roubion, F. Foster, and R. Holdsworth</t>
  </si>
  <si>
    <t xml:space="preserve"> 479-493</t>
  </si>
  <si>
    <t>B. A. Schupp,  H. J. Pasman, S. M. Lemkowitz, et al.</t>
  </si>
  <si>
    <t xml:space="preserve"> 495-520</t>
  </si>
  <si>
    <t>J. Ding and E. Olsson</t>
  </si>
  <si>
    <t xml:space="preserve"> 523-531</t>
  </si>
  <si>
    <t>K. Min, S. H. Han, S. H. Kim, et al.</t>
  </si>
  <si>
    <t xml:space="preserve"> 545-567</t>
  </si>
  <si>
    <t xml:space="preserve"> 9-19</t>
  </si>
  <si>
    <t xml:space="preserve"> 21-27</t>
  </si>
  <si>
    <t>CCPS 1998-International Conference and Workshop on Reliability and Risk Management, 1998, San Antonio, TX, AICHE, NY, NY</t>
  </si>
  <si>
    <t>CCPS 1999-International Conference and Workshop on Modeling the Consequences of Hazardous Materials, 1999, San Francisco, CA</t>
  </si>
  <si>
    <t xml:space="preserve"> 15-37</t>
  </si>
  <si>
    <t>Classification Methology for New Industrial Facilities Handling Hazardous Materials</t>
  </si>
  <si>
    <t xml:space="preserve"> 97-130</t>
  </si>
  <si>
    <t>S.B. King, D. Sheesley, T. Routh, et al.</t>
  </si>
  <si>
    <t>Description and Analysis of Atmospheric Dispersion Tests Conducted by EPA at the DOE Hazmat Spills Center</t>
  </si>
  <si>
    <t xml:space="preserve"> 229-245</t>
  </si>
  <si>
    <t>H.H. Schoten, M. Molag, J.S. Duffield, et al.</t>
  </si>
  <si>
    <t xml:space="preserve"> 247-259</t>
  </si>
  <si>
    <t>D.N. Blewitt and A.J. Krol</t>
  </si>
  <si>
    <t xml:space="preserve"> 287-313</t>
  </si>
  <si>
    <t xml:space="preserve"> 345-371</t>
  </si>
  <si>
    <t xml:space="preserve"> 397-417</t>
  </si>
  <si>
    <t xml:space="preserve"> 457-477</t>
  </si>
  <si>
    <t>Improved Vapor Cloud Explosion Predictions by Combining CFD Modeling with the Baker-Strehlow Method</t>
  </si>
  <si>
    <t>Comparison of Blast Curve and a Reduced Explosion Model to Experimental Results</t>
  </si>
  <si>
    <t>J.K. Clutter and R.T.Luckritz</t>
  </si>
  <si>
    <t xml:space="preserve"> 541-569</t>
  </si>
  <si>
    <t xml:space="preserve"> 583-603</t>
  </si>
  <si>
    <t xml:space="preserve"> 605-621</t>
  </si>
  <si>
    <t xml:space="preserve"> 625-633</t>
  </si>
  <si>
    <t xml:space="preserve"> 637-647</t>
  </si>
  <si>
    <t>Integrating Responsible Care, Community Advisory Panels, and Local Emergency Planning Committees into Succesful RMP Communications to the Public</t>
  </si>
  <si>
    <t xml:space="preserve"> 649-661</t>
  </si>
  <si>
    <t xml:space="preserve"> 677-697</t>
  </si>
  <si>
    <t>Comparisons of HPAC Mean Hazard Predictions to Dipole Pride 26 Field Data Using Limited Meteorology Observations: A Study on Assessing Operationally Safe Areas</t>
  </si>
  <si>
    <t xml:space="preserve"> 699-720</t>
  </si>
  <si>
    <t xml:space="preserve"> 733-749</t>
  </si>
  <si>
    <t xml:space="preserve"> 751-771</t>
  </si>
  <si>
    <t>LSMS: A Model for the Spreading and Vaporization of Spills of Cryogenic and Volatile Liquids</t>
  </si>
  <si>
    <t>P.F. Linden, J.W.Rottman, N. C. Daish , et al.</t>
  </si>
  <si>
    <t xml:space="preserve"> 773-787</t>
  </si>
  <si>
    <t>A Discussion of Modeling Challenges for Complying with EPA's RMP Rule with Ammonia Solutions, Chloride Dioxide Solutions, Toluene Diisocyanate, and Formaldehyde Solutions</t>
  </si>
  <si>
    <t>J.McDuffee</t>
  </si>
  <si>
    <t xml:space="preserve"> 813-829</t>
  </si>
  <si>
    <t>P.Snowdon, J.S.Puttock, E. T. Provost , et al.</t>
  </si>
  <si>
    <t xml:space="preserve"> 831-849</t>
  </si>
  <si>
    <t xml:space="preserve"> 372-394</t>
  </si>
  <si>
    <t>L. B. Levy an J. D. Penrod</t>
  </si>
  <si>
    <t>Safety of Exothermic Reactions: A UK Strategy</t>
  </si>
  <si>
    <t>M. F. Pantony, N. F. Scilly, and J. A. Barton</t>
  </si>
  <si>
    <t>Third Party Accidental Release Prevention.pdf</t>
  </si>
  <si>
    <t>J. Murphy, G. Joseph, L. Long et al.</t>
  </si>
  <si>
    <t>Safety &amp; Performance Benefits of Modulating, Pilot Operated Safety Relief Valves</t>
  </si>
  <si>
    <t>606-610</t>
  </si>
  <si>
    <t>611-624</t>
  </si>
  <si>
    <t>625-638</t>
  </si>
  <si>
    <t>Chemical Reaction Hazard Evaluation: Initial Calculations</t>
  </si>
  <si>
    <t>Guidelines For Mechanical Integrity Systems: A New Guidelines Book from CCPS</t>
  </si>
  <si>
    <t>Vulnerability Assessment Methodology for Transportation Security of Hazardous Chemical Substances</t>
  </si>
  <si>
    <t>Panel Discussion - Transportation Safety and Security</t>
  </si>
  <si>
    <t>Achieving Performance Excellence Using Behavioral Tools and Techniques: A Case Study from Chemical Operations</t>
  </si>
  <si>
    <t>A Desk-Top Data System To Support Hazard Identification and Risk Analysis Studies</t>
  </si>
  <si>
    <t>Safety Climate: It's not Just an Engineering Problem</t>
  </si>
  <si>
    <t>Integrated Management Systems and Safety Culture - Operational Discipline as the Foundation of Manufacturing Excellence</t>
  </si>
  <si>
    <t>Incident Investigation: The Transmitters Are Leaking in One Unit, But Are Working Fine in Another Unit, Or Why Didn’t the First Fixes Work?</t>
  </si>
  <si>
    <t xml:space="preserve">Q. A. Baker, R. C. Gombar, J. A. Lastowka et al. </t>
  </si>
  <si>
    <t>Organizational Factors That Influence Safety</t>
  </si>
  <si>
    <t>The 27 March 2003 Billy-Berclau Accident: A Technical and Organisational Investigation</t>
  </si>
  <si>
    <t>J. Lecoze, N. Dechy, S. Lim et al.</t>
  </si>
  <si>
    <t>Prevention, Detection and Mitigation of Emergency Releases</t>
  </si>
  <si>
    <t>Trash to Treasures</t>
  </si>
  <si>
    <t>T. Low and  K. Smith</t>
  </si>
  <si>
    <t>71-76</t>
  </si>
  <si>
    <t xml:space="preserve"> 67-69</t>
  </si>
  <si>
    <t>The East Harris County Manufacturer Association’s Pilot Chlorine Work Group’s Strategy &amp; Findings</t>
  </si>
  <si>
    <t>EHCMA Technical Committee: Propylene and All Flammables Work Groups</t>
  </si>
  <si>
    <t>P. P. Malkewicz</t>
  </si>
  <si>
    <t>Trade Secrets in PHA Revalidation</t>
  </si>
  <si>
    <t>Using Computer-Based Analytical Tools to Improve the Design of Blast-Resistant Facilities</t>
  </si>
  <si>
    <t>S. Whitehouse, R. Newell and T. Steinborn</t>
  </si>
  <si>
    <t>Building Damage Load Tables - What Do They Mean?</t>
  </si>
  <si>
    <t>D. D. Barker, W. Sawruk</t>
  </si>
  <si>
    <t>J. Blackburn, Jr.</t>
  </si>
  <si>
    <t>Investigating Chemical Accidents</t>
  </si>
  <si>
    <t>Recent Developments in Enforcement of OSHA’s PSM Standard</t>
  </si>
  <si>
    <t>Review of Relief Devices for Oil &amp; Gas Facilities and Software Technology for Their Design and Analysis</t>
  </si>
  <si>
    <t>V. Edwards and D. DeMichael</t>
  </si>
  <si>
    <t>O. Klais, G. Wehmeier and F. Westphal</t>
  </si>
  <si>
    <t>Dense Gas Dispersion Modeling for Aqueous Solutions</t>
  </si>
  <si>
    <t>Use of Software Technology in the Generation and Submission of Risk Management Plans under EPA’s Rule 40 CFR Part 68</t>
  </si>
  <si>
    <t>Using Computational Engineering Databases to Enforce RAGAGEP</t>
  </si>
  <si>
    <t>Plant &amp; Environmental Safety: Risk and Uncertainty Analysis, A Course Beyond Steady - State and Desired Performance</t>
  </si>
  <si>
    <t>Process Safety Education at Texas A&amp;M University</t>
  </si>
  <si>
    <t>Y2K Readiness in an Operating Plant</t>
  </si>
  <si>
    <t>W. Fischer and N. Anderson</t>
  </si>
  <si>
    <t>W. Webb and L. V. Heuval</t>
  </si>
  <si>
    <t>J. Coe and S. E. Anderson</t>
  </si>
  <si>
    <t>K. Zimmermann, M. Monson and C. Fuentes</t>
  </si>
  <si>
    <t>Source-Term Modeling for High Pressure, High Temperature Releases of High Flash Point Fluids</t>
  </si>
  <si>
    <t>Human Factors Technology Advancement/Insertion in the System Safety Engineering Process</t>
  </si>
  <si>
    <t>G. King, S. Mannan and S. Putman</t>
  </si>
  <si>
    <t>Preparation of Rollout Brochures for Jefferson County RMP</t>
  </si>
  <si>
    <t>Software Solutions for Developing and Tracking Corrective Actions and Trending the Root Causes of Incidents</t>
  </si>
  <si>
    <t>M. Paradies and E. Skompski</t>
  </si>
  <si>
    <t>M. Casada, L. Vanden Heuvel, and D. Walker</t>
  </si>
  <si>
    <t>61</t>
  </si>
  <si>
    <t>62</t>
  </si>
  <si>
    <t>63</t>
  </si>
  <si>
    <t>64</t>
  </si>
  <si>
    <t>65</t>
  </si>
  <si>
    <t>66</t>
  </si>
  <si>
    <t>67</t>
  </si>
  <si>
    <t>68</t>
  </si>
  <si>
    <t>69</t>
  </si>
  <si>
    <t>70</t>
  </si>
  <si>
    <t>71</t>
  </si>
  <si>
    <t>72</t>
  </si>
  <si>
    <t>73</t>
  </si>
  <si>
    <t>74</t>
  </si>
  <si>
    <t>75</t>
  </si>
  <si>
    <t>Risk Management Planning Presentation</t>
  </si>
  <si>
    <t>D.W.B. Wilson and M. Rowbottom</t>
  </si>
  <si>
    <t>EHCMA RMP Technical Committee Findings</t>
  </si>
  <si>
    <t>Emergency Relief for Chair: Reactive Chemical Systems</t>
  </si>
  <si>
    <t>RMP/PSM Compliance Auditing</t>
  </si>
  <si>
    <t>Revalidating PHAs</t>
  </si>
  <si>
    <t>Legal Issues</t>
  </si>
  <si>
    <t>Plant Reliability Issues</t>
  </si>
  <si>
    <t>RMP Hazard Assessment</t>
  </si>
  <si>
    <t>Process Safety in Curricula</t>
  </si>
  <si>
    <t>Blast Modeling</t>
  </si>
  <si>
    <t>Y2K Issues</t>
  </si>
  <si>
    <t>Impact of Basic Research Issues in Process Safety</t>
  </si>
  <si>
    <t>EHCMA RMP Communication Committee Findings</t>
  </si>
  <si>
    <t>Management of Change Issues</t>
  </si>
  <si>
    <t>Determining Safety Integrity Level (SIL) Requirements for Safety Instrumented Systems (SIS)</t>
  </si>
  <si>
    <t>Inherently Safer Designs</t>
  </si>
  <si>
    <t>RMP Communication Issues and Community Relations</t>
  </si>
  <si>
    <t>LNG/LPG Safety Issues</t>
  </si>
  <si>
    <t>Risk Based Decision Making</t>
  </si>
  <si>
    <t>Process Business Risk - A Methodology for Assessing and Mitigating the Financial Impact of Process Plant Accidents</t>
  </si>
  <si>
    <t>B. F. P. van het Veld, H. Boot, and F. Kootstra</t>
  </si>
  <si>
    <t xml:space="preserve"> 51-67</t>
  </si>
  <si>
    <t xml:space="preserve"> 91-103</t>
  </si>
  <si>
    <t>D. A. Moore, D. A. Jones, and M. Hazzan</t>
  </si>
  <si>
    <t xml:space="preserve"> 141-145</t>
  </si>
  <si>
    <t xml:space="preserve"> 165-171</t>
  </si>
  <si>
    <t xml:space="preserve"> 221-232</t>
  </si>
  <si>
    <t xml:space="preserve"> 235-235</t>
  </si>
  <si>
    <t xml:space="preserve"> 275-292</t>
  </si>
  <si>
    <t>CSB Investigation Of the Explosions.pdf</t>
  </si>
  <si>
    <t xml:space="preserve"> 327-341</t>
  </si>
  <si>
    <t>C.R. Nelms</t>
  </si>
  <si>
    <t>S.R.Marwitz, R.P.Smith, and R. Hamsayeh</t>
  </si>
  <si>
    <t xml:space="preserve">A Structured Approach to Safe Design or Do the Safety Risks Outweigh the Environmental Benefit? </t>
  </si>
  <si>
    <t>A.W.Bickum</t>
  </si>
  <si>
    <t>Steam Line Rupture at Tennessee Eastman Division</t>
  </si>
  <si>
    <t>Lessons Learned from the Longford Royal Commission Investigation into the Explosion and Fire on 25 September 1998 at the Esso Gas Processing Plant</t>
  </si>
  <si>
    <t>Lessons Learned from the Longford Royal .pdf</t>
  </si>
  <si>
    <t>A Reactive Chemical Incident: Morton International, Peterson, New Jersey</t>
  </si>
  <si>
    <t>Recent Development sin European Commission Tools to Manage Industrial Risk in Europe</t>
  </si>
  <si>
    <t>P.Osiri, B.Tansel, C.Chaikittiporn, et al.</t>
  </si>
  <si>
    <t>Estimated Chemical Accident Costs in the United States: A New Analytical Approach</t>
  </si>
  <si>
    <t>Monomer Storage and Protection</t>
  </si>
  <si>
    <t>LNG From Alaska to Japan</t>
  </si>
  <si>
    <t>Boiling and Spreading of Liquid N2, Methane and LPG on Water</t>
  </si>
  <si>
    <t>D. M. Salberg, J. A. Pappas, and E. Skramstad</t>
  </si>
  <si>
    <t>Factory Mutual</t>
  </si>
  <si>
    <t>1975</t>
  </si>
  <si>
    <t>1976</t>
  </si>
  <si>
    <t>LPS-1974</t>
  </si>
  <si>
    <t xml:space="preserve">Shutdown Features of In-line Process Control </t>
  </si>
  <si>
    <t>Safety &amp; Instrumentation Systems</t>
  </si>
  <si>
    <t>Specifying and Designing Protective Systems</t>
  </si>
  <si>
    <t>Potential Hazards of Electrostatic Charging by Powders</t>
  </si>
  <si>
    <t>Electrostatic Charges and Flow of Organic Fluids</t>
  </si>
  <si>
    <t>The Origin of Electric Charge in Flowing Hydrocarbons</t>
  </si>
  <si>
    <t>Static Electricity in Handling of Petroleum Products</t>
  </si>
  <si>
    <t>Fire in a Catalytic Reforming Unit</t>
  </si>
  <si>
    <t>Explosion Venting</t>
  </si>
  <si>
    <t>Interpretation of a Building Explosion Accident</t>
  </si>
  <si>
    <t>Relief System Optimization</t>
  </si>
  <si>
    <t>Rupture Disc Selection</t>
  </si>
  <si>
    <t>Halting Product Loss Through Safety Relief Valves</t>
  </si>
  <si>
    <t>Tubing Rupture in Liquid-filled Exchangers</t>
  </si>
  <si>
    <t>Protection of Enclosures Handling Combustible Dusts</t>
  </si>
  <si>
    <t>Damage Limiting Construction for Chemical Plants</t>
  </si>
  <si>
    <t>Explosions in Gas or Oil-fired Furnaces</t>
  </si>
  <si>
    <t>Design and Operation of Process Waste Heat Boilers</t>
  </si>
  <si>
    <t>Safety and Pollution Regulations</t>
  </si>
  <si>
    <t>Impact of Environmental Regulations on Loss Prevention</t>
  </si>
  <si>
    <t>Hazardous Chemicals Disposal in a Large Chemical Complex</t>
  </si>
  <si>
    <t>J. L. Lauer and P.A. Antal</t>
  </si>
  <si>
    <t>R.Y. Levine</t>
  </si>
  <si>
    <t xml:space="preserve"> 4-14</t>
  </si>
  <si>
    <t xml:space="preserve"> 15-26</t>
  </si>
  <si>
    <t xml:space="preserve"> 27-33</t>
  </si>
  <si>
    <t xml:space="preserve"> 34-43</t>
  </si>
  <si>
    <t xml:space="preserve"> 44-50</t>
  </si>
  <si>
    <t xml:space="preserve"> 51-57</t>
  </si>
  <si>
    <t xml:space="preserve"> 58-62</t>
  </si>
  <si>
    <t xml:space="preserve"> 63-67</t>
  </si>
  <si>
    <t xml:space="preserve"> 68-73</t>
  </si>
  <si>
    <t xml:space="preserve"> 74-81</t>
  </si>
  <si>
    <t xml:space="preserve"> 82-87</t>
  </si>
  <si>
    <t xml:space="preserve"> 88-91</t>
  </si>
  <si>
    <t xml:space="preserve"> 92-99</t>
  </si>
  <si>
    <t xml:space="preserve"> 100-104</t>
  </si>
  <si>
    <t xml:space="preserve"> 105-111</t>
  </si>
  <si>
    <t xml:space="preserve"> 112-117</t>
  </si>
  <si>
    <t xml:space="preserve"> 118-125</t>
  </si>
  <si>
    <t xml:space="preserve"> 126-129</t>
  </si>
  <si>
    <t xml:space="preserve"> 130-134</t>
  </si>
  <si>
    <t xml:space="preserve"> 135-140</t>
  </si>
  <si>
    <t>G. Ostroot</t>
  </si>
  <si>
    <t>D. R. Stull</t>
  </si>
  <si>
    <t>R. M. Rindner and S. Wachtel</t>
  </si>
  <si>
    <t>P. Peterson and H. R. Cutler</t>
  </si>
  <si>
    <t>J. H. Burgoyne and A. D. Craven</t>
  </si>
  <si>
    <t>R. L. Daniel</t>
  </si>
  <si>
    <t>J.  E. Jeffery</t>
  </si>
  <si>
    <t>J. L. Silverstein, B. H. Wood, and S. A. Leshaw</t>
  </si>
  <si>
    <t>R.W. Prugh</t>
  </si>
  <si>
    <t>W.M. Reiter, R. Sobel, and W.L Sullivan</t>
  </si>
  <si>
    <t>J.T. Schirripa</t>
  </si>
  <si>
    <t>R.F. Scherberger</t>
  </si>
  <si>
    <t>F.M. Toca</t>
  </si>
  <si>
    <t>C. Donat</t>
  </si>
  <si>
    <t>M. E. Sutherland and H. W. Wegert</t>
  </si>
  <si>
    <t>T. J. R. Stephens and C. B. Livingston</t>
  </si>
  <si>
    <t>R. E. Freese</t>
  </si>
  <si>
    <t>W. A. Statesir</t>
  </si>
  <si>
    <t>K.N. Palmer</t>
  </si>
  <si>
    <t>T.V. Ferris</t>
  </si>
  <si>
    <t>H.L. Kusnetz</t>
  </si>
  <si>
    <t>F.H. Small and G.E. Snyder</t>
  </si>
  <si>
    <t>G.E. Socha</t>
  </si>
  <si>
    <t>J.F. Morgan</t>
  </si>
  <si>
    <t>J.D. Baker</t>
  </si>
  <si>
    <t>C.F. Mackey</t>
  </si>
  <si>
    <t>R.F. Schwab and J.B. Lawler</t>
  </si>
  <si>
    <t>J.N. Kaiser</t>
  </si>
  <si>
    <t>W.J. McMillan</t>
  </si>
  <si>
    <t>J.F. Montle and K.G. Mayhan</t>
  </si>
  <si>
    <t>G.K. Castle</t>
  </si>
  <si>
    <t>R. Feldman</t>
  </si>
  <si>
    <t>J.F. O'Rourke</t>
  </si>
  <si>
    <t>Fireproofing in the Process Industries</t>
  </si>
  <si>
    <t>A Discussion</t>
  </si>
  <si>
    <t>L.M. Krasner</t>
  </si>
  <si>
    <t>P.D. Hoffman</t>
  </si>
  <si>
    <t>M.J Miller</t>
  </si>
  <si>
    <t>G.J. Powers and F.C. Tompkins</t>
  </si>
  <si>
    <t>W.W. Russell</t>
  </si>
  <si>
    <t>H.G. Lawley</t>
  </si>
  <si>
    <t>G.S. Biasutti and E. Camera</t>
  </si>
  <si>
    <t>C.H. Britt</t>
  </si>
  <si>
    <t>W.B. Howard</t>
  </si>
  <si>
    <t>D.G. Howden</t>
  </si>
  <si>
    <t>F.P. Hahn</t>
  </si>
  <si>
    <t>P.W. Letchford</t>
  </si>
  <si>
    <t>L.L. Elder, and C.H. Batten</t>
  </si>
  <si>
    <t>W.B. Howard, C.W. Rodehorst, and G.E. Small</t>
  </si>
  <si>
    <t>K. Kaplan, B.L. Gabrielsen, and W.H. Van Horn</t>
  </si>
  <si>
    <t>A.D. Craven</t>
  </si>
  <si>
    <t>J.C. Zercher</t>
  </si>
  <si>
    <t>Jeremiah J. O'Driscoll</t>
  </si>
  <si>
    <t>Ludwig Benner</t>
  </si>
  <si>
    <t>F.H. Halvorsen</t>
  </si>
  <si>
    <t>H.E. Rose</t>
  </si>
  <si>
    <t>Th.M. Groothuizen and H.J. Pasman</t>
  </si>
  <si>
    <t>F.R. Franke, J.C. Burnett. D.E. Danly, and W.B. Howard</t>
  </si>
  <si>
    <t>C.D. Lind</t>
  </si>
  <si>
    <t>B. Pesetsky and J.A. Fisher</t>
  </si>
  <si>
    <t>J.F. Wagner</t>
  </si>
  <si>
    <t>J.M.A. Van der Horst and C.R. Sloan</t>
  </si>
  <si>
    <t>S. Ciborowski and A. Krzysztoforski</t>
  </si>
  <si>
    <t>R. E. Cocks and R. C. Meyer</t>
  </si>
  <si>
    <t>O. J. Cox Jr. and M. L. Weirick</t>
  </si>
  <si>
    <t>O. T. Saugerud and S. O. Angelsen</t>
  </si>
  <si>
    <t>J. S. Arendt and J. B. Fussell</t>
  </si>
  <si>
    <t>L. Benner, Jr. and R. A. Rote</t>
  </si>
  <si>
    <t>D. F. Ready and R. F. Schwab</t>
  </si>
  <si>
    <t>M. F. Flessner and R. A. Bjorklund</t>
  </si>
  <si>
    <t>T. Bøckmann, G.  H.  Ingebrigtsen, and T. Håkstad</t>
  </si>
  <si>
    <t>C. Bagner, L. Tuma, and S. A.  Bacher</t>
  </si>
  <si>
    <t>J. E. S. Venart, K. Sumathipala, K. F. Sollows, et al.</t>
  </si>
  <si>
    <t>V. V. Molkov, A. V. Grigorsh, R. M. Eber, et al.</t>
  </si>
  <si>
    <t>M. Dekermenjian, A. Reza, M. Koonce, et al.</t>
  </si>
  <si>
    <t>P.E. Leonard</t>
  </si>
  <si>
    <t>R.A. Strehlow and R.E. Ricker</t>
  </si>
  <si>
    <t>M.J. Katz</t>
  </si>
  <si>
    <t>W.C. Brasie</t>
  </si>
  <si>
    <t>N. Gibson and G.F.P. Harris</t>
  </si>
  <si>
    <t>H.A. Duxbury</t>
  </si>
  <si>
    <t>F.C. Tuttle and K.E. Coulter</t>
  </si>
  <si>
    <t>P.M. Heron</t>
  </si>
  <si>
    <t>G. Booth</t>
  </si>
  <si>
    <t>F.T. Bodurtha</t>
  </si>
  <si>
    <t>Peter W. Huber and Ain A. Sonin</t>
  </si>
  <si>
    <t>K.E. Coulter and F.C. Tuttle</t>
  </si>
  <si>
    <t>W.V. Dailey</t>
  </si>
  <si>
    <t>K.A. Johanson</t>
  </si>
  <si>
    <t>D.A. Wilmot and A.P. Leong</t>
  </si>
  <si>
    <t>S.A. Saia</t>
  </si>
  <si>
    <t>William A. Rains</t>
  </si>
  <si>
    <t>James T. Dehn</t>
  </si>
  <si>
    <t>James E. Huff</t>
  </si>
  <si>
    <t xml:space="preserve">Instrumentation </t>
  </si>
  <si>
    <t>General Discussion</t>
  </si>
  <si>
    <t>J. E. Ross</t>
  </si>
  <si>
    <t>N. D. Cox</t>
  </si>
  <si>
    <t>R. G. Novak</t>
  </si>
  <si>
    <t>N. C. Elphick</t>
  </si>
  <si>
    <t>G. E. Weldon</t>
  </si>
  <si>
    <t>C. P. Goforth</t>
  </si>
  <si>
    <t>R. F. Schwab and W. H. Doyle</t>
  </si>
  <si>
    <t>J. J. Graham</t>
  </si>
  <si>
    <t>D. S. Wilson, P. Lewis, J. J. Broderick and B. Sternlicht</t>
  </si>
  <si>
    <t>J. R. Williams</t>
  </si>
  <si>
    <t>D. Smith</t>
  </si>
  <si>
    <t>A. R. Albrecht and W. F. Seifert</t>
  </si>
  <si>
    <t>C. Vervalin</t>
  </si>
  <si>
    <t>E. J. Horan</t>
  </si>
  <si>
    <t>J. Nesmith</t>
  </si>
  <si>
    <t>G. W. Harmon and H. W. Martin</t>
  </si>
  <si>
    <t>J. J. Walker</t>
  </si>
  <si>
    <t>A. L. Losasso</t>
  </si>
  <si>
    <t>J. LeCoff</t>
  </si>
  <si>
    <t>G.F. Scannell</t>
  </si>
  <si>
    <t>T. Hayes</t>
  </si>
  <si>
    <t>M. J. Barron</t>
  </si>
  <si>
    <t>H. Lewis</t>
  </si>
  <si>
    <t>A. B. Kelly</t>
  </si>
  <si>
    <t>C. R. Bigelow</t>
  </si>
  <si>
    <t>R. D. Kogler</t>
  </si>
  <si>
    <t>D.L. Dowell</t>
  </si>
  <si>
    <t>M. T. Miller</t>
  </si>
  <si>
    <t>R. G. Maughan</t>
  </si>
  <si>
    <t>G. C. Vincent</t>
  </si>
  <si>
    <t>R.C. Dartnell, Jr. and T. A. Ventrone</t>
  </si>
  <si>
    <t>H. C. Jarvis</t>
  </si>
  <si>
    <t>R. H. Freeman and M. P. McCready</t>
  </si>
  <si>
    <t>S. W. Clark, R. G. Keister,and B. I. Pesetsky</t>
  </si>
  <si>
    <t>R. M. Sachere</t>
  </si>
  <si>
    <t xml:space="preserve"> on Single Train Plants </t>
  </si>
  <si>
    <t>K. J. Loescher</t>
  </si>
  <si>
    <t>W. Tustin</t>
  </si>
  <si>
    <t>F. G. Jones</t>
  </si>
  <si>
    <t>P. A. Witt, Jr.</t>
  </si>
  <si>
    <t xml:space="preserve"> R. F. Schwab</t>
  </si>
  <si>
    <t xml:space="preserve"> M. M. Anderson</t>
  </si>
  <si>
    <t>A. E. Nisenfeld</t>
  </si>
  <si>
    <t>A. H. Hix</t>
  </si>
  <si>
    <t>H. F. Eden</t>
  </si>
  <si>
    <t>J. Gavis</t>
  </si>
  <si>
    <t>H. S. Mahley</t>
  </si>
  <si>
    <t>A. H. Searson</t>
  </si>
  <si>
    <t>E. Runes</t>
  </si>
  <si>
    <t>W. N. Howard</t>
  </si>
  <si>
    <t>H. Simon and S. J. Thomson</t>
  </si>
  <si>
    <t>D. S. Kayser</t>
  </si>
  <si>
    <t>G. F. Bright</t>
  </si>
  <si>
    <t>R. W. Nelson</t>
  </si>
  <si>
    <t>W. W. Lawrence and S. E. Cook</t>
  </si>
  <si>
    <t>H. M. Canavan</t>
  </si>
  <si>
    <t>O. H. Fenner</t>
  </si>
  <si>
    <t>R. A. Wankel</t>
  </si>
  <si>
    <t>D. F. Sands and  W. L. Bulkley</t>
  </si>
  <si>
    <t>Large Scale lnerting</t>
  </si>
  <si>
    <t>L. Silver</t>
  </si>
  <si>
    <t>H. H. Streich and F. G. Feeley, Jr.</t>
  </si>
  <si>
    <t>R. L. Browning</t>
  </si>
  <si>
    <t>D.N. Treweek, C.R. Claydon, and W.H. Seaton</t>
  </si>
  <si>
    <t>E. J. Davis and J. A. Ake</t>
  </si>
  <si>
    <t>Robert D. Coffee</t>
  </si>
  <si>
    <t>F. T. Bodurtha, P. A. Palmer, and W. H. Walsh</t>
  </si>
  <si>
    <t>C.W. Warren</t>
  </si>
  <si>
    <t>R. James and H.P. Bloch</t>
  </si>
  <si>
    <t>W.A. Fromme</t>
  </si>
  <si>
    <t>S.F. Pitts and P.C. Gowan</t>
  </si>
  <si>
    <t>A.L.M. van Eijnatten</t>
  </si>
  <si>
    <t>T.A. Brzustowski</t>
  </si>
  <si>
    <t>R. Schwartz and M. Keller</t>
  </si>
  <si>
    <t>W.G. Chappell</t>
  </si>
  <si>
    <t>J.H. Lee, C.M. Guirao, K.W. Chiu and G.G. Bach</t>
  </si>
  <si>
    <t>J.A. Noronha, M.R. Juba, C.S. Brown, Jr., and J.G. Schmitt</t>
  </si>
  <si>
    <t>W.A. Affens and R.S. Sheinson</t>
  </si>
  <si>
    <t>J. M. Evans and M. L. Verden</t>
  </si>
  <si>
    <t>J.H.S. Lee and C. M. Guiaro</t>
  </si>
  <si>
    <t>J. T Merry, J. A. Noronha, W. C. Reid</t>
  </si>
  <si>
    <t>D. Hendershot, R. Antrim, M. Bender, et al.</t>
  </si>
  <si>
    <t xml:space="preserve"> 163-173</t>
  </si>
  <si>
    <t>Bellamy LJ, Wright MS, Hurst NW</t>
  </si>
  <si>
    <t>Ratcliffe KB</t>
  </si>
  <si>
    <t xml:space="preserve"> 881-903</t>
  </si>
  <si>
    <t>Luncheon Address, September 28, 1995: European Researching Accidental Release Phenomena</t>
  </si>
  <si>
    <t xml:space="preserve"> 795-797</t>
  </si>
  <si>
    <t>D. M. De Faveri, C. Zontano, C. Pagella et al.</t>
  </si>
  <si>
    <t xml:space="preserve"> 889-922</t>
  </si>
  <si>
    <t>Dike Design Alternatives.pdf</t>
  </si>
  <si>
    <t>Dike Design Alternatives to Reduce Toxic Vapor Dispersion Hazards</t>
  </si>
  <si>
    <t>Dilwali KM, Mudan KS</t>
  </si>
  <si>
    <t>539-567</t>
  </si>
  <si>
    <t>584-596</t>
  </si>
  <si>
    <t>597-624</t>
  </si>
  <si>
    <t>625-666</t>
  </si>
  <si>
    <t>667-686</t>
  </si>
  <si>
    <t>687-711</t>
  </si>
  <si>
    <t>712-755</t>
  </si>
  <si>
    <t>756-778</t>
  </si>
  <si>
    <t>779-800</t>
  </si>
  <si>
    <t>801-815</t>
  </si>
  <si>
    <t>816-843</t>
  </si>
  <si>
    <t>844-868</t>
  </si>
  <si>
    <t>869-888</t>
  </si>
  <si>
    <t>J. Weerheym, A. C. van den Berg , and N.H.A. Versloot</t>
  </si>
  <si>
    <t xml:space="preserve"> 455-465</t>
  </si>
  <si>
    <t xml:space="preserve"> 23-39</t>
  </si>
  <si>
    <t>Using Design Master for Process Safety Information Management</t>
  </si>
  <si>
    <t>J. W. Chastain, J. H. S. Jensen, and R. A. Winkler</t>
  </si>
  <si>
    <t xml:space="preserve">V. H. Edwards, L. L. Hu , N. D. Le , W. T. Leong , R. A. Merino , G. S. Pandya, B. A. B. White, and J. M. Woods </t>
  </si>
  <si>
    <t>J. C. Leung, C. F. Askonas, H. K. Fauske, T. R. Fitzsimons, and Z. Wang</t>
  </si>
  <si>
    <t>Process Plant Safety Symposium.pdf</t>
  </si>
  <si>
    <t>Foundations Of Integrated Risk Management.pdf</t>
  </si>
  <si>
    <t>The Role Of Functional Job.pdf</t>
  </si>
  <si>
    <t>N. R. Pinglay and L. Schulze</t>
  </si>
  <si>
    <t>A PSM Compliance Strategy</t>
  </si>
  <si>
    <t>P.J. Bellomo</t>
  </si>
  <si>
    <t>A PSM Compliance Strategy.pdf</t>
  </si>
  <si>
    <t>19-24</t>
  </si>
  <si>
    <t>Dupont’s Approach to Managing Process Safety</t>
  </si>
  <si>
    <t>A.F. Burk</t>
  </si>
  <si>
    <t>24-24</t>
  </si>
  <si>
    <t>Dupont Approach.pdf</t>
  </si>
  <si>
    <t>What Does the Public Want, Anyway?</t>
  </si>
  <si>
    <t>J. Scheidler</t>
  </si>
  <si>
    <t>64-64</t>
  </si>
  <si>
    <t>What does the public want.pdf</t>
  </si>
  <si>
    <t>87-87</t>
  </si>
  <si>
    <t>lnterpretation and Compliance Strategies for the OSHA Process Safety Management Standards</t>
  </si>
  <si>
    <t>1993 Process Plant Safety Symposium, Houston, TX, 18 Feb 1992</t>
  </si>
  <si>
    <t>1994 Process Plant Safety Symposium, Houston, TX, 18 Feb 1992</t>
  </si>
  <si>
    <t>Interpretation.pdf</t>
  </si>
  <si>
    <t>118-118</t>
  </si>
  <si>
    <t>Negotiating the Shoals.pdf</t>
  </si>
  <si>
    <t>Negotiating the Shoals: The Permitting and Enforcement lmplications of the 1990 Clean Air Act Amendments for the Chemical Process lndustry</t>
  </si>
  <si>
    <t>S.M. Turner, M.H. Levin, and R.S. Dankner</t>
  </si>
  <si>
    <t>119-127</t>
  </si>
  <si>
    <t>305-324</t>
  </si>
  <si>
    <t>Pressure Relief for Reactive Chemical Systems</t>
  </si>
  <si>
    <t>W.J. Janecek</t>
  </si>
  <si>
    <t>359-359</t>
  </si>
  <si>
    <t>Pressure Relief.pdf</t>
  </si>
  <si>
    <t>360-369</t>
  </si>
  <si>
    <t>370-388</t>
  </si>
  <si>
    <t>Relief Vent Sizing and Location for Tubular Reactors</t>
  </si>
  <si>
    <t>M.A. Grolmes and M.H. Yue</t>
  </si>
  <si>
    <t>Relief Vent Sizing.pdf</t>
  </si>
  <si>
    <t>HF Mitigation strategies.pdf</t>
  </si>
  <si>
    <t>R.C. Wade</t>
  </si>
  <si>
    <t>476-476</t>
  </si>
  <si>
    <t>HF Mitigation Strategies at Amoco's Texas City Alkylation Unit</t>
  </si>
  <si>
    <t>501-501</t>
  </si>
  <si>
    <t>Disaster Mitigation in Process Plants by Application of Foam</t>
  </si>
  <si>
    <t>Disaster Mitigation in Process Plants by Water and Steam Curtains</t>
  </si>
  <si>
    <t>S. Hartwig</t>
  </si>
  <si>
    <t>567-567</t>
  </si>
  <si>
    <t>Results of Recent Process Plant Incident Investigations</t>
  </si>
  <si>
    <t>J.R. Sexton</t>
  </si>
  <si>
    <t>902-910</t>
  </si>
  <si>
    <t>911-911</t>
  </si>
  <si>
    <t>HazOp Techniques For Non-Traditional.pdf</t>
  </si>
  <si>
    <t>Sneak Analysis Of Process Control.pdf</t>
  </si>
  <si>
    <t>Process Hazard Evaluation Techniques For.pdf</t>
  </si>
  <si>
    <t>Obtaining Assuring Quality Process Safety.pdf</t>
  </si>
  <si>
    <t>Leadership_ The Key To Quality.pdf</t>
  </si>
  <si>
    <t>Delivering A Process Hazard Analysis.pdf</t>
  </si>
  <si>
    <t>Explosion Faliure Of A Pressurized.pdf</t>
  </si>
  <si>
    <t>Consequence Analysis_ Environmental Effects_ Vegetation.pdf</t>
  </si>
  <si>
    <t>Changing Organizational Culture To Meet.pdf</t>
  </si>
  <si>
    <t>Promoting A Value-Based Safety.pdf</t>
  </si>
  <si>
    <t>J. E. Shepherd and J. A. Senecal</t>
  </si>
  <si>
    <t>Consequence and Suppression of Detonations in Pipelines</t>
  </si>
  <si>
    <t>325-325</t>
  </si>
  <si>
    <t>Disaster Mitigation water curtain.pdf</t>
  </si>
  <si>
    <t>46</t>
  </si>
  <si>
    <t>47</t>
  </si>
  <si>
    <t>48</t>
  </si>
  <si>
    <t>49</t>
  </si>
  <si>
    <t>50</t>
  </si>
  <si>
    <t>51</t>
  </si>
  <si>
    <t>52</t>
  </si>
  <si>
    <t>Plant Incident missing .pdf</t>
  </si>
  <si>
    <t>CONSEQUENCES AND SUPPRESSION.pdf</t>
  </si>
  <si>
    <t>lnterpreting And Applying Article 500 of N.E.C.</t>
  </si>
  <si>
    <t>Intrinsic Safety and The CPI</t>
  </si>
  <si>
    <t>W.F. Hickes</t>
  </si>
  <si>
    <t>Testing Explosiveness of Dust</t>
  </si>
  <si>
    <t>lnterpretation of Dust Explosion Test Data</t>
  </si>
  <si>
    <t>Dust Explosion Research</t>
  </si>
  <si>
    <t>Failure Prevention is Everybody's Problem</t>
  </si>
  <si>
    <t>lmproving Turbine and Compressor Experience (l)</t>
  </si>
  <si>
    <t>Mechanical Failures of Centrifugal Compressors</t>
  </si>
  <si>
    <t>lmproving Turbine and Compressor Experience (ll)</t>
  </si>
  <si>
    <t>Guidelines for Estimating Damage Explosion</t>
  </si>
  <si>
    <t>lnfluence of Explosions On Design</t>
  </si>
  <si>
    <t>Design and Operation of Flare Systems</t>
  </si>
  <si>
    <t>Reducing Fire and Explosion Hazards</t>
  </si>
  <si>
    <t>Ethylene Oxide Explosion at Doe Run</t>
  </si>
  <si>
    <t>Safe Design of an Ethylene Plant</t>
  </si>
  <si>
    <t>D. S. Allan and P. Athens</t>
  </si>
  <si>
    <t>Link to AIChE online Session</t>
  </si>
  <si>
    <t>Link to AIChE online Paper</t>
  </si>
  <si>
    <t>https://www.aiche.org/node/594996/group/9161/session/118401/paper/817671</t>
  </si>
  <si>
    <t>https://www.aiche.org/node/594996/group/9161/session/118401/paper/817676</t>
  </si>
  <si>
    <t>https://www.aiche.org/node/594996/group/9161/session/118401/paper/817681</t>
  </si>
  <si>
    <t>https://www.aiche.org/node/594996/group/9161/session/118401/paper/817686</t>
  </si>
  <si>
    <t>https://www.aiche.org/node/594996/group/9161/session/118401/paper/817691</t>
  </si>
  <si>
    <t>https://www.aiche.org/node/594996/group/9161/session/118401/paper/817696</t>
  </si>
  <si>
    <t>https://www.aiche.org/node/594996/group/9161/session/118401/paper/817701</t>
  </si>
  <si>
    <t>https://www.aiche.org/node/594996/group/9161/session/118401/paper/817706</t>
  </si>
  <si>
    <t>https://www.aiche.org/node/594996/group/9161/session/118401/paper/817711</t>
  </si>
  <si>
    <t>https://www.aiche.org/node/594996/group/9161/session/118401/paper/817716</t>
  </si>
  <si>
    <t>https://www.aiche.org/node/594996/group/9161/session/118401/paper/817721</t>
  </si>
  <si>
    <t>https://www.aiche.org/node/594996/group/9161/session/118401/paper/817726</t>
  </si>
  <si>
    <t>https://www.aiche.org/node/594996/group/9161/session/118401/paper/817731</t>
  </si>
  <si>
    <t>https://www.aiche.org/node/594996/group/9161/session/118401/paper/817736</t>
  </si>
  <si>
    <t>https://www.aiche.org/node/594996/group/9161/session/118401/paper/817741</t>
  </si>
  <si>
    <t>https://www.aiche.org/node/594996/group/9161/session/118401/paper/817746</t>
  </si>
  <si>
    <t>https://www.aiche.org/node/594996/group/9161/session/118401/paper/817751</t>
  </si>
  <si>
    <t>https://www.aiche.org/node/594996/group/9161/session/118401/paper/817756</t>
  </si>
  <si>
    <t>https://www.aiche.org/node/594996/group/9161/session/118401/paper/817761</t>
  </si>
  <si>
    <t>https://www.aiche.org/node/594996/group/9161/session/118401/paper/817766</t>
  </si>
  <si>
    <t>https://www.aiche.org/node/594996/group/9161/session/118401/paper/817771</t>
  </si>
  <si>
    <t>https://www.aiche.org/node/594996/group/9161/session/118401/paper/817776</t>
  </si>
  <si>
    <t>https://www.aiche.org/node/594996/group/9161/session/118401/paper/817781</t>
  </si>
  <si>
    <t>https://www.aiche.org/node/519271/group/8981/session/116891/paper/812716</t>
  </si>
  <si>
    <t>https://www.aiche.org/node/519271/group/8981/session/116891/paper/812721</t>
  </si>
  <si>
    <t>https://www.aiche.org/node/519271/group/8981/session/116896/paper/812726</t>
  </si>
  <si>
    <t>https://www.aiche.org/node/519271/group/8981/session/116896/paper/812731</t>
  </si>
  <si>
    <t>https://www.aiche.org/node/519271/group/8981/session/116896/paper/812736</t>
  </si>
  <si>
    <t>https://www.aiche.org/node/519271/group/8981/session/116896/paper/812741</t>
  </si>
  <si>
    <t>https://www.aiche.org/node/519271/group/8981/session/116896/paper/812746</t>
  </si>
  <si>
    <t>https://www.aiche.org/node/519271/group/8981/session/116896/paper/812751</t>
  </si>
  <si>
    <t>https://www.aiche.org/node/519271/group/8981/session/116896/paper/812756</t>
  </si>
  <si>
    <t>https://www.aiche.org/node/519271/group/8981/session/116896/paper/812761</t>
  </si>
  <si>
    <t>https://www.aiche.org/node/519271/group/8981/session/116896/paper/812766</t>
  </si>
  <si>
    <t>https://www.aiche.org/node/519271/group/8981/session/116896/paper/812771</t>
  </si>
  <si>
    <t>https://www.aiche.org/node/519271/group/8981/session/116896/paper/812776</t>
  </si>
  <si>
    <t>https://www.aiche.org/node/519271/group/8981/session/116896/paper/812781</t>
  </si>
  <si>
    <t>https://www.aiche.org/node/519271/group/8981/session/116896/paper/812786</t>
  </si>
  <si>
    <t>https://www.aiche.org/node/519271/group/8981/session/116896/paper/812791</t>
  </si>
  <si>
    <t>https://www.aiche.org/node/519271/group/8981/session/116896/paper/812796</t>
  </si>
  <si>
    <t>https://www.aiche.org/node/519271/group/8981/session/116896/paper/812801</t>
  </si>
  <si>
    <t>https://www.aiche.org/node/519271/group/8981/session/116896/paper/812806</t>
  </si>
  <si>
    <t>https://www.aiche.org/node/519271/group/8981/session/116896/paper/812811</t>
  </si>
  <si>
    <t>https://www.aiche.org/node/519271/group/8981/session/116896/paper/812816</t>
  </si>
  <si>
    <t>https://www.aiche.org/node/519271/group/8981/session/116896/paper/812821</t>
  </si>
  <si>
    <t>https://www.aiche.org/node/519271/group/8981/session/116896/paper/812826</t>
  </si>
  <si>
    <t>https://www.aiche.org/node/519271/group/8981/session/116896/paper/812831</t>
  </si>
  <si>
    <t>https://www.aiche.org/node/519271/group/8981/session/116896/paper/812836</t>
  </si>
  <si>
    <t>https://www.aiche.org/node/519271/group/8981/session/116896/paper/812841</t>
  </si>
  <si>
    <t>https://www.aiche.org/node/519271/group/8981/session/116896/paper/812846</t>
  </si>
  <si>
    <t>https://www.aiche.org/node/519271/group/8981/session/116896/paper/812851</t>
  </si>
  <si>
    <t>https://www.aiche.org/node/519271/group/8981/session/116896/paper/812856</t>
  </si>
  <si>
    <t>https://www.aiche.org/node/595046/group/9166/session/118411/paper/817796</t>
  </si>
  <si>
    <t>https://www.aiche.org/node/595046/group/9166/session/118411/paper/817801</t>
  </si>
  <si>
    <t>https://www.aiche.org/node/595046/group/9166/session/118411/paper/817806</t>
  </si>
  <si>
    <t>https://www.aiche.org/node/595046/group/9166/session/118411/paper/817811</t>
  </si>
  <si>
    <t>https://www.aiche.org/node/595046/group/9166/session/118411/paper/817816</t>
  </si>
  <si>
    <t>https://www.aiche.org/node/595046/group/9166/session/118411/paper/817821</t>
  </si>
  <si>
    <t>https://www.aiche.org/node/595046/group/9166/session/118411/paper/817826</t>
  </si>
  <si>
    <t>https://www.aiche.org/node/595046/group/9166/session/118411/paper/817831</t>
  </si>
  <si>
    <t>https://www.aiche.org/node/595046/group/9166/session/118411/paper/817836</t>
  </si>
  <si>
    <t>https://www.aiche.org/node/595046/group/9166/session/118411/paper/817841</t>
  </si>
  <si>
    <t>https://www.aiche.org/node/595046/group/9166/session/118411/paper/817846</t>
  </si>
  <si>
    <t>https://www.aiche.org/node/595046/group/9166/session/118411/paper/817851</t>
  </si>
  <si>
    <t>https://www.aiche.org/node/595046/group/9166/session/118411/paper/817856</t>
  </si>
  <si>
    <t>https://www.aiche.org/node/595046/group/9166/session/118411/paper/817861</t>
  </si>
  <si>
    <t>https://www.aiche.org/node/595046/group/9166/session/118411/paper/817866</t>
  </si>
  <si>
    <t>https://www.aiche.org/node/595046/group/9166/session/118411/paper/817871</t>
  </si>
  <si>
    <t>https://www.aiche.org/node/595046/group/9166/session/118411/paper/817876</t>
  </si>
  <si>
    <t>https://www.aiche.org/node/595046/group/9166/session/118411/paper/817881</t>
  </si>
  <si>
    <t>https://www.aiche.org/node/595046/group/9166/session/118411/paper/817886</t>
  </si>
  <si>
    <t>https://www.aiche.org/node/595046/group/9166/session/118411/paper/817891</t>
  </si>
  <si>
    <t>https://www.aiche.org/node/958746/group/9176/session/118626/paper/818041</t>
  </si>
  <si>
    <t>https://www.aiche.org/node/958746/group/9176/session/118626/paper/818046</t>
  </si>
  <si>
    <t>https://www.aiche.org/node/958746/group/9176/session/118626/paper/818051</t>
  </si>
  <si>
    <t>https://www.aiche.org/node/958746/group/9176/session/118626/paper/818056</t>
  </si>
  <si>
    <t>https://www.aiche.org/node/958746/group/9176/session/118626/paper/818061</t>
  </si>
  <si>
    <t>https://www.aiche.org/node/958746/group/9176/session/118626/paper/818066</t>
  </si>
  <si>
    <t>https://www.aiche.org/node/958746/group/9176/session/118626/paper/818071</t>
  </si>
  <si>
    <t>https://www.aiche.org/node/958746/group/9176/session/118626/paper/818076</t>
  </si>
  <si>
    <t>https://www.aiche.org/node/958746/group/9176/session/118626/paper/818081</t>
  </si>
  <si>
    <t>https://www.aiche.org/node/958746/group/9176/session/118626/paper/818086</t>
  </si>
  <si>
    <t>https://www.aiche.org/node/958746/group/9176/session/118626/paper/818091</t>
  </si>
  <si>
    <t>https://www.aiche.org/node/958746/group/9176/session/118626/paper/818096</t>
  </si>
  <si>
    <t>https://www.aiche.org/node/958746/group/9176/session/118626/paper/818101</t>
  </si>
  <si>
    <t>https://www.aiche.org/node/958746/group/9176/session/118626/paper/818106</t>
  </si>
  <si>
    <t>https://www.aiche.org/node/958746/group/9176/session/118626/paper/818111</t>
  </si>
  <si>
    <t>https://www.aiche.org/node/958746/group/9176/session/118626/paper/818116</t>
  </si>
  <si>
    <t>https://www.aiche.org/node/958746/group/9176/session/118626/paper/818121</t>
  </si>
  <si>
    <t>https://www.aiche.org/node/958746/group/9176/session/118626/paper/818126</t>
  </si>
  <si>
    <t>https://www.aiche.org/node/1021476/group/9181/session/118636/paper/818141</t>
  </si>
  <si>
    <t>https://www.aiche.org/node/1021476/group/9181/session/118636/paper/818146</t>
  </si>
  <si>
    <t>https://www.aiche.org/node/1021476/group/9181/session/118636/paper/818151</t>
  </si>
  <si>
    <t>https://www.aiche.org/node/1021476/group/9181/session/118636/paper/818156</t>
  </si>
  <si>
    <t>https://www.aiche.org/node/1021476/group/9181/session/118636/paper/818161</t>
  </si>
  <si>
    <t>https://www.aiche.org/node/1021476/group/9181/session/118636/paper/818166</t>
  </si>
  <si>
    <t>https://www.aiche.org/node/1021476/group/9181/session/118636/paper/818171</t>
  </si>
  <si>
    <t>https://www.aiche.org/node/1021476/group/9181/session/118636/paper/818176</t>
  </si>
  <si>
    <t>https://www.aiche.org/node/1021476/group/9181/session/118636/paper/818181</t>
  </si>
  <si>
    <t>https://www.aiche.org/node/1021476/group/9181/session/118636/paper/818186</t>
  </si>
  <si>
    <t>https://www.aiche.org/node/1021476/group/9181/session/118636/paper/818191</t>
  </si>
  <si>
    <t>https://www.aiche.org/node/1021476/group/9181/session/118636/paper/818196</t>
  </si>
  <si>
    <t>https://www.aiche.org/node/1021476/group/9181/session/118636/paper/818201</t>
  </si>
  <si>
    <t>https://www.aiche.org/node/1021476/group/9181/session/118636/paper/818206</t>
  </si>
  <si>
    <t>https://www.aiche.org/node/1021476/group/9181/session/118636/paper/818211</t>
  </si>
  <si>
    <t>https://www.aiche.org/node/1021476/group/9181/session/118636/paper/818216</t>
  </si>
  <si>
    <t>https://www.aiche.org/node/1021476/group/9181/session/118636/paper/818221</t>
  </si>
  <si>
    <t>https://www.aiche.org/node/1021476/group/9181/session/118636/paper/818226</t>
  </si>
  <si>
    <t>https://www.aiche.org/node/1021476/group/9181/session/118636/paper/818231</t>
  </si>
  <si>
    <t>https://www.aiche.org/node/1021476/group/9181/session/118636/paper/818236</t>
  </si>
  <si>
    <t>https://www.aiche.org/node/1021476/group/9181/session/118636/paper/818241</t>
  </si>
  <si>
    <t>https://www.aiche.org/node/1021476/group/9181/session/118636/paper/818246</t>
  </si>
  <si>
    <t>https://www.aiche.org/node/1021476/group/9181/session/118636/paper/818251</t>
  </si>
  <si>
    <t>https://www.aiche.org/node/1021476/group/9181/session/118636/paper/818256</t>
  </si>
  <si>
    <t>https://www.aiche.org/node/1021476/group/9181/session/118636/paper/818261</t>
  </si>
  <si>
    <t>https://www.aiche.org/node/1032601/group/9186/session/118646/paper/818276</t>
  </si>
  <si>
    <t>https://www.aiche.org/node/1032601/group/9186/session/118646/paper/818281</t>
  </si>
  <si>
    <t>https://www.aiche.org/node/1032601/group/9186/session/118646/paper/818286</t>
  </si>
  <si>
    <t>https://www.aiche.org/node/1032601/group/9186/session/118646/paper/818291</t>
  </si>
  <si>
    <t>https://www.aiche.org/node/1032601/group/9186/session/118646/paper/818296</t>
  </si>
  <si>
    <t>https://www.aiche.org/node/1032601/group/9186/session/118646/paper/818301</t>
  </si>
  <si>
    <t>https://www.aiche.org/node/1032601/group/9186/session/118646/paper/818306</t>
  </si>
  <si>
    <t>https://www.aiche.org/node/1032601/group/9186/session/118646/paper/818311</t>
  </si>
  <si>
    <t>https://www.aiche.org/node/1032601/group/9186/session/118646/paper/818316</t>
  </si>
  <si>
    <t>https://www.aiche.org/node/1032601/group/9186/session/118646/paper/818321</t>
  </si>
  <si>
    <t>https://www.aiche.org/node/1032601/group/9186/session/118646/paper/818326</t>
  </si>
  <si>
    <t>https://www.aiche.org/node/1032601/group/9186/session/118646/paper/818331</t>
  </si>
  <si>
    <t>https://www.aiche.org/node/1032601/group/9186/session/118646/paper/818336</t>
  </si>
  <si>
    <t>https://www.aiche.org/node/1032601/group/9186/session/118646/paper/818341</t>
  </si>
  <si>
    <t>https://www.aiche.org/node/1032601/group/9186/session/118646/paper/818346</t>
  </si>
  <si>
    <t>https://www.aiche.org/node/1032601/group/9186/session/118646/paper/818351</t>
  </si>
  <si>
    <t>https://www.aiche.org/node/1032601/group/9186/session/118646/paper/818356</t>
  </si>
  <si>
    <t>https://www.aiche.org/node/1032601/group/9186/session/118646/paper/818361</t>
  </si>
  <si>
    <t>https://www.aiche.org/node/1032601/group/9186/session/118646/paper/818366</t>
  </si>
  <si>
    <t>https://www.aiche.org/node/1032601/group/9186/session/118646/paper/818371</t>
  </si>
  <si>
    <t>https://www.aiche.org/node/1032601/group/9186/session/118646/paper/818376</t>
  </si>
  <si>
    <t>https://www.aiche.org/node/1032871/group/9191/session/118656/paper/818391</t>
  </si>
  <si>
    <t>https://www.aiche.org/node/1032871/group/9191/session/118656/paper/818396</t>
  </si>
  <si>
    <t>https://www.aiche.org/node/1032871/group/9191/session/118656/paper/818401</t>
  </si>
  <si>
    <t>https://www.aiche.org/node/1032871/group/9191/session/118656/paper/818406</t>
  </si>
  <si>
    <t>https://www.aiche.org/node/1032871/group/9191/session/118656/paper/818411</t>
  </si>
  <si>
    <t>https://www.aiche.org/node/1032871/group/9191/session/118656/paper/818416</t>
  </si>
  <si>
    <t>https://www.aiche.org/node/1032871/group/9191/session/118656/paper/818421</t>
  </si>
  <si>
    <t>https://www.aiche.org/node/1032871/group/9191/session/118656/paper/818426</t>
  </si>
  <si>
    <t>https://www.aiche.org/node/1032871/group/9191/session/118656/paper/818431</t>
  </si>
  <si>
    <t>https://www.aiche.org/node/1032871/group/9191/session/118656/paper/818436</t>
  </si>
  <si>
    <t>https://www.aiche.org/node/1032871/group/9191/session/118656/paper/818441</t>
  </si>
  <si>
    <t>https://www.aiche.org/node/1032871/group/9191/session/118656/paper/818446</t>
  </si>
  <si>
    <t>https://www.aiche.org/node/1032871/group/9191/session/118656/paper/818451</t>
  </si>
  <si>
    <t>https://www.aiche.org/node/1032871/group/9191/session/118656/paper/818456</t>
  </si>
  <si>
    <t>https://www.aiche.org/node/1032871/group/9191/session/118656/paper/818461</t>
  </si>
  <si>
    <t>https://www.aiche.org/node/1032871/group/9191/session/118656/paper/818466</t>
  </si>
  <si>
    <t>https://www.aiche.org/node/1032871/group/9191/session/118656/paper/818471</t>
  </si>
  <si>
    <t>https://www.aiche.org/node/1032871/group/9191/session/118656/paper/818476</t>
  </si>
  <si>
    <t>https://www.aiche.org/node/1032871/group/9191/session/118656/paper/818481</t>
  </si>
  <si>
    <t>Loss Prevention Symposium - Vol 8</t>
  </si>
  <si>
    <t>https://www.aiche.org/node/1177336/group/9196/session/118666/paper/818496</t>
  </si>
  <si>
    <t>https://www.aiche.org/node/1177336/group/9196/session/118666/paper/818501</t>
  </si>
  <si>
    <t>https://www.aiche.org/node/1177336/group/9196/session/118666/paper/818506</t>
  </si>
  <si>
    <t>https://www.aiche.org/node/1177336/group/9196/session/118666/paper/818511</t>
  </si>
  <si>
    <t>https://www.aiche.org/node/1177336/group/9196/session/118666/paper/818516</t>
  </si>
  <si>
    <t>https://www.aiche.org/node/1177336/group/9196/session/118666/paper/818521</t>
  </si>
  <si>
    <t>https://www.aiche.org/node/1177336/group/9196/session/118666/paper/818526</t>
  </si>
  <si>
    <t>https://www.aiche.org/node/1177336/group/9196/session/118666/paper/818531</t>
  </si>
  <si>
    <t>https://www.aiche.org/node/1177336/group/9196/session/118666/paper/818536</t>
  </si>
  <si>
    <t>https://www.aiche.org/node/1177336/group/9196/session/118666/paper/818541</t>
  </si>
  <si>
    <t>https://www.aiche.org/node/1177336/group/9196/session/118666/paper/818546</t>
  </si>
  <si>
    <t>https://www.aiche.org/node/1177336/group/9196/session/118666/paper/818551</t>
  </si>
  <si>
    <t>https://www.aiche.org/node/1177336/group/9196/session/118666/paper/818556</t>
  </si>
  <si>
    <t>https://www.aiche.org/node/1177336/group/9196/session/118666/paper/818561</t>
  </si>
  <si>
    <t>https://www.aiche.org/node/1177336/group/9196/session/118666/paper/818566</t>
  </si>
  <si>
    <t>https://www.aiche.org/node/1177336/group/9196/session/118666/paper/818571</t>
  </si>
  <si>
    <t>https://www.aiche.org/node/1177336/group/9196/session/118666/paper/818576</t>
  </si>
  <si>
    <t>https://www.aiche.org/node/1177336/group/9196/session/118666/paper/818581</t>
  </si>
  <si>
    <t>https://www.aiche.org/node/1177336/group/9196/session/118666/paper/818586</t>
  </si>
  <si>
    <t>https://www.aiche.org/node/1177336/group/9196/session/118666/paper/818591</t>
  </si>
  <si>
    <t>https://www.aiche.org/node/1177336/group/9196/session/118666/paper/818596</t>
  </si>
  <si>
    <t>https://www.aiche.org/node/1177336/group/9196/session/118666/paper/818601</t>
  </si>
  <si>
    <t>https://www.aiche.org/node/1177336/group/9196/session/118666/paper/818606</t>
  </si>
  <si>
    <t>https://www.aiche.org/node/1177336/group/9196/session/118666/paper/818611</t>
  </si>
  <si>
    <t>https://www.aiche.org/node/1177336/group/9196/session/118666/paper/818616</t>
  </si>
  <si>
    <t>https://www.aiche.org/node/1177336/group/9196/session/118666/paper/818621</t>
  </si>
  <si>
    <t>https://www.aiche.org/node/1200451/group/9201/session/118676/paper/818636</t>
  </si>
  <si>
    <t>https://www.aiche.org/node/1200451/group/9201/session/118676/paper/818641</t>
  </si>
  <si>
    <t>https://www.aiche.org/node/1200451/group/9201/session/118676/paper/818646</t>
  </si>
  <si>
    <t>https://www.aiche.org/node/1200451/group/9201/session/118676/paper/818651</t>
  </si>
  <si>
    <t>https://www.aiche.org/node/1200451/group/9201/session/118676/paper/818656</t>
  </si>
  <si>
    <t>https://www.aiche.org/node/1200451/group/9201/session/118676/paper/818661</t>
  </si>
  <si>
    <t>https://www.aiche.org/node/1200451/group/9201/session/118676/paper/818666</t>
  </si>
  <si>
    <t>https://www.aiche.org/node/1200451/group/9201/session/118676/paper/818671</t>
  </si>
  <si>
    <t>https://www.aiche.org/node/1200451/group/9201/session/118676/paper/818676</t>
  </si>
  <si>
    <t>https://www.aiche.org/node/1200451/group/9201/session/118676/paper/818681</t>
  </si>
  <si>
    <t>https://www.aiche.org/node/1200451/group/9201/session/118676/paper/818686</t>
  </si>
  <si>
    <t>https://www.aiche.org/node/1200451/group/9201/session/118676/paper/818691</t>
  </si>
  <si>
    <t>https://www.aiche.org/node/1200451/group/9201/session/118676/paper/818696</t>
  </si>
  <si>
    <t>https://www.aiche.org/node/1200451/group/9201/session/118676/paper/818701</t>
  </si>
  <si>
    <t>https://www.aiche.org/node/1200451/group/9201/session/118676/paper/818706</t>
  </si>
  <si>
    <t>https://www.aiche.org/node/1200451/group/9201/session/118676/paper/818711</t>
  </si>
  <si>
    <t>https://www.aiche.org/node/1200451/group/9201/session/118676/paper/818716</t>
  </si>
  <si>
    <t>https://www.aiche.org/node/1200451/group/9201/session/118676/paper/818721</t>
  </si>
  <si>
    <t>https://www.aiche.org/node/1200451/group/9201/session/118676/paper/818726</t>
  </si>
  <si>
    <t>https://www.aiche.org/node/1200451/group/9201/session/118676/paper/818731</t>
  </si>
  <si>
    <t>https://www.aiche.org/node/1200451/group/9201/session/118676/paper/818736</t>
  </si>
  <si>
    <t>https://www.aiche.org/node/1200451/group/9201/session/118676/paper/818741</t>
  </si>
  <si>
    <t>https://www.aiche.org/node/1200451/group/9201/session/118676/paper/818746</t>
  </si>
  <si>
    <t>https://www.aiche.org/node/1200451/group/9201/session/118676/paper/818751</t>
  </si>
  <si>
    <t>https://www.aiche.org/node/1200451/group/9201/session/118676/paper/818756</t>
  </si>
  <si>
    <t>https://www.aiche.org/node/1200451/group/9201/session/118676/paper/820016</t>
  </si>
  <si>
    <t>https://www.aiche.org/node/1213566/group/9206/session/118686/paper/818771</t>
  </si>
  <si>
    <t>https://www.aiche.org/node/1213566/group/9206/session/118686/paper/818776</t>
  </si>
  <si>
    <t>https://www.aiche.org/node/1213566/group/9206/session/118686/paper/818781</t>
  </si>
  <si>
    <t>https://www.aiche.org/node/1213566/group/9206/session/118686/paper/818786</t>
  </si>
  <si>
    <t>https://www.aiche.org/node/1213566/group/9206/session/118686/paper/818791</t>
  </si>
  <si>
    <t>https://www.aiche.org/node/1213566/group/9206/session/118686/paper/818796</t>
  </si>
  <si>
    <t>https://www.aiche.org/node/1213566/group/9206/session/118686/paper/818801</t>
  </si>
  <si>
    <t>https://www.aiche.org/node/1213566/group/9206/session/118686/paper/818806</t>
  </si>
  <si>
    <t>https://www.aiche.org/node/1213566/group/9206/session/118686/paper/818811</t>
  </si>
  <si>
    <t>https://www.aiche.org/node/1213566/group/9206/session/118686/paper/818816</t>
  </si>
  <si>
    <t>https://www.aiche.org/node/1213566/group/9206/session/118686/paper/818821</t>
  </si>
  <si>
    <t>https://www.aiche.org/node/1213566/group/9206/session/118686/paper/818826</t>
  </si>
  <si>
    <t>https://www.aiche.org/node/1213566/group/9206/session/118686/paper/818831</t>
  </si>
  <si>
    <t>https://www.aiche.org/node/1213566/group/9206/session/118686/paper/818836</t>
  </si>
  <si>
    <t>https://www.aiche.org/node/1213566/group/9206/session/118686/paper/818841</t>
  </si>
  <si>
    <t>https://www.aiche.org/node/1213566/group/9206/session/118686/paper/818846</t>
  </si>
  <si>
    <t>https://www.aiche.org/node/1213566/group/9206/session/118686/paper/818851</t>
  </si>
  <si>
    <t>https://www.aiche.org/node/1213566/group/9206/session/118686/paper/818856</t>
  </si>
  <si>
    <t>https://www.aiche.org/node/1213566/group/9206/session/118686/paper/818861</t>
  </si>
  <si>
    <t>https://www.aiche.org/node/1213566/group/9206/session/118686/paper/818866</t>
  </si>
  <si>
    <t>https://www.aiche.org/node/1213566/group/9206/session/118686/paper/818871</t>
  </si>
  <si>
    <t>https://www.aiche.org/node/1213566/group/9206/session/118686/paper/818876</t>
  </si>
  <si>
    <t>https://www.aiche.org/node/1213566/group/9206/session/118686/paper/818881</t>
  </si>
  <si>
    <t>https://www.aiche.org/node/1213566/group/9206/session/118686/paper/818886</t>
  </si>
  <si>
    <t>https://www.aiche.org/node/1224656/group/9211/session/118696/paper/818901</t>
  </si>
  <si>
    <t>https://www.aiche.org/node/1224656/group/9211/session/118696/paper/818906</t>
  </si>
  <si>
    <t>https://www.aiche.org/node/1224656/group/9211/session/118696/paper/818911</t>
  </si>
  <si>
    <t>https://www.aiche.org/node/1224656/group/9211/session/118696/paper/818916</t>
  </si>
  <si>
    <t>https://www.aiche.org/node/1224656/group/9211/session/118696/paper/818921</t>
  </si>
  <si>
    <t>https://www.aiche.org/node/1224656/group/9211/session/118696/paper/818926</t>
  </si>
  <si>
    <t>https://www.aiche.org/node/1224656/group/9211/session/118696/paper/818931</t>
  </si>
  <si>
    <t>https://www.aiche.org/node/1224656/group/9211/session/118696/paper/818936</t>
  </si>
  <si>
    <t>https://www.aiche.org/node/1224656/group/9211/session/118696/paper/818941</t>
  </si>
  <si>
    <t>https://www.aiche.org/node/1224656/group/9211/session/118696/paper/818946</t>
  </si>
  <si>
    <t>https://www.aiche.org/node/1224656/group/9211/session/118696/paper/818951</t>
  </si>
  <si>
    <t>https://www.aiche.org/node/1224656/group/9211/session/118696/paper/818956</t>
  </si>
  <si>
    <t>https://www.aiche.org/node/1224656/group/9211/session/118696/paper/818961</t>
  </si>
  <si>
    <t>https://www.aiche.org/node/1224656/group/9211/session/118696/paper/818966</t>
  </si>
  <si>
    <t>https://www.aiche.org/node/1224656/group/9211/session/118696/paper/818971</t>
  </si>
  <si>
    <t>https://www.aiche.org/node/1224656/group/9211/session/118696/paper/818976</t>
  </si>
  <si>
    <t>https://www.aiche.org/node/1224656/group/9211/session/118696/paper/818981</t>
  </si>
  <si>
    <t>https://www.aiche.org/node/1224656/group/9211/session/118696/paper/818986</t>
  </si>
  <si>
    <t>https://www.aiche.org/node/1295831/group/9216/session/118706/paper/819001</t>
  </si>
  <si>
    <t>https://www.aiche.org/node/1295831/group/9216/session/118706/paper/819006</t>
  </si>
  <si>
    <t>https://www.aiche.org/node/1295831/group/9216/session/118706/paper/819011</t>
  </si>
  <si>
    <t>https://www.aiche.org/node/1295831/group/9216/session/118706/paper/819016</t>
  </si>
  <si>
    <t>https://www.aiche.org/node/1295831/group/9216/session/118706/paper/819021</t>
  </si>
  <si>
    <t>https://www.aiche.org/node/1295831/group/9216/session/118706/paper/819026</t>
  </si>
  <si>
    <t>https://www.aiche.org/node/1295831/group/9216/session/118706/paper/819031</t>
  </si>
  <si>
    <t>https://www.aiche.org/node/1295831/group/9216/session/118706/paper/819036</t>
  </si>
  <si>
    <t>https://www.aiche.org/node/1295831/group/9216/session/118706/paper/819041</t>
  </si>
  <si>
    <t>https://www.aiche.org/node/1295831/group/9216/session/118706/paper/819046</t>
  </si>
  <si>
    <t>https://www.aiche.org/node/1295831/group/9216/session/118706/paper/819051</t>
  </si>
  <si>
    <t>https://www.aiche.org/node/1295831/group/9216/session/118706/paper/819056</t>
  </si>
  <si>
    <t>https://www.aiche.org/node/1295831/group/9216/session/118706/paper/819061</t>
  </si>
  <si>
    <t>https://www.aiche.org/node/1295831/group/9216/session/118706/paper/819066</t>
  </si>
  <si>
    <t>https://www.aiche.org/node/1295831/group/9216/session/118706/paper/819071</t>
  </si>
  <si>
    <t>https://www.aiche.org/node/1295831/group/9216/session/118706/paper/819076</t>
  </si>
  <si>
    <t>https://www.aiche.org/node/1295831/group/9216/session/118706/paper/819081</t>
  </si>
  <si>
    <t>https://www.aiche.org/node/1295831/group/9216/session/118706/paper/819086</t>
  </si>
  <si>
    <t>https://www.aiche.org/node/1295831/group/9216/session/118706/paper/819091</t>
  </si>
  <si>
    <t>https://www.aiche.org/node/1295831/group/9216/session/118706/paper/819096</t>
  </si>
  <si>
    <t>https://www.aiche.org/node/1295831/group/9216/session/118706/paper/819101</t>
  </si>
  <si>
    <t>https://www.aiche.org/node/1295831/group/9216/session/118706/paper/819106</t>
  </si>
  <si>
    <t>https://www.aiche.org/node/1295831/group/9216/session/118706/paper/819111</t>
  </si>
  <si>
    <t>https://www.aiche.org/node/1295831/group/9216/session/118706/paper/819116</t>
  </si>
  <si>
    <t>https://www.aiche.org/node/1296336/group/9221/session/118716/paper/819131</t>
  </si>
  <si>
    <t>https://www.aiche.org/node/1296336/group/9221/session/118716/paper/819136</t>
  </si>
  <si>
    <t>https://www.aiche.org/node/1296336/group/9221/session/118716/paper/819141</t>
  </si>
  <si>
    <t>https://www.aiche.org/node/1296336/group/9221/session/118716/paper/819146</t>
  </si>
  <si>
    <t>https://www.aiche.org/node/1296336/group/9221/session/118716/paper/819151</t>
  </si>
  <si>
    <t>https://www.aiche.org/node/1296336/group/9221/session/118716/paper/819156</t>
  </si>
  <si>
    <t>https://www.aiche.org/node/1296336/group/9221/session/118716/paper/819161</t>
  </si>
  <si>
    <t>https://www.aiche.org/node/1296336/group/9221/session/118716/paper/819166</t>
  </si>
  <si>
    <t>https://www.aiche.org/node/1296336/group/9221/session/118716/paper/819171</t>
  </si>
  <si>
    <t>https://www.aiche.org/node/1296336/group/9221/session/118716/paper/819176</t>
  </si>
  <si>
    <t>https://www.aiche.org/node/1296336/group/9221/session/118716/paper/819181</t>
  </si>
  <si>
    <t>https://www.aiche.org/node/1296336/group/9221/session/118716/paper/819186</t>
  </si>
  <si>
    <t>https://www.aiche.org/node/1296336/group/9221/session/118716/paper/819191</t>
  </si>
  <si>
    <t>https://www.aiche.org/node/1296336/group/9221/session/118716/paper/819196</t>
  </si>
  <si>
    <t>https://www.aiche.org/node/1296336/group/9221/session/118716/paper/819201</t>
  </si>
  <si>
    <t>https://www.aiche.org/node/1296336/group/9221/session/118716/paper/819206</t>
  </si>
  <si>
    <t>https://www.aiche.org/node/1296336/group/9221/session/118716/paper/819211</t>
  </si>
  <si>
    <t>https://www.aiche.org/node/1296336/group/9221/session/118716/paper/819216</t>
  </si>
  <si>
    <t>https://www.aiche.org/node/1296336/group/9221/session/118716/paper/819221</t>
  </si>
  <si>
    <t>https://www.aiche.org/node/1296336/group/9221/session/118716/paper/819226</t>
  </si>
  <si>
    <t>https://www.aiche.org/node/1296336/group/9221/session/118716/paper/819231</t>
  </si>
  <si>
    <t>https://www.aiche.org/node/1296336/group/9221/session/118716/paper/819236</t>
  </si>
  <si>
    <t>https://www.aiche.org/node/1296336/group/9221/session/118716/paper/819241</t>
  </si>
  <si>
    <t>https://www.aiche.org/node/1296336/group/9221/session/118716/paper/819246</t>
  </si>
  <si>
    <t>https://www.aiche.org/node/1296491/group/9226/session/118726/paper/819261</t>
  </si>
  <si>
    <t>https://www.aiche.org/node/1296491/group/9226/session/118726/paper/819266</t>
  </si>
  <si>
    <t>https://www.aiche.org/node/1296491/group/9226/session/118726/paper/819271</t>
  </si>
  <si>
    <t>https://www.aiche.org/node/1296491/group/9226/session/118726/paper/819276</t>
  </si>
  <si>
    <t>https://www.aiche.org/node/1296491/group/9226/session/118726/paper/819281</t>
  </si>
  <si>
    <t>https://www.aiche.org/node/1296491/group/9226/session/118726/paper/819286</t>
  </si>
  <si>
    <t>https://www.aiche.org/node/1296491/group/9226/session/118726/paper/819291</t>
  </si>
  <si>
    <t>https://www.aiche.org/node/1296491/group/9226/session/118726/paper/819296</t>
  </si>
  <si>
    <t>https://www.aiche.org/node/1296491/group/9226/session/118726/paper/819301</t>
  </si>
  <si>
    <t>https://www.aiche.org/node/1296491/group/9226/session/118726/paper/819306</t>
  </si>
  <si>
    <t>https://www.aiche.org/node/1296491/group/9226/session/118726/paper/819311</t>
  </si>
  <si>
    <t>https://www.aiche.org/node/1296491/group/9226/session/118726/paper/819316</t>
  </si>
  <si>
    <t>https://www.aiche.org/node/1296491/group/9226/session/118726/paper/819321</t>
  </si>
  <si>
    <t>https://www.aiche.org/node/1296491/group/9226/session/118726/paper/819326</t>
  </si>
  <si>
    <t>https://www.aiche.org/node/1296491/group/9226/session/118726/paper/819331</t>
  </si>
  <si>
    <t>https://www.aiche.org/node/1296491/group/9226/session/118726/paper/819336</t>
  </si>
  <si>
    <t>https://www.aiche.org/node/1296491/group/9226/session/118726/paper/819341</t>
  </si>
  <si>
    <t>https://www.aiche.org/node/1296491/group/9226/session/118726/paper/819346</t>
  </si>
  <si>
    <t>https://www.aiche.org/node/1296491/group/9226/session/118726/paper/819351</t>
  </si>
  <si>
    <t>https://www.aiche.org/node/1296491/group/9226/session/118726/paper/819356</t>
  </si>
  <si>
    <t>https://www.aiche.org/node/1296491/group/9226/session/118726/paper/819361</t>
  </si>
  <si>
    <t>https://www.aiche.org/node/1296491/group/9226/session/118726/paper/819366</t>
  </si>
  <si>
    <t>https://www.aiche.org/node/1296491/group/9226/session/118726/paper/819371</t>
  </si>
  <si>
    <t>https://www.aiche.org/node/1296491/group/9226/session/118726/paper/819376</t>
  </si>
  <si>
    <t>https://www.aiche.org/node/1296491/group/9226/session/118726/paper/819381</t>
  </si>
  <si>
    <t>https://www.aiche.org/node/1296491/group/9226/session/118726/paper/819386</t>
  </si>
  <si>
    <t>https://www.aiche.org/node/1296491/group/9226/session/118726/paper/820021</t>
  </si>
  <si>
    <t>https://www.aiche.org/node/1296491/group/9226/session/118726/paper/820026</t>
  </si>
  <si>
    <t>https://www.aiche.org/node/1435376/group/9236/session/118796/paper/819561</t>
  </si>
  <si>
    <t>https://www.aiche.org/node/1435376/group/9236/session/118796/paper/819566</t>
  </si>
  <si>
    <t>https://www.aiche.org/node/1435376/group/9236/session/118796/paper/819571</t>
  </si>
  <si>
    <t>https://www.aiche.org/node/1435376/group/9236/session/118796/paper/819576</t>
  </si>
  <si>
    <t>https://www.aiche.org/node/1435376/group/9236/session/118796/paper/819581</t>
  </si>
  <si>
    <t>https://www.aiche.org/node/1435376/group/9236/session/118796/paper/819586</t>
  </si>
  <si>
    <t>https://www.aiche.org/node/1435376/group/9236/session/118796/paper/819591</t>
  </si>
  <si>
    <t>https://www.aiche.org/node/1435376/group/9236/session/118796/paper/819596</t>
  </si>
  <si>
    <t>https://www.aiche.org/node/1435376/group/9236/session/118796/paper/819601</t>
  </si>
  <si>
    <t>https://www.aiche.org/node/1435376/group/9236/session/118796/paper/819606</t>
  </si>
  <si>
    <t>https://www.aiche.org/node/1435376/group/9236/session/118796/paper/819611</t>
  </si>
  <si>
    <t>https://www.aiche.org/node/1435376/group/9236/session/118796/paper/819616</t>
  </si>
  <si>
    <t>https://www.aiche.org/node/1435376/group/9236/session/118796/paper/819621</t>
  </si>
  <si>
    <t>https://www.aiche.org/node/1435376/group/9236/session/118796/paper/819626</t>
  </si>
  <si>
    <t>https://www.aiche.org/node/1435376/group/9236/session/118796/paper/819631</t>
  </si>
  <si>
    <t>https://www.aiche.org/node/1435376/group/9236/session/118796/paper/819636</t>
  </si>
  <si>
    <t>https://www.aiche.org/node/1435376/group/9236/session/118796/paper/819641</t>
  </si>
  <si>
    <t>https://www.aiche.org/node/1435376/group/9236/session/118796/paper/819646</t>
  </si>
  <si>
    <t>https://www.aiche.org/node/1435376/group/9236/session/118796/paper/819651</t>
  </si>
  <si>
    <t>https://www.aiche.org/node/1435376/group/9236/session/118796/paper/819656</t>
  </si>
  <si>
    <t>https://www.aiche.org/node/1435376/group/9236/session/118796/paper/819661</t>
  </si>
  <si>
    <t>https://www.aiche.org/node/1435376/group/9236/session/118796/paper/819666</t>
  </si>
  <si>
    <t>https://www.aiche.org/node/1435376/group/9236/session/118796/paper/819671</t>
  </si>
  <si>
    <t>https://www.aiche.org/node/1435376/group/9236/session/118796/paper/819676</t>
  </si>
  <si>
    <t>https://www.aiche.org/node/1435376/group/9236/session/118796/paper/819681</t>
  </si>
  <si>
    <t>https://www.aiche.org/node/1435376/group/9236/session/118796/paper/819686</t>
  </si>
  <si>
    <t>https://www.aiche.org/node/1435376/group/9236/session/118796/paper/819691</t>
  </si>
  <si>
    <t>https://www.aiche.org/node/1435376/group/9236/session/118796/paper/819696</t>
  </si>
  <si>
    <t>https://www.aiche.org/node/1435376/group/9236/session/118796/paper/819701</t>
  </si>
  <si>
    <t>https://www.aiche.org/node/1448156/group/9251/session/118926/paper/820041</t>
  </si>
  <si>
    <t>https://www.aiche.org/node/1448156/group/9251/session/118926/paper/820046</t>
  </si>
  <si>
    <t>https://www.aiche.org/node/1448156/group/9251/session/118926/paper/820051</t>
  </si>
  <si>
    <t>https://www.aiche.org/node/1448156/group/9251/session/118926/paper/820056</t>
  </si>
  <si>
    <t>https://www.aiche.org/node/1448156/group/9251/session/118926/paper/820061</t>
  </si>
  <si>
    <t>https://www.aiche.org/node/1448156/group/9251/session/118926/paper/820066</t>
  </si>
  <si>
    <t>https://www.aiche.org/node/1448156/group/9251/session/118926/paper/820071</t>
  </si>
  <si>
    <t>https://www.aiche.org/node/1448156/group/9251/session/118926/paper/820076</t>
  </si>
  <si>
    <t>https://www.aiche.org/node/1448156/group/9251/session/118926/paper/820081</t>
  </si>
  <si>
    <t>https://www.aiche.org/node/1448156/group/9251/session/118926/paper/820086</t>
  </si>
  <si>
    <t>https://www.aiche.org/node/1448156/group/9251/session/118926/paper/820091</t>
  </si>
  <si>
    <t>https://www.aiche.org/node/1448156/group/9251/session/118926/paper/820096</t>
  </si>
  <si>
    <t>https://www.aiche.org/node/1448156/group/9251/session/118926/paper/820101</t>
  </si>
  <si>
    <t>https://www.aiche.org/node/1448156/group/9251/session/118926/paper/820106</t>
  </si>
  <si>
    <t>https://www.aiche.org/node/1448156/group/9251/session/118926/paper/820111</t>
  </si>
  <si>
    <t>https://www.aiche.org/node/1448156/group/9251/session/118926/paper/820116</t>
  </si>
  <si>
    <t>https://www.aiche.org/node/1448156/group/9251/session/118926/paper/820121</t>
  </si>
  <si>
    <t>https://www.aiche.org/node/1448156/group/9251/session/118926/paper/820126</t>
  </si>
  <si>
    <t>https://www.aiche.org/node/1448156/group/9251/session/118926/paper/820131</t>
  </si>
  <si>
    <t>https://www.aiche.org/node/1448156/group/9251/session/118926/paper/820136</t>
  </si>
  <si>
    <t>https://www.aiche.org/node/1448156/group/9251/session/118926/paper/820141</t>
  </si>
  <si>
    <t>https://www.aiche.org/node/1448156/group/9251/session/118926/paper/820146</t>
  </si>
  <si>
    <t>https://www.aiche.org/node/1448156/group/9251/session/118926/paper/820151</t>
  </si>
  <si>
    <t>https://www.aiche.org/node/1448156/group/9251/session/118926/paper/820156</t>
  </si>
  <si>
    <t>https://www.aiche.org/node/1448156/group/9251/session/118926/paper/820161</t>
  </si>
  <si>
    <t>https://www.aiche.org/node/1448156/group/9251/session/118926/paper/820166</t>
  </si>
  <si>
    <t>https://www.aiche.org/node/1448156/group/9251/session/118926/paper/820171</t>
  </si>
  <si>
    <t>https://www.aiche.org/node/1448156/group/9251/session/118926/paper/820176</t>
  </si>
  <si>
    <t>https://www.aiche.org/node/1448156/group/9251/session/118926/paper/820181</t>
  </si>
  <si>
    <t>https://www.aiche.org/node/1448156/group/9251/session/118926/paper/820186</t>
  </si>
  <si>
    <t>https://www.aiche.org/node/1448156/group/9251/session/118926/paper/820191</t>
  </si>
  <si>
    <t>https://www.aiche.org/node/1448156/group/9251/session/118926/paper/820196</t>
  </si>
  <si>
    <t>https://www.aiche.org/node/1448156/group/9251/session/118926/paper/820201</t>
  </si>
  <si>
    <t>https://www.aiche.org/node/1448156/group/9251/session/118926/paper/820206</t>
  </si>
  <si>
    <t>https://www.aiche.org/node/1448156/group/9251/session/118926/paper/820211</t>
  </si>
  <si>
    <t>https://www.aiche.org/node/1448156/group/9251/session/118926/paper/820216</t>
  </si>
  <si>
    <t>https://www.aiche.org/node/1448156/group/9251/session/118926/paper/820221</t>
  </si>
  <si>
    <t>https://www.aiche.org/node/1448156/group/9251/session/118926/paper/820226</t>
  </si>
  <si>
    <t>https://www.aiche.org/node/1448156/group/9251/session/118926/paper/820231</t>
  </si>
  <si>
    <t>https://www.aiche.org/node/1448156/group/9251/session/118926/paper/820236</t>
  </si>
  <si>
    <t>https://www.aiche.org/node/1448156/group/9251/session/118926/paper/820241</t>
  </si>
  <si>
    <t>https://www.aiche.org/node/1448156/group/9251/session/118926/paper/820246</t>
  </si>
  <si>
    <t>https://www.aiche.org/node/1448156/group/9251/session/118926/paper/820251</t>
  </si>
  <si>
    <t>https://www.aiche.org/node/1448156/group/9251/session/118926/paper/820256</t>
  </si>
  <si>
    <t>https://www.aiche.org/node/1448156/group/9251/session/118926/paper/820261</t>
  </si>
  <si>
    <t>https://www.aiche.org/node/1448156/group/9251/session/118926/paper/820266</t>
  </si>
  <si>
    <t>https://www.aiche.org/node/1482691/group/9256/session/118936/paper/820281</t>
  </si>
  <si>
    <t>https://www.aiche.org/node/1482691/group/9256/session/118936/paper/820286</t>
  </si>
  <si>
    <t>https://www.aiche.org/node/1482691/group/9256/session/118936/paper/820291</t>
  </si>
  <si>
    <t>https://www.aiche.org/node/1482691/group/9256/session/118936/paper/820296</t>
  </si>
  <si>
    <t>https://www.aiche.org/node/1482691/group/9256/session/118936/paper/820301</t>
  </si>
  <si>
    <t>https://www.aiche.org/node/1482691/group/9256/session/118936/paper/820306</t>
  </si>
  <si>
    <t>https://www.aiche.org/node/1482691/group/9256/session/118936/paper/820311</t>
  </si>
  <si>
    <t>https://www.aiche.org/node/1482691/group/9256/session/118936/paper/820316</t>
  </si>
  <si>
    <t>https://www.aiche.org/node/1482691/group/9256/session/118936/paper/820321</t>
  </si>
  <si>
    <t>https://www.aiche.org/node/1482691/group/9256/session/118936/paper/820326</t>
  </si>
  <si>
    <t>https://www.aiche.org/node/1482691/group/9256/session/118936/paper/820331</t>
  </si>
  <si>
    <t>https://www.aiche.org/node/1482691/group/9256/session/118936/paper/820336</t>
  </si>
  <si>
    <t>https://www.aiche.org/node/1482691/group/9256/session/118936/paper/820341</t>
  </si>
  <si>
    <t>https://www.aiche.org/node/1482691/group/9256/session/118936/paper/820346</t>
  </si>
  <si>
    <t>https://www.aiche.org/node/1482691/group/9256/session/118936/paper/820351</t>
  </si>
  <si>
    <t>https://www.aiche.org/node/1482691/group/9256/session/118936/paper/820356</t>
  </si>
  <si>
    <t>https://www.aiche.org/node/1482691/group/9256/session/118936/paper/820361</t>
  </si>
  <si>
    <t>https://www.aiche.org/node/1482691/group/9256/session/118936/paper/820366</t>
  </si>
  <si>
    <t>https://www.aiche.org/node/1482691/group/9256/session/118936/paper/820371</t>
  </si>
  <si>
    <t>https://www.aiche.org/node/1482691/group/9256/session/118936/paper/820376</t>
  </si>
  <si>
    <t>https://www.aiche.org/node/1482691/group/9256/session/118936/paper/820381</t>
  </si>
  <si>
    <t>https://www.aiche.org/node/1482691/group/9256/session/118936/paper/820386</t>
  </si>
  <si>
    <t>https://www.aiche.org/node/1482691/group/9256/session/118936/paper/820391</t>
  </si>
  <si>
    <t>https://www.aiche.org/node/1482691/group/9256/session/118936/paper/820396</t>
  </si>
  <si>
    <t>https://www.aiche.org/node/1482691/group/9256/session/118936/paper/820401</t>
  </si>
  <si>
    <t>https://www.aiche.org/node/1482691/group/9256/session/118936/paper/820406</t>
  </si>
  <si>
    <t>https://www.aiche.org/node/1482691/group/9256/session/118936/paper/820411</t>
  </si>
  <si>
    <t>https://www.aiche.org/node/1482691/group/9256/session/118936/paper/820416</t>
  </si>
  <si>
    <t>https://www.aiche.org/node/1482691/group/9256/session/118936/paper/820421</t>
  </si>
  <si>
    <t>https://www.aiche.org/node/1482691/group/9256/session/118936/paper/820426</t>
  </si>
  <si>
    <t>https://www.aiche.org/node/1482696/group/9261/session/118946/paper/820441</t>
  </si>
  <si>
    <t>https://www.aiche.org/node/1482696/group/9261/session/118946/paper/820446</t>
  </si>
  <si>
    <t>https://www.aiche.org/node/1482696/group/9261/session/118946/paper/820451</t>
  </si>
  <si>
    <t>https://www.aiche.org/node/1482696/group/9261/session/118946/paper/820456</t>
  </si>
  <si>
    <t>https://www.aiche.org/node/1482696/group/9261/session/118946/paper/820461</t>
  </si>
  <si>
    <t>https://www.aiche.org/node/1482696/group/9261/session/118946/paper/820466</t>
  </si>
  <si>
    <t>https://www.aiche.org/node/1482696/group/9261/session/118946/paper/820471</t>
  </si>
  <si>
    <t>https://www.aiche.org/node/1482696/group/9261/session/118946/paper/820476</t>
  </si>
  <si>
    <t>https://www.aiche.org/node/1482696/group/9261/session/118946/paper/820481</t>
  </si>
  <si>
    <t>https://www.aiche.org/node/1482696/group/9261/session/118946/paper/820486</t>
  </si>
  <si>
    <t>https://www.aiche.org/node/1482696/group/9261/session/118946/paper/820491</t>
  </si>
  <si>
    <t>https://www.aiche.org/node/1482696/group/9261/session/118946/paper/820496</t>
  </si>
  <si>
    <t>https://www.aiche.org/node/1482696/group/9261/session/118946/paper/820501</t>
  </si>
  <si>
    <t>https://www.aiche.org/node/1482696/group/9261/session/118946/paper/820506</t>
  </si>
  <si>
    <t>https://www.aiche.org/node/1482696/group/9261/session/118946/paper/820511</t>
  </si>
  <si>
    <t>https://www.aiche.org/node/1482696/group/9261/session/118946/paper/820516</t>
  </si>
  <si>
    <t>https://www.aiche.org/node/1482696/group/9261/session/118946/paper/820521</t>
  </si>
  <si>
    <t>https://www.aiche.org/node/1482696/group/9261/session/118946/paper/820526</t>
  </si>
  <si>
    <t>https://www.aiche.org/node/1482696/group/9261/session/118946/paper/820531</t>
  </si>
  <si>
    <t>https://www.aiche.org/node/1482696/group/9261/session/118946/paper/820536</t>
  </si>
  <si>
    <t>https://www.aiche.org/node/1482696/group/9261/session/118946/paper/820541</t>
  </si>
  <si>
    <t>https://www.aiche.org/node/1482696/group/9261/session/118946/paper/820546</t>
  </si>
  <si>
    <t>https://www.aiche.org/node/1482696/group/9261/session/118946/paper/820551</t>
  </si>
  <si>
    <t>https://www.aiche.org/node/1482696/group/9261/session/118946/paper/820556</t>
  </si>
  <si>
    <t>https://www.aiche.org/node/1482696/group/9261/session/118946/paper/820561</t>
  </si>
  <si>
    <t>https://www.aiche.org/node/1482696/group/9261/session/118946/paper/820566</t>
  </si>
  <si>
    <t>https://www.aiche.org/node/1482696/group/9261/session/118946/paper/820571</t>
  </si>
  <si>
    <t>https://www.aiche.org/node/1482696/group/9261/session/118946/paper/820576</t>
  </si>
  <si>
    <t>https://www.aiche.org/node/1482696/group/9261/session/118946/paper/820581</t>
  </si>
  <si>
    <t>https://www.aiche.org/node/1482696/group/9261/session/118946/paper/820586</t>
  </si>
  <si>
    <t>https://www.aiche.org/node/1482696/group/9261/session/118946/paper/820591</t>
  </si>
  <si>
    <t>https://www.aiche.org/node/1482696/group/9261/session/118946/paper/820596</t>
  </si>
  <si>
    <t>https://www.aiche.org/node/1482696/group/9261/session/118946/paper/820601</t>
  </si>
  <si>
    <t>https://www.aiche.org/node/1482696/group/9261/session/118946/paper/820606</t>
  </si>
  <si>
    <t>https://www.aiche.org/node/1482696/group/9261/session/118946/paper/820611</t>
  </si>
  <si>
    <t>https://www.aiche.org/node/1482696/group/9261/session/118946/paper/820616</t>
  </si>
  <si>
    <t>https://www.aiche.org/node/1482696/group/9261/session/118946/paper/820621</t>
  </si>
  <si>
    <t>https://www.aiche.org/node/1482696/group/9261/session/118946/paper/820626</t>
  </si>
  <si>
    <t>https://www.aiche.org/node/1482696/group/9261/session/118946/paper/820631</t>
  </si>
  <si>
    <t>https://www.aiche.org/node/1482696/group/9261/session/118946/paper/820636</t>
  </si>
  <si>
    <t>https://www.aiche.org/node/1518841/group/9266/session/118956/paper/820651</t>
  </si>
  <si>
    <t>https://www.aiche.org/node/1518841/group/9266/session/118956/paper/820656</t>
  </si>
  <si>
    <t>https://www.aiche.org/node/1518841/group/9266/session/118956/paper/820661</t>
  </si>
  <si>
    <t>https://www.aiche.org/node/1518841/group/9266/session/118956/paper/820666</t>
  </si>
  <si>
    <t>https://www.aiche.org/node/1518841/group/9266/session/118956/paper/820671</t>
  </si>
  <si>
    <t>https://www.aiche.org/node/1518841/group/9266/session/118956/paper/820676</t>
  </si>
  <si>
    <t>https://www.aiche.org/node/1518841/group/9266/session/118956/paper/820681</t>
  </si>
  <si>
    <t>https://www.aiche.org/node/1518841/group/9266/session/118956/paper/820686</t>
  </si>
  <si>
    <t>https://www.aiche.org/node/1518841/group/9266/session/118956/paper/820691</t>
  </si>
  <si>
    <t>https://www.aiche.org/node/1518841/group/9266/session/118956/paper/820696</t>
  </si>
  <si>
    <t>https://www.aiche.org/node/1518841/group/9266/session/118956/paper/820701</t>
  </si>
  <si>
    <t>https://www.aiche.org/node/1518841/group/9266/session/118956/paper/820706</t>
  </si>
  <si>
    <t>https://www.aiche.org/node/1518841/group/9266/session/118956/paper/820711</t>
  </si>
  <si>
    <t>https://www.aiche.org/node/1518841/group/9266/session/118956/paper/820716</t>
  </si>
  <si>
    <t>https://www.aiche.org/node/1518841/group/9266/session/118956/paper/820721</t>
  </si>
  <si>
    <t>https://www.aiche.org/node/1518841/group/9266/session/118956/paper/820726</t>
  </si>
  <si>
    <t>https://www.aiche.org/node/1518841/group/9266/session/118956/paper/820731</t>
  </si>
  <si>
    <t>https://www.aiche.org/node/1518841/group/9266/session/118956/paper/820736</t>
  </si>
  <si>
    <t>https://www.aiche.org/node/1518841/group/9266/session/118956/paper/820741</t>
  </si>
  <si>
    <t>https://www.aiche.org/node/1518841/group/9266/session/118956/paper/820746</t>
  </si>
  <si>
    <t>https://www.aiche.org/node/1518841/group/9266/session/118956/paper/820751</t>
  </si>
  <si>
    <t>https://www.aiche.org/node/1518841/group/9266/session/118956/paper/820756</t>
  </si>
  <si>
    <t>https://www.aiche.org/node/1518841/group/9266/session/118956/paper/820761</t>
  </si>
  <si>
    <t>https://www.aiche.org/node/1518841/group/9266/session/118956/paper/820766</t>
  </si>
  <si>
    <t>https://www.aiche.org/node/1518841/group/9266/session/118956/paper/820771</t>
  </si>
  <si>
    <t>https://www.aiche.org/node/1518841/group/9266/session/118956/paper/820776</t>
  </si>
  <si>
    <t>https://www.aiche.org/node/1518841/group/9266/session/118956/paper/820781</t>
  </si>
  <si>
    <t>https://www.aiche.org/node/1518841/group/9266/session/118956/paper/820786</t>
  </si>
  <si>
    <t>https://www.aiche.org/node/1518841/group/9266/session/118956/paper/820791</t>
  </si>
  <si>
    <t>https://www.aiche.org/node/1518841/group/9266/session/118956/paper/820796</t>
  </si>
  <si>
    <t>https://www.aiche.org/node/1518841/group/9266/session/118956/paper/820801</t>
  </si>
  <si>
    <t>https://www.aiche.org/node/1518841/group/9266/session/118956/paper/820806</t>
  </si>
  <si>
    <t>https://www.aiche.org/node/1518841/group/9266/session/118956/paper/820811</t>
  </si>
  <si>
    <t>https://www.aiche.org/node/1518841/group/9266/session/118956/paper/820816</t>
  </si>
  <si>
    <t>https://www.aiche.org/node/1518841/group/9266/session/118956/paper/820821</t>
  </si>
  <si>
    <t>https://www.aiche.org/node/1518841/group/9266/session/118956/paper/820826</t>
  </si>
  <si>
    <t>https://www.aiche.org/node/1518841/group/9266/session/118956/paper/820831</t>
  </si>
  <si>
    <t>https://www.aiche.org/node/1518841/group/9266/session/118956/paper/820836</t>
  </si>
  <si>
    <t>https://www.aiche.org/node/1518841/group/9266/session/118956/paper/820841</t>
  </si>
  <si>
    <t>https://www.aiche.org/node/1518841/group/9266/session/118956/paper/820846</t>
  </si>
  <si>
    <t>https://www.aiche.org/node/1518841/group/9266/session/118956/paper/820851</t>
  </si>
  <si>
    <t>https://www.aiche.org/node/1518841/group/9266/session/118956/paper/820856</t>
  </si>
  <si>
    <t>https://www.aiche.org/node/1518841/group/9266/session/118956/paper/820861</t>
  </si>
  <si>
    <t>https://www.aiche.org/node/1518841/group/9266/session/118956/paper/820866</t>
  </si>
  <si>
    <t>https://www.aiche.org/node/1518841/group/9266/session/118956/paper/820871</t>
  </si>
  <si>
    <t>https://www.aiche.org/node/1518841/group/9266/session/118956/paper/820876</t>
  </si>
  <si>
    <t>https://www.aiche.org/node/1518841/group/9266/session/118956/paper/820881</t>
  </si>
  <si>
    <t>https://www.aiche.org/node/1518841/group/9266/session/118956/paper/820886</t>
  </si>
  <si>
    <t>https://www.aiche.org/node/1518841/group/9266/session/118956/paper/820891</t>
  </si>
  <si>
    <t>https://www.aiche.org/node/1518841/group/9266/session/118956/paper/820896</t>
  </si>
  <si>
    <t>https://www.aiche.org/node/1518841/group/9266/session/118956/paper/820901</t>
  </si>
  <si>
    <t>https://www.aiche.org/node/1518841/group/9266/session/118956/paper/820906</t>
  </si>
  <si>
    <t>https://www.aiche.org/node/1518841/group/9266/session/118956/paper/820911</t>
  </si>
  <si>
    <t>https://www.aiche.org/node/1518841/group/9266/session/118956/paper/820916</t>
  </si>
  <si>
    <t>https://www.aiche.org/node/1518841/group/9266/session/118956/paper/820921</t>
  </si>
  <si>
    <t>https://www.aiche.org/node/1518841/group/9266/session/118956/paper/820926</t>
  </si>
  <si>
    <t>https://www.aiche.org/node/1518841/group/9266/session/118956/paper/820931</t>
  </si>
  <si>
    <t>https://www.aiche.org/node/1518841/group/9266/session/118956/paper/820936</t>
  </si>
  <si>
    <t>https://www.aiche.org/node/1518841/group/9266/session/118956/paper/820941</t>
  </si>
  <si>
    <t>https://www.aiche.org/node/1518841/group/9266/session/118956/paper/820946</t>
  </si>
  <si>
    <t>https://www.aiche.org/node/1518841/group/9266/session/118956/paper/820951</t>
  </si>
  <si>
    <t>https://www.aiche.org/node/1518841/group/9266/session/118956/paper/820956</t>
  </si>
  <si>
    <t>https://www.aiche.org/node/1518841/group/9266/session/118956/paper/820961</t>
  </si>
  <si>
    <t>https://www.aiche.org/node/1519346/group/9271/session/118966/paper/820976</t>
  </si>
  <si>
    <t>https://www.aiche.org/node/1519346/group/9271/session/118966/paper/820981</t>
  </si>
  <si>
    <t>https://www.aiche.org/node/1519346/group/9271/session/118966/paper/820986</t>
  </si>
  <si>
    <t>https://www.aiche.org/node/1519346/group/9271/session/118966/paper/820991</t>
  </si>
  <si>
    <t>https://www.aiche.org/node/1519346/group/9271/session/118966/paper/820996</t>
  </si>
  <si>
    <t>https://www.aiche.org/node/1519346/group/9271/session/118966/paper/821001</t>
  </si>
  <si>
    <t>https://www.aiche.org/node/1519346/group/9271/session/118966/paper/821006</t>
  </si>
  <si>
    <t>https://www.aiche.org/node/1519346/group/9271/session/118966/paper/821011</t>
  </si>
  <si>
    <t>https://www.aiche.org/node/1519346/group/9271/session/118966/paper/821016</t>
  </si>
  <si>
    <t>https://www.aiche.org/node/1519346/group/9271/session/118966/paper/821021</t>
  </si>
  <si>
    <t>https://www.aiche.org/node/1519346/group/9271/session/118966/paper/821026</t>
  </si>
  <si>
    <t>https://www.aiche.org/node/1519346/group/9271/session/118966/paper/821031</t>
  </si>
  <si>
    <t>https://www.aiche.org/node/1519346/group/9271/session/118966/paper/821036</t>
  </si>
  <si>
    <t>https://www.aiche.org/node/1519346/group/9271/session/118966/paper/821041</t>
  </si>
  <si>
    <t>https://www.aiche.org/node/1519346/group/9271/session/118966/paper/821046</t>
  </si>
  <si>
    <t>https://www.aiche.org/node/1519346/group/9271/session/118966/paper/821051</t>
  </si>
  <si>
    <t>https://www.aiche.org/node/1519346/group/9271/session/118966/paper/821056</t>
  </si>
  <si>
    <t>https://www.aiche.org/node/1519346/group/9271/session/118966/paper/821061</t>
  </si>
  <si>
    <t>https://www.aiche.org/node/1519346/group/9271/session/118966/paper/821066</t>
  </si>
  <si>
    <t>https://www.aiche.org/node/1519346/group/9271/session/118966/paper/821071</t>
  </si>
  <si>
    <t>https://www.aiche.org/node/1519346/group/9271/session/118966/paper/821076</t>
  </si>
  <si>
    <t>https://www.aiche.org/node/1519346/group/9271/session/118966/paper/821081</t>
  </si>
  <si>
    <t>https://www.aiche.org/node/1519346/group/9271/session/118966/paper/821086</t>
  </si>
  <si>
    <t>https://www.aiche.org/node/1519346/group/9271/session/118966/paper/821091</t>
  </si>
  <si>
    <t>https://www.aiche.org/node/1519346/group/9271/session/118966/paper/821096</t>
  </si>
  <si>
    <t>https://www.aiche.org/node/1519346/group/9271/session/118966/paper/821101</t>
  </si>
  <si>
    <t>https://www.aiche.org/node/1519346/group/9271/session/118966/paper/821106</t>
  </si>
  <si>
    <t>https://www.aiche.org/node/1519346/group/9271/session/118966/paper/821111</t>
  </si>
  <si>
    <t>https://www.aiche.org/node/1519346/group/9271/session/118966/paper/821116</t>
  </si>
  <si>
    <t>https://www.aiche.org/node/1519346/group/9271/session/118966/paper/821121</t>
  </si>
  <si>
    <t>https://www.aiche.org/node/1519346/group/9271/session/118966/paper/821126</t>
  </si>
  <si>
    <t>https://www.aiche.org/node/1519346/group/9271/session/118966/paper/821131</t>
  </si>
  <si>
    <t>https://www.aiche.org/node/1519346/group/9271/session/118966/paper/821136</t>
  </si>
  <si>
    <t>https://www.aiche.org/node/1519346/group/9271/session/118966/paper/821141</t>
  </si>
  <si>
    <t>https://www.aiche.org/node/1519346/group/9271/session/118966/paper/821146</t>
  </si>
  <si>
    <t>https://www.aiche.org/node/1519346/group/9271/session/118966/paper/821151</t>
  </si>
  <si>
    <t>https://www.aiche.org/node/1519346/group/9271/session/118966/paper/821156</t>
  </si>
  <si>
    <t>https://www.aiche.org/node/1519346/group/9271/session/118966/paper/821161</t>
  </si>
  <si>
    <t>https://www.aiche.org/node/1519346/group/9271/session/118966/paper/821166</t>
  </si>
  <si>
    <t>https://www.aiche.org/node/1519346/group/9271/session/118966/paper/821171</t>
  </si>
  <si>
    <t>https://www.aiche.org/node/1519346/group/9271/session/118966/paper/821176</t>
  </si>
  <si>
    <t>https://www.aiche.org/node/1519346/group/9271/session/118966/paper/821181</t>
  </si>
  <si>
    <t>https://www.aiche.org/node/1519346/group/9271/session/118966/paper/821186</t>
  </si>
  <si>
    <t>https://www.aiche.org/node/1519346/group/9271/session/118966/paper/821191</t>
  </si>
  <si>
    <t>https://www.aiche.org/node/1519346/group/9271/session/118966/paper/821196</t>
  </si>
  <si>
    <t>https://www.aiche.org/node/1519346/group/9271/session/118966/paper/821201</t>
  </si>
  <si>
    <t>https://www.aiche.org/node/1519346/group/9271/session/118966/paper/821206</t>
  </si>
  <si>
    <t>https://www.aiche.org/node/1530886/group/9276/session/118976/paper/821221</t>
  </si>
  <si>
    <t>https://www.aiche.org/node/1530886/group/9276/session/118976/paper/821226</t>
  </si>
  <si>
    <t>https://www.aiche.org/node/1530886/group/9276/session/118976/paper/821231</t>
  </si>
  <si>
    <t>https://www.aiche.org/node/1530886/group/9276/session/118976/paper/821236</t>
  </si>
  <si>
    <t>https://www.aiche.org/node/1530886/group/9276/session/118976/paper/821241</t>
  </si>
  <si>
    <t>https://www.aiche.org/node/1530886/group/9276/session/118976/paper/821246</t>
  </si>
  <si>
    <t>https://www.aiche.org/node/1530886/group/9276/session/118976/paper/821251</t>
  </si>
  <si>
    <t>https://www.aiche.org/node/1530886/group/9276/session/118976/paper/821256</t>
  </si>
  <si>
    <t>https://www.aiche.org/node/1530886/group/9276/session/118976/paper/821261</t>
  </si>
  <si>
    <t>https://www.aiche.org/node/1530886/group/9276/session/118976/paper/821266</t>
  </si>
  <si>
    <t>https://www.aiche.org/node/1530886/group/9276/session/118976/paper/821271</t>
  </si>
  <si>
    <t>https://www.aiche.org/node/1530886/group/9276/session/118976/paper/821276</t>
  </si>
  <si>
    <t>https://www.aiche.org/node/1530886/group/9276/session/118976/paper/821281</t>
  </si>
  <si>
    <t>https://www.aiche.org/node/1530886/group/9276/session/118976/paper/821286</t>
  </si>
  <si>
    <t>https://www.aiche.org/node/1530886/group/9276/session/118976/paper/821291</t>
  </si>
  <si>
    <t>https://www.aiche.org/node/1530886/group/9276/session/118976/paper/821296</t>
  </si>
  <si>
    <t>https://www.aiche.org/node/1530886/group/9276/session/118976/paper/821301</t>
  </si>
  <si>
    <t>https://www.aiche.org/node/1530886/group/9276/session/118976/paper/821306</t>
  </si>
  <si>
    <t>https://www.aiche.org/node/1530886/group/9276/session/118976/paper/821311</t>
  </si>
  <si>
    <t>https://www.aiche.org/node/1530886/group/9276/session/118976/paper/821316</t>
  </si>
  <si>
    <t>https://www.aiche.org/node/1530886/group/9276/session/118976/paper/821321</t>
  </si>
  <si>
    <t>https://www.aiche.org/node/1530886/group/9276/session/118976/paper/821326</t>
  </si>
  <si>
    <t>https://www.aiche.org/node/1530886/group/9276/session/118976/paper/821331</t>
  </si>
  <si>
    <t>https://www.aiche.org/node/1530886/group/9276/session/118976/paper/821336</t>
  </si>
  <si>
    <t>https://www.aiche.org/node/1530886/group/9276/session/118976/paper/821341</t>
  </si>
  <si>
    <t>https://www.aiche.org/node/1530886/group/9276/session/118976/paper/821346</t>
  </si>
  <si>
    <t>https://www.aiche.org/node/1530886/group/9276/session/118976/paper/821351</t>
  </si>
  <si>
    <t>https://www.aiche.org/node/1530886/group/9276/session/118976/paper/821356</t>
  </si>
  <si>
    <t>https://www.aiche.org/node/1530886/group/9276/session/118976/paper/821361</t>
  </si>
  <si>
    <t>https://www.aiche.org/node/1530886/group/9276/session/118976/paper/821366</t>
  </si>
  <si>
    <t>https://www.aiche.org/node/1530886/group/9276/session/118976/paper/821371</t>
  </si>
  <si>
    <t>https://www.aiche.org/node/1530886/group/9276/session/118976/paper/821376</t>
  </si>
  <si>
    <t>https://www.aiche.org/node/1530886/group/9276/session/118976/paper/821381</t>
  </si>
  <si>
    <t>https://www.aiche.org/node/1530886/group/9276/session/118976/paper/821386</t>
  </si>
  <si>
    <t>https://www.aiche.org/node/1530886/group/9276/session/118976/paper/821391</t>
  </si>
  <si>
    <t>https://www.aiche.org/node/1530886/group/9276/session/118976/paper/821396</t>
  </si>
  <si>
    <t>https://www.aiche.org/node/1530886/group/9276/session/118976/paper/821401</t>
  </si>
  <si>
    <t>https://www.aiche.org/node/1530886/group/9276/session/118976/paper/821406</t>
  </si>
  <si>
    <t>https://www.aiche.org/node/1530886/group/9276/session/118976/paper/821411</t>
  </si>
  <si>
    <t>https://www.aiche.org/node/1530886/group/9276/session/118976/paper/821416</t>
  </si>
  <si>
    <t>https://www.aiche.org/node/1530886/group/9276/session/118976/paper/821421</t>
  </si>
  <si>
    <t>https://www.aiche.org/node/1530886/group/9276/session/118976/paper/821426</t>
  </si>
  <si>
    <t>https://www.aiche.org/node/1530886/group/9276/session/118976/paper/821431</t>
  </si>
  <si>
    <t>https://www.aiche.org/node/1530886/group/9276/session/118976/paper/821436</t>
  </si>
  <si>
    <t>https://www.aiche.org/node/1530886/group/9276/session/118976/paper/821441</t>
  </si>
  <si>
    <t>https://www.aiche.org/node/1565971/group/9281/session/118986/paper/821456</t>
  </si>
  <si>
    <t>https://www.aiche.org/node/1565971/group/9281/session/118986/paper/821461</t>
  </si>
  <si>
    <t>https://www.aiche.org/node/1565971/group/9281/session/118986/paper/821466</t>
  </si>
  <si>
    <t>https://www.aiche.org/node/1565971/group/9281/session/118986/paper/821471</t>
  </si>
  <si>
    <t>https://www.aiche.org/node/1565971/group/9281/session/118986/paper/821476</t>
  </si>
  <si>
    <t>https://www.aiche.org/node/1565971/group/9281/session/118986/paper/821481</t>
  </si>
  <si>
    <t>https://www.aiche.org/node/1565971/group/9281/session/118986/paper/821486</t>
  </si>
  <si>
    <t>https://www.aiche.org/node/1565971/group/9281/session/118986/paper/821491</t>
  </si>
  <si>
    <t>https://www.aiche.org/node/1565971/group/9281/session/118986/paper/821496</t>
  </si>
  <si>
    <t>https://www.aiche.org/node/1565971/group/9281/session/118986/paper/821501</t>
  </si>
  <si>
    <t>https://www.aiche.org/node/1565971/group/9281/session/118986/paper/821506</t>
  </si>
  <si>
    <t>https://www.aiche.org/node/1565971/group/9281/session/118986/paper/821511</t>
  </si>
  <si>
    <t>https://www.aiche.org/node/1565971/group/9281/session/118986/paper/821516</t>
  </si>
  <si>
    <t>https://www.aiche.org/node/1565971/group/9281/session/118986/paper/821521</t>
  </si>
  <si>
    <t>https://www.aiche.org/node/1565971/group/9281/session/118986/paper/821526</t>
  </si>
  <si>
    <t>https://www.aiche.org/node/1565971/group/9281/session/118986/paper/821531</t>
  </si>
  <si>
    <t>https://www.aiche.org/node/1565971/group/9281/session/118986/paper/821536</t>
  </si>
  <si>
    <t>https://www.aiche.org/node/1565971/group/9281/session/118986/paper/821541</t>
  </si>
  <si>
    <t>https://www.aiche.org/node/1565971/group/9281/session/118986/paper/821546</t>
  </si>
  <si>
    <t>https://www.aiche.org/node/1565971/group/9281/session/118986/paper/821551</t>
  </si>
  <si>
    <t>https://www.aiche.org/node/1565971/group/9281/session/118986/paper/821556</t>
  </si>
  <si>
    <t>https://www.aiche.org/node/1565971/group/9281/session/118986/paper/821561</t>
  </si>
  <si>
    <t>https://www.aiche.org/node/1565971/group/9281/session/118986/paper/821566</t>
  </si>
  <si>
    <t>https://www.aiche.org/node/1565971/group/9281/session/118986/paper/821571</t>
  </si>
  <si>
    <t>https://www.aiche.org/node/1565971/group/9281/session/118986/paper/821576</t>
  </si>
  <si>
    <t>https://www.aiche.org/node/1565971/group/9281/session/118986/paper/821581</t>
  </si>
  <si>
    <t>https://www.aiche.org/node/1565971/group/9281/session/118986/paper/821586</t>
  </si>
  <si>
    <t>https://www.aiche.org/node/1565971/group/9281/session/118986/paper/821591</t>
  </si>
  <si>
    <t>https://www.aiche.org/node/1565971/group/9281/session/118986/paper/821596</t>
  </si>
  <si>
    <t>https://www.aiche.org/node/1565971/group/9281/session/118986/paper/821601</t>
  </si>
  <si>
    <t>https://www.aiche.org/node/1565971/group/9281/session/118986/paper/821606</t>
  </si>
  <si>
    <t>https://www.aiche.org/node/1565971/group/9281/session/118986/paper/821611</t>
  </si>
  <si>
    <t>https://www.aiche.org/node/1565971/group/9281/session/118986/paper/821616</t>
  </si>
  <si>
    <t>https://www.aiche.org/node/1565971/group/9281/session/118986/paper/821621</t>
  </si>
  <si>
    <t>https://www.aiche.org/node/1565971/group/9281/session/118986/paper/821626</t>
  </si>
  <si>
    <t>https://www.aiche.org/node/1565971/group/9281/session/118986/paper/821631</t>
  </si>
  <si>
    <t>https://www.aiche.org/node/1565971/group/9281/session/118986/paper/821636</t>
  </si>
  <si>
    <t>https://www.aiche.org/node/1565971/group/9281/session/118986/paper/821641</t>
  </si>
  <si>
    <t>https://www.aiche.org/node/1565971/group/9281/session/118986/paper/821646</t>
  </si>
  <si>
    <t>https://www.aiche.org/node/1565971/group/9281/session/118986/paper/821651</t>
  </si>
  <si>
    <t>https://www.aiche.org/node/1565971/group/9281/session/118986/paper/821656</t>
  </si>
  <si>
    <t>https://www.aiche.org/node/1566476/group/9286/session/118996/paper/821671</t>
  </si>
  <si>
    <t>https://www.aiche.org/node/1566476/group/9286/session/118996/paper/821676</t>
  </si>
  <si>
    <t>https://www.aiche.org/node/1566476/group/9286/session/118996/paper/821681</t>
  </si>
  <si>
    <t>https://www.aiche.org/node/1566476/group/9286/session/118996/paper/821686</t>
  </si>
  <si>
    <t>https://www.aiche.org/node/1566476/group/9286/session/118996/paper/821691</t>
  </si>
  <si>
    <t>https://www.aiche.org/node/1566476/group/9286/session/118996/paper/821696</t>
  </si>
  <si>
    <t>https://www.aiche.org/node/1566476/group/9286/session/118996/paper/821701</t>
  </si>
  <si>
    <t>https://www.aiche.org/node/1566476/group/9286/session/118996/paper/821706</t>
  </si>
  <si>
    <t>https://www.aiche.org/node/1566476/group/9286/session/118996/paper/821711</t>
  </si>
  <si>
    <t>https://www.aiche.org/node/1566476/group/9286/session/118996/paper/821716</t>
  </si>
  <si>
    <t>https://www.aiche.org/node/1566476/group/9286/session/118996/paper/821721</t>
  </si>
  <si>
    <t>https://www.aiche.org/node/1566476/group/9286/session/118996/paper/821726</t>
  </si>
  <si>
    <t>https://www.aiche.org/node/1566476/group/9286/session/118996/paper/821731</t>
  </si>
  <si>
    <t>https://www.aiche.org/node/1566476/group/9286/session/118996/paper/821736</t>
  </si>
  <si>
    <t>https://www.aiche.org/node/1566476/group/9286/session/118996/paper/821741</t>
  </si>
  <si>
    <t>https://www.aiche.org/node/1566476/group/9286/session/118996/paper/821746</t>
  </si>
  <si>
    <t>https://www.aiche.org/node/1566476/group/9286/session/118996/paper/821751</t>
  </si>
  <si>
    <t>https://www.aiche.org/node/1566476/group/9286/session/118996/paper/821756</t>
  </si>
  <si>
    <t>https://www.aiche.org/node/1566476/group/9286/session/118996/paper/821761</t>
  </si>
  <si>
    <t>https://www.aiche.org/node/1566476/group/9286/session/118996/paper/821766</t>
  </si>
  <si>
    <t>https://www.aiche.org/node/1566476/group/9286/session/118996/paper/821771</t>
  </si>
  <si>
    <t>https://www.aiche.org/node/1566476/group/9286/session/118996/paper/821776</t>
  </si>
  <si>
    <t>https://www.aiche.org/node/1566476/group/9286/session/118996/paper/821781</t>
  </si>
  <si>
    <t>https://www.aiche.org/node/1566476/group/9286/session/118996/paper/821786</t>
  </si>
  <si>
    <t>https://www.aiche.org/node/1566476/group/9286/session/118996/paper/821791</t>
  </si>
  <si>
    <t>https://www.aiche.org/node/1566476/group/9286/session/118996/paper/821796</t>
  </si>
  <si>
    <t>https://www.aiche.org/node/1566476/group/9286/session/118996/paper/821801</t>
  </si>
  <si>
    <t>https://www.aiche.org/node/1566476/group/9286/session/118996/paper/821806</t>
  </si>
  <si>
    <t>https://www.aiche.org/node/1566476/group/9286/session/118996/paper/821811</t>
  </si>
  <si>
    <t>https://www.aiche.org/node/1566476/group/9286/session/118996/paper/821816</t>
  </si>
  <si>
    <t>https://www.aiche.org/node/1566476/group/9286/session/118996/paper/821821</t>
  </si>
  <si>
    <t>https://www.aiche.org/node/1566476/group/9286/session/118996/paper/821826</t>
  </si>
  <si>
    <t>https://www.aiche.org/node/1566476/group/9286/session/118996/paper/821831</t>
  </si>
  <si>
    <t>https://www.aiche.org/node/1566476/group/9286/session/118996/paper/821836</t>
  </si>
  <si>
    <t>https://www.aiche.org/node/1566476/group/9286/session/118996/paper/821841</t>
  </si>
  <si>
    <t>https://www.aiche.org/node/1566476/group/9286/session/118996/paper/821846</t>
  </si>
  <si>
    <t>https://www.aiche.org/node/1566476/group/9286/session/118996/paper/821851</t>
  </si>
  <si>
    <t>https://www.aiche.org/node/1566476/group/9286/session/118996/paper/821856</t>
  </si>
  <si>
    <t>https://www.aiche.org/node/1566476/group/9286/session/118996/paper/821861</t>
  </si>
  <si>
    <t>https://www.aiche.org/node/1566476/group/9286/session/118996/paper/821866</t>
  </si>
  <si>
    <t>https://www.aiche.org/node/1566476/group/9286/session/118996/paper/821871</t>
  </si>
  <si>
    <t>https://www.aiche.org/node/1566476/group/9286/session/118996/paper/821876</t>
  </si>
  <si>
    <t>https://www.aiche.org/node/1566476/group/9286/session/118996/paper/821881</t>
  </si>
  <si>
    <t>https://www.aiche.org/node/1566476/group/9286/session/118996/paper/821886</t>
  </si>
  <si>
    <t>https://www.aiche.org/node/1566476/group/9286/session/118996/paper/821891</t>
  </si>
  <si>
    <t>https://www.aiche.org/node/1566476/group/9286/session/118996/paper/821896</t>
  </si>
  <si>
    <t>https://www.aiche.org/node/1566476/group/9286/session/118996/paper/821901</t>
  </si>
  <si>
    <t>https://www.aiche.org/node/1566476/group/9286/session/118996/paper/821906</t>
  </si>
  <si>
    <t>https://www.aiche.org/node/1566476/group/9286/session/118996/paper/821911</t>
  </si>
  <si>
    <t>https://www.aiche.org/node/1566476/group/9286/session/118996/paper/821916</t>
  </si>
  <si>
    <t>https://www.aiche.org/node/1566476/group/9286/session/118996/paper/821921</t>
  </si>
  <si>
    <t>https://www.aiche.org/node/1566581/group/9291/session/119006/paper/821936</t>
  </si>
  <si>
    <t>https://www.aiche.org/node/1566581/group/9291/session/119006/paper/821941</t>
  </si>
  <si>
    <t>https://www.aiche.org/node/1566581/group/9291/session/119006/paper/821946</t>
  </si>
  <si>
    <t>https://www.aiche.org/node/1566581/group/9291/session/119006/paper/821951</t>
  </si>
  <si>
    <t>https://www.aiche.org/node/1566581/group/9291/session/119006/paper/821956</t>
  </si>
  <si>
    <t>https://www.aiche.org/node/1566581/group/9291/session/119006/paper/821961</t>
  </si>
  <si>
    <t>https://www.aiche.org/node/1566581/group/9291/session/119006/paper/821966</t>
  </si>
  <si>
    <t>https://www.aiche.org/node/1566581/group/9291/session/119006/paper/821971</t>
  </si>
  <si>
    <t>https://www.aiche.org/node/1566581/group/9291/session/119006/paper/821976</t>
  </si>
  <si>
    <t>https://www.aiche.org/node/1566581/group/9291/session/119006/paper/821981</t>
  </si>
  <si>
    <t>https://www.aiche.org/node/1566581/group/9291/session/119006/paper/821986</t>
  </si>
  <si>
    <t>https://www.aiche.org/node/1566581/group/9291/session/119006/paper/821991</t>
  </si>
  <si>
    <t>https://www.aiche.org/node/1566581/group/9291/session/119006/paper/821996</t>
  </si>
  <si>
    <t>https://www.aiche.org/node/1566581/group/9291/session/119006/paper/822001</t>
  </si>
  <si>
    <t>https://www.aiche.org/node/1566581/group/9291/session/119006/paper/822006</t>
  </si>
  <si>
    <t>https://www.aiche.org/node/1566581/group/9291/session/119006/paper/822011</t>
  </si>
  <si>
    <t>https://www.aiche.org/node/1566581/group/9291/session/119006/paper/822016</t>
  </si>
  <si>
    <t>https://www.aiche.org/node/1566581/group/9291/session/119006/paper/822021</t>
  </si>
  <si>
    <t>https://www.aiche.org/node/1566581/group/9291/session/119006/paper/822026</t>
  </si>
  <si>
    <t>https://www.aiche.org/node/1566581/group/9291/session/119006/paper/822031</t>
  </si>
  <si>
    <t>https://www.aiche.org/node/1566581/group/9291/session/119006/paper/822036</t>
  </si>
  <si>
    <t>https://www.aiche.org/node/1566581/group/9291/session/119006/paper/822041</t>
  </si>
  <si>
    <t>https://www.aiche.org/node/1566581/group/9291/session/119006/paper/822046</t>
  </si>
  <si>
    <t>https://www.aiche.org/node/1566581/group/9291/session/119006/paper/822051</t>
  </si>
  <si>
    <t>https://www.aiche.org/node/1566581/group/9291/session/119006/paper/822056</t>
  </si>
  <si>
    <t>https://www.aiche.org/node/1566581/group/9291/session/119006/paper/822061</t>
  </si>
  <si>
    <t>https://www.aiche.org/node/1566581/group/9291/session/119006/paper/822066</t>
  </si>
  <si>
    <t>https://www.aiche.org/node/1566581/group/9291/session/119006/paper/822071</t>
  </si>
  <si>
    <t>https://www.aiche.org/node/1566581/group/9291/session/119006/paper/822076</t>
  </si>
  <si>
    <t>https://www.aiche.org/node/1566581/group/9291/session/119006/paper/822081</t>
  </si>
  <si>
    <t>https://www.aiche.org/node/1566581/group/9291/session/119006/paper/822086</t>
  </si>
  <si>
    <t>https://www.aiche.org/node/1566581/group/9291/session/119006/paper/822091</t>
  </si>
  <si>
    <t>https://www.aiche.org/node/1566581/group/9291/session/119006/paper/822096</t>
  </si>
  <si>
    <t>https://www.aiche.org/node/1566581/group/9291/session/119006/paper/822101</t>
  </si>
  <si>
    <t>https://www.aiche.org/node/1566581/group/9291/session/119006/paper/822106</t>
  </si>
  <si>
    <t>https://www.aiche.org/node/1566581/group/9291/session/119006/paper/822111</t>
  </si>
  <si>
    <t>https://www.aiche.org/node/1566581/group/9291/session/119006/paper/822116</t>
  </si>
  <si>
    <t>https://www.aiche.org/node/1566581/group/9291/session/119006/paper/822121</t>
  </si>
  <si>
    <t>https://www.aiche.org/node/1614751/group/9296/session/119016/paper/822136</t>
  </si>
  <si>
    <t>https://www.aiche.org/node/1614751/group/9296/session/119016/paper/822141</t>
  </si>
  <si>
    <t>https://www.aiche.org/node/1614751/group/9296/session/119016/paper/822146</t>
  </si>
  <si>
    <t>https://www.aiche.org/node/1614751/group/9296/session/119016/paper/822151</t>
  </si>
  <si>
    <t>https://www.aiche.org/node/1614751/group/9296/session/119016/paper/822156</t>
  </si>
  <si>
    <t>https://www.aiche.org/node/1614751/group/9296/session/119016/paper/822161</t>
  </si>
  <si>
    <t>https://www.aiche.org/node/1614751/group/9296/session/119016/paper/822166</t>
  </si>
  <si>
    <t>https://www.aiche.org/node/1614751/group/9296/session/119016/paper/822171</t>
  </si>
  <si>
    <t>https://www.aiche.org/node/1614751/group/9296/session/119016/paper/822176</t>
  </si>
  <si>
    <t>https://www.aiche.org/node/1614751/group/9296/session/119016/paper/822181</t>
  </si>
  <si>
    <t>https://www.aiche.org/node/1614751/group/9296/session/119016/paper/822186</t>
  </si>
  <si>
    <t>https://www.aiche.org/node/1614751/group/9296/session/119016/paper/822191</t>
  </si>
  <si>
    <t>https://www.aiche.org/node/1614751/group/9296/session/119016/paper/822196</t>
  </si>
  <si>
    <t>https://www.aiche.org/node/1614751/group/9296/session/119016/paper/822201</t>
  </si>
  <si>
    <t>https://www.aiche.org/node/1614751/group/9296/session/119016/paper/822206</t>
  </si>
  <si>
    <t>https://www.aiche.org/node/1614751/group/9296/session/119016/paper/822211</t>
  </si>
  <si>
    <t>https://www.aiche.org/node/1614751/group/9296/session/119016/paper/822216</t>
  </si>
  <si>
    <t>https://www.aiche.org/node/1614751/group/9296/session/119016/paper/822221</t>
  </si>
  <si>
    <t>https://www.aiche.org/node/1614751/group/9296/session/119016/paper/822226</t>
  </si>
  <si>
    <t>https://www.aiche.org/node/1614751/group/9296/session/119016/paper/822231</t>
  </si>
  <si>
    <t>https://www.aiche.org/node/1614751/group/9296/session/119016/paper/822236</t>
  </si>
  <si>
    <t>https://www.aiche.org/node/1614751/group/9296/session/119016/paper/822241</t>
  </si>
  <si>
    <t>https://www.aiche.org/node/1614751/group/9296/session/119016/paper/822246</t>
  </si>
  <si>
    <t>https://www.aiche.org/node/1614751/group/9296/session/119016/paper/822251</t>
  </si>
  <si>
    <t>https://www.aiche.org/node/1614751/group/9296/session/119016/paper/822256</t>
  </si>
  <si>
    <t>https://www.aiche.org/node/1614751/group/9296/session/119016/paper/822261</t>
  </si>
  <si>
    <t>https://www.aiche.org/node/1614751/group/9296/session/119016/paper/822266</t>
  </si>
  <si>
    <t>https://www.aiche.org/node/1614751/group/9296/session/119016/paper/822271</t>
  </si>
  <si>
    <t>https://www.aiche.org/node/1614751/group/9296/session/119016/paper/822276</t>
  </si>
  <si>
    <t>https://www.aiche.org/node/1614751/group/9296/session/119016/paper/822281</t>
  </si>
  <si>
    <t>https://www.aiche.org/node/1614751/group/9296/session/119016/paper/822286</t>
  </si>
  <si>
    <t>https://www.aiche.org/node/1614751/group/9296/session/119016/paper/822291</t>
  </si>
  <si>
    <t>https://www.aiche.org/node/1614751/group/9296/session/119016/paper/822296</t>
  </si>
  <si>
    <t>https://www.aiche.org/node/1614751/group/9296/session/119016/paper/822301</t>
  </si>
  <si>
    <t>https://www.aiche.org/node/1614751/group/9296/session/119016/paper/822306</t>
  </si>
  <si>
    <t>https://www.aiche.org/node/1614766/group/9301/session/119026/paper/822321</t>
  </si>
  <si>
    <t>https://www.aiche.org/node/1614766/group/9301/session/119026/paper/822326</t>
  </si>
  <si>
    <t>https://www.aiche.org/node/1614766/group/9301/session/119026/paper/822331</t>
  </si>
  <si>
    <t>https://www.aiche.org/node/1614766/group/9301/session/119026/paper/822336</t>
  </si>
  <si>
    <t>https://www.aiche.org/node/1614766/group/9301/session/119026/paper/822341</t>
  </si>
  <si>
    <t>https://www.aiche.org/node/1614766/group/9301/session/119026/paper/822346</t>
  </si>
  <si>
    <t>https://www.aiche.org/node/1614766/group/9301/session/119026/paper/822351</t>
  </si>
  <si>
    <t>https://www.aiche.org/node/1614766/group/9301/session/119026/paper/822356</t>
  </si>
  <si>
    <t>https://www.aiche.org/node/1614766/group/9301/session/119026/paper/822361</t>
  </si>
  <si>
    <t>https://www.aiche.org/node/1614766/group/9301/session/119026/paper/822366</t>
  </si>
  <si>
    <t>https://www.aiche.org/node/1614766/group/9301/session/119026/paper/822371</t>
  </si>
  <si>
    <t>https://www.aiche.org/node/1614766/group/9301/session/119026/paper/822376</t>
  </si>
  <si>
    <t>https://www.aiche.org/node/1614766/group/9301/session/119026/paper/822381</t>
  </si>
  <si>
    <t>https://www.aiche.org/node/1614766/group/9301/session/119026/paper/822386</t>
  </si>
  <si>
    <t>https://www.aiche.org/node/1614766/group/9301/session/119026/paper/822391</t>
  </si>
  <si>
    <t>https://www.aiche.org/node/1614766/group/9301/session/119026/paper/822396</t>
  </si>
  <si>
    <t>https://www.aiche.org/node/1614766/group/9301/session/119026/paper/822401</t>
  </si>
  <si>
    <t>https://www.aiche.org/node/1614766/group/9301/session/119026/paper/822406</t>
  </si>
  <si>
    <t>https://www.aiche.org/node/1614766/group/9301/session/119026/paper/822411</t>
  </si>
  <si>
    <t>https://www.aiche.org/node/1614766/group/9301/session/119026/paper/822416</t>
  </si>
  <si>
    <t>https://www.aiche.org/node/1614766/group/9301/session/119026/paper/822421</t>
  </si>
  <si>
    <t>https://www.aiche.org/node/1614766/group/9301/session/119026/paper/822426</t>
  </si>
  <si>
    <t>https://www.aiche.org/node/1614766/group/9301/session/119026/paper/822431</t>
  </si>
  <si>
    <t>https://www.aiche.org/node/1614766/group/9301/session/119026/paper/822436</t>
  </si>
  <si>
    <t>https://www.aiche.org/node/1614766/group/9301/session/119026/paper/822441</t>
  </si>
  <si>
    <t>https://www.aiche.org/node/1614766/group/9301/session/119026/paper/822446</t>
  </si>
  <si>
    <t>https://www.aiche.org/node/1614766/group/9301/session/119026/paper/822451</t>
  </si>
  <si>
    <t>https://www.aiche.org/node/1614766/group/9301/session/119026/paper/822456</t>
  </si>
  <si>
    <t>https://www.aiche.org/node/1614766/group/9301/session/119026/paper/822461</t>
  </si>
  <si>
    <t>https://www.aiche.org/node/1614766/group/9301/session/119026/paper/822466</t>
  </si>
  <si>
    <t>https://www.aiche.org/node/1614766/group/9301/session/119026/paper/822471</t>
  </si>
  <si>
    <t>https://www.aiche.org/node/1614766/group/9301/session/119026/paper/822476</t>
  </si>
  <si>
    <t>https://www.aiche.org/node/1614766/group/9301/session/119026/paper/822481</t>
  </si>
  <si>
    <t>https://www.aiche.org/node/1614766/group/9301/session/119026/paper/822486</t>
  </si>
  <si>
    <t>https://www.aiche.org/node/1614766/group/9301/session/119026/paper/822491</t>
  </si>
  <si>
    <t>https://www.aiche.org/node/1615276/group/9306/session/119036/paper/822506</t>
  </si>
  <si>
    <t>https://www.aiche.org/node/1615276/group/9306/session/119036/paper/822511</t>
  </si>
  <si>
    <t>https://www.aiche.org/node/1615276/group/9306/session/119036/paper/822516</t>
  </si>
  <si>
    <t>https://www.aiche.org/node/1615276/group/9306/session/119036/paper/822521</t>
  </si>
  <si>
    <t>https://www.aiche.org/node/1615276/group/9306/session/119036/paper/822526</t>
  </si>
  <si>
    <t>https://www.aiche.org/node/1615276/group/9306/session/119036/paper/822531</t>
  </si>
  <si>
    <t>https://www.aiche.org/node/1615276/group/9306/session/119036/paper/822536</t>
  </si>
  <si>
    <t>https://www.aiche.org/node/1615276/group/9306/session/119036/paper/822541</t>
  </si>
  <si>
    <t>https://www.aiche.org/node/1615276/group/9306/session/119036/paper/822546</t>
  </si>
  <si>
    <t>https://www.aiche.org/node/1615276/group/9306/session/119036/paper/822551</t>
  </si>
  <si>
    <t>https://www.aiche.org/node/1615276/group/9306/session/119036/paper/822556</t>
  </si>
  <si>
    <t>https://www.aiche.org/node/1615276/group/9306/session/119036/paper/822561</t>
  </si>
  <si>
    <t>https://www.aiche.org/node/1615276/group/9306/session/119036/paper/822566</t>
  </si>
  <si>
    <t>https://www.aiche.org/node/1615276/group/9306/session/119036/paper/822571</t>
  </si>
  <si>
    <t>https://www.aiche.org/node/1615276/group/9306/session/119036/paper/822576</t>
  </si>
  <si>
    <t>https://www.aiche.org/node/1615276/group/9306/session/119036/paper/822581</t>
  </si>
  <si>
    <t>https://www.aiche.org/node/1615276/group/9306/session/119036/paper/822586</t>
  </si>
  <si>
    <t>https://www.aiche.org/node/1615276/group/9306/session/119036/paper/822591</t>
  </si>
  <si>
    <t>https://www.aiche.org/node/1615276/group/9306/session/119036/paper/822596</t>
  </si>
  <si>
    <t>https://www.aiche.org/node/1615276/group/9306/session/119036/paper/822601</t>
  </si>
  <si>
    <t>https://www.aiche.org/node/1615276/group/9306/session/119036/paper/822606</t>
  </si>
  <si>
    <t>https://www.aiche.org/node/1615276/group/9306/session/119036/paper/822611</t>
  </si>
  <si>
    <t>https://www.aiche.org/node/1615276/group/9306/session/119036/paper/822616</t>
  </si>
  <si>
    <t>https://www.aiche.org/node/1615276/group/9306/session/119036/paper/822621</t>
  </si>
  <si>
    <t>https://www.aiche.org/node/1615276/group/9306/session/119036/paper/822626</t>
  </si>
  <si>
    <t>https://www.aiche.org/node/1615276/group/9306/session/119036/paper/822631</t>
  </si>
  <si>
    <t>https://www.aiche.org/node/1615276/group/9306/session/119036/paper/822636</t>
  </si>
  <si>
    <t>https://www.aiche.org/node/1615276/group/9306/session/119036/paper/822641</t>
  </si>
  <si>
    <t>https://www.aiche.org/node/1615276/group/9306/session/119036/paper/822646</t>
  </si>
  <si>
    <t>https://www.aiche.org/node/1615276/group/9306/session/119036/paper/822651</t>
  </si>
  <si>
    <t>https://www.aiche.org/node/1615276/group/9306/session/119036/paper/822656</t>
  </si>
  <si>
    <t>https://www.aiche.org/node/1615276/group/9306/session/119036/paper/822661</t>
  </si>
  <si>
    <t>https://www.aiche.org/node/1615276/group/9306/session/119036/paper/822666</t>
  </si>
  <si>
    <t>https://www.aiche.org/node/1615276/group/9306/session/119036/paper/822671</t>
  </si>
  <si>
    <t>https://www.aiche.org/node/1615276/group/9306/session/119036/paper/822676</t>
  </si>
  <si>
    <t>https://www.aiche.org/node/1615276/group/9306/session/119036/paper/822681</t>
  </si>
  <si>
    <t>https://www.aiche.org/node/1615276/group/9306/session/119036/paper/822686</t>
  </si>
  <si>
    <t>https://www.aiche.org/node/1615276/group/9306/session/119036/paper/822691</t>
  </si>
  <si>
    <t>https://www.aiche.org/node/1636876/group/9311/session/119046/paper/822706</t>
  </si>
  <si>
    <t>https://www.aiche.org/node/1636876/group/9311/session/119046/paper/822711</t>
  </si>
  <si>
    <t>https://www.aiche.org/node/1636876/group/9311/session/119046/paper/822716</t>
  </si>
  <si>
    <t>https://www.aiche.org/node/1636876/group/9311/session/119046/paper/822721</t>
  </si>
  <si>
    <t>https://www.aiche.org/node/1636876/group/9311/session/119046/paper/822726</t>
  </si>
  <si>
    <t>https://www.aiche.org/node/1636876/group/9311/session/119046/paper/822731</t>
  </si>
  <si>
    <t>https://www.aiche.org/node/1636876/group/9311/session/119046/paper/822736</t>
  </si>
  <si>
    <t>https://www.aiche.org/node/1636876/group/9311/session/119046/paper/822741</t>
  </si>
  <si>
    <t>https://www.aiche.org/node/1636876/group/9311/session/119046/paper/822746</t>
  </si>
  <si>
    <t>https://www.aiche.org/node/1636876/group/9311/session/119046/paper/822751</t>
  </si>
  <si>
    <t>https://www.aiche.org/node/1636876/group/9311/session/119046/paper/822756</t>
  </si>
  <si>
    <t>https://www.aiche.org/node/1636876/group/9311/session/119046/paper/822761</t>
  </si>
  <si>
    <t>https://www.aiche.org/node/1636876/group/9311/session/119046/paper/822766</t>
  </si>
  <si>
    <t>https://www.aiche.org/node/1636876/group/9311/session/119046/paper/822771</t>
  </si>
  <si>
    <t>https://www.aiche.org/node/1636876/group/9311/session/119046/paper/822776</t>
  </si>
  <si>
    <t>https://www.aiche.org/node/1636876/group/9311/session/119046/paper/822781</t>
  </si>
  <si>
    <t>https://www.aiche.org/node/1636876/group/9311/session/119046/paper/822786</t>
  </si>
  <si>
    <t>https://www.aiche.org/node/1636876/group/9311/session/119046/paper/822791</t>
  </si>
  <si>
    <t>https://www.aiche.org/node/1636876/group/9311/session/119046/paper/822796</t>
  </si>
  <si>
    <t>https://www.aiche.org/node/1636876/group/9311/session/119046/paper/822801</t>
  </si>
  <si>
    <t>https://www.aiche.org/node/1636876/group/9311/session/119046/paper/822806</t>
  </si>
  <si>
    <t>https://www.aiche.org/node/1636876/group/9311/session/119046/paper/822811</t>
  </si>
  <si>
    <t>https://www.aiche.org/node/1636876/group/9311/session/119046/paper/822816</t>
  </si>
  <si>
    <t>https://www.aiche.org/node/1636876/group/9311/session/119046/paper/822821</t>
  </si>
  <si>
    <t>https://www.aiche.org/node/1636876/group/9311/session/119046/paper/822826</t>
  </si>
  <si>
    <t>https://www.aiche.org/node/1636876/group/9311/session/119046/paper/822831</t>
  </si>
  <si>
    <t>https://www.aiche.org/node/1636876/group/9311/session/119046/paper/822836</t>
  </si>
  <si>
    <t>https://www.aiche.org/node/1636876/group/9311/session/119046/paper/822841</t>
  </si>
  <si>
    <t>https://www.aiche.org/node/1636876/group/9311/session/119046/paper/822846</t>
  </si>
  <si>
    <t>https://www.aiche.org/node/1636876/group/9311/session/119046/paper/822851</t>
  </si>
  <si>
    <t>https://www.aiche.org/node/1636876/group/9311/session/119046/paper/822856</t>
  </si>
  <si>
    <t>https://www.aiche.org/node/1636876/group/9311/session/119046/paper/822861</t>
  </si>
  <si>
    <t>https://www.aiche.org/node/1636876/group/9311/session/119046/paper/822866</t>
  </si>
  <si>
    <t>https://www.aiche.org/node/1636876/group/9311/session/119046/paper/822871</t>
  </si>
  <si>
    <t>https://www.aiche.org/node/1636876/group/9311/session/119046/paper/822876</t>
  </si>
  <si>
    <t>https://www.aiche.org/node/1636876/group/9311/session/119046/paper/822881</t>
  </si>
  <si>
    <t>https://www.aiche.org/node/1636876/group/9311/session/119046/paper/822886</t>
  </si>
  <si>
    <t>https://www.aiche.org/node/1636876/group/9311/session/119046/paper/822891</t>
  </si>
  <si>
    <t>https://www.aiche.org/node/1636876/group/9311/session/119046/paper/822896</t>
  </si>
  <si>
    <t>https://www.aiche.org/node/1636876/group/9311/session/119046/paper/822901</t>
  </si>
  <si>
    <t>https://www.aiche.org/node/1636876/group/9311/session/119046/paper/822906</t>
  </si>
  <si>
    <t>https://www.aiche.org/node/1636876/group/9311/session/119046/paper/822911</t>
  </si>
  <si>
    <t>https://www.aiche.org/node/1636876/group/9311/session/119046/paper/822916</t>
  </si>
  <si>
    <t>https://www.aiche.org/node/1636876/group/9311/session/119046/paper/822921</t>
  </si>
  <si>
    <t>https://www.aiche.org/node/1636876/group/9311/session/119046/paper/822926</t>
  </si>
  <si>
    <t>https://www.aiche.org/node/1636876/group/9311/session/119046/paper/822931</t>
  </si>
  <si>
    <t>https://www.aiche.org/node/1636876/group/9311/session/119046/paper/822936</t>
  </si>
  <si>
    <t>https://www.aiche.org/node/1636876/group/9311/session/119046/paper/822941</t>
  </si>
  <si>
    <t>https://www.aiche.org/node/1636876/group/9311/session/119046/paper/822946</t>
  </si>
  <si>
    <t>https://www.aiche.org/node/1636876/group/9311/session/119046/paper/822951</t>
  </si>
  <si>
    <t>https://www.aiche.org/node/1636876/group/9311/session/119046/paper/822956</t>
  </si>
  <si>
    <t>https://www.aiche.org/node/1636876/group/9311/session/119046/paper/822961</t>
  </si>
  <si>
    <t>https://www.aiche.org/node/1639101/group/9316/session/119056/paper/822976</t>
  </si>
  <si>
    <t>https://www.aiche.org/node/1639101/group/9316/session/119056/paper/822981</t>
  </si>
  <si>
    <t>https://www.aiche.org/node/1639101/group/9316/session/119056/paper/822986</t>
  </si>
  <si>
    <t>https://www.aiche.org/node/1639101/group/9316/session/119056/paper/822991</t>
  </si>
  <si>
    <t>https://www.aiche.org/node/1639101/group/9316/session/119056/paper/822996</t>
  </si>
  <si>
    <t>https://www.aiche.org/node/1639101/group/9316/session/119056/paper/823001</t>
  </si>
  <si>
    <t>https://www.aiche.org/node/1639101/group/9316/session/119056/paper/823006</t>
  </si>
  <si>
    <t>https://www.aiche.org/node/1639101/group/9316/session/119056/paper/823011</t>
  </si>
  <si>
    <t>https://www.aiche.org/node/1639101/group/9316/session/119056/paper/823016</t>
  </si>
  <si>
    <t>https://www.aiche.org/node/1639101/group/9316/session/119056/paper/823021</t>
  </si>
  <si>
    <t>https://www.aiche.org/node/1639101/group/9316/session/119056/paper/823026</t>
  </si>
  <si>
    <t>https://www.aiche.org/node/1639101/group/9316/session/119056/paper/823031</t>
  </si>
  <si>
    <t>https://www.aiche.org/node/1639101/group/9316/session/119056/paper/823036</t>
  </si>
  <si>
    <t>https://www.aiche.org/node/1639101/group/9316/session/119056/paper/823041</t>
  </si>
  <si>
    <t>https://www.aiche.org/node/1639101/group/9316/session/119056/paper/823046</t>
  </si>
  <si>
    <t>https://www.aiche.org/node/1639101/group/9316/session/119056/paper/823051</t>
  </si>
  <si>
    <t>https://www.aiche.org/node/1639101/group/9316/session/119056/paper/823056</t>
  </si>
  <si>
    <t>https://www.aiche.org/node/1639101/group/9316/session/119056/paper/823061</t>
  </si>
  <si>
    <t>https://www.aiche.org/node/1639101/group/9316/session/119056/paper/823066</t>
  </si>
  <si>
    <t>https://www.aiche.org/node/1639101/group/9316/session/119056/paper/823071</t>
  </si>
  <si>
    <t>https://www.aiche.org/node/1639101/group/9316/session/119056/paper/823076</t>
  </si>
  <si>
    <t>https://www.aiche.org/node/1639101/group/9316/session/119056/paper/823081</t>
  </si>
  <si>
    <t>https://www.aiche.org/node/1639101/group/9316/session/119056/paper/823086</t>
  </si>
  <si>
    <t>https://www.aiche.org/node/1639101/group/9316/session/119056/paper/823091</t>
  </si>
  <si>
    <t>https://www.aiche.org/node/1639101/group/9316/session/119056/paper/823096</t>
  </si>
  <si>
    <t>https://www.aiche.org/node/1639101/group/9316/session/119056/paper/823101</t>
  </si>
  <si>
    <t>https://www.aiche.org/node/1639101/group/9316/session/119056/paper/823106</t>
  </si>
  <si>
    <t>https://www.aiche.org/node/1639101/group/9316/session/119056/paper/823111</t>
  </si>
  <si>
    <t>https://www.aiche.org/node/1639101/group/9316/session/119056/paper/823116</t>
  </si>
  <si>
    <t>https://www.aiche.org/node/1639101/group/9316/session/119056/paper/823121</t>
  </si>
  <si>
    <t>https://www.aiche.org/node/1639101/group/9316/session/119056/paper/823126</t>
  </si>
  <si>
    <t>https://www.aiche.org/node/1639101/group/9316/session/119056/paper/823131</t>
  </si>
  <si>
    <t>https://www.aiche.org/node/1639101/group/9316/session/119056/paper/823136</t>
  </si>
  <si>
    <t>https://www.aiche.org/node/1639101/group/9316/session/119056/paper/823141</t>
  </si>
  <si>
    <t>https://www.aiche.org/node/1639101/group/9316/session/119056/paper/823146</t>
  </si>
  <si>
    <t>https://www.aiche.org/node/1639101/group/9316/session/119056/paper/823151</t>
  </si>
  <si>
    <t>https://www.aiche.org/node/1639466/group/9321/session/119066/paper/823166</t>
  </si>
  <si>
    <t>https://www.aiche.org/node/1639466/group/9321/session/119066/paper/823171</t>
  </si>
  <si>
    <t>https://www.aiche.org/node/1639466/group/9321/session/119066/paper/823176</t>
  </si>
  <si>
    <t>https://www.aiche.org/node/1639466/group/9321/session/119066/paper/823181</t>
  </si>
  <si>
    <t>https://www.aiche.org/node/1639466/group/9321/session/119066/paper/823186</t>
  </si>
  <si>
    <t>https://www.aiche.org/node/1639466/group/9321/session/119066/paper/823191</t>
  </si>
  <si>
    <t>https://www.aiche.org/node/1639466/group/9321/session/119066/paper/823196</t>
  </si>
  <si>
    <t>https://www.aiche.org/node/1639466/group/9321/session/119066/paper/823201</t>
  </si>
  <si>
    <t>https://www.aiche.org/node/1639466/group/9321/session/119066/paper/823206</t>
  </si>
  <si>
    <t>https://www.aiche.org/node/1639466/group/9321/session/119066/paper/823211</t>
  </si>
  <si>
    <t>https://www.aiche.org/node/1639466/group/9321/session/119066/paper/823216</t>
  </si>
  <si>
    <t>https://www.aiche.org/node/1639466/group/9321/session/119066/paper/823221</t>
  </si>
  <si>
    <t>https://www.aiche.org/node/1639466/group/9321/session/119066/paper/823226</t>
  </si>
  <si>
    <t>https://www.aiche.org/node/1639466/group/9321/session/119066/paper/823231</t>
  </si>
  <si>
    <t>https://www.aiche.org/node/1639466/group/9321/session/119066/paper/823236</t>
  </si>
  <si>
    <t>https://www.aiche.org/node/1639466/group/9321/session/119066/paper/823241</t>
  </si>
  <si>
    <t>https://www.aiche.org/node/1639466/group/9321/session/119066/paper/823246</t>
  </si>
  <si>
    <t>https://www.aiche.org/node/1639466/group/9321/session/119066/paper/823251</t>
  </si>
  <si>
    <t>https://www.aiche.org/node/1639466/group/9321/session/119066/paper/823256</t>
  </si>
  <si>
    <t>https://www.aiche.org/node/1639466/group/9321/session/119066/paper/823261</t>
  </si>
  <si>
    <t>https://www.aiche.org/node/1639466/group/9321/session/119066/paper/823266</t>
  </si>
  <si>
    <t>https://www.aiche.org/node/1639466/group/9321/session/119066/paper/823271</t>
  </si>
  <si>
    <t>https://www.aiche.org/node/1639466/group/9321/session/119066/paper/823276</t>
  </si>
  <si>
    <t>https://www.aiche.org/node/1639466/group/9321/session/119066/paper/823281</t>
  </si>
  <si>
    <t>https://www.aiche.org/node/1639466/group/9321/session/119066/paper/823286</t>
  </si>
  <si>
    <t>https://www.aiche.org/node/1639466/group/9321/session/119066/paper/823291</t>
  </si>
  <si>
    <t>https://www.aiche.org/node/1639466/group/9321/session/119066/paper/823296</t>
  </si>
  <si>
    <t>https://www.aiche.org/node/1639466/group/9321/session/119066/paper/823301</t>
  </si>
  <si>
    <t>https://www.aiche.org/node/1639466/group/9321/session/119066/paper/823306</t>
  </si>
  <si>
    <t>https://www.aiche.org/node/1639466/group/9321/session/119066/paper/823311</t>
  </si>
  <si>
    <t>https://www.aiche.org/node/1639466/group/9321/session/119066/paper/823316</t>
  </si>
  <si>
    <t>https://www.aiche.org/node/1639466/group/9321/session/119066/paper/823321</t>
  </si>
  <si>
    <t>https://www.aiche.org/node/1639466/group/9321/session/119066/paper/823326</t>
  </si>
  <si>
    <t>https://www.aiche.org/node/1639466/group/9321/session/119066/paper/823331</t>
  </si>
  <si>
    <t>https://www.aiche.org/node/1639466/group/9321/session/119066/paper/823336</t>
  </si>
  <si>
    <t>https://www.aiche.org/node/1639466/group/9321/session/119066/paper/823341</t>
  </si>
  <si>
    <t>https://www.aiche.org/node/1639466/group/9321/session/119066/paper/823346</t>
  </si>
  <si>
    <t>https://www.aiche.org/node/1697831/group/9326/session/119076/paper/823361</t>
  </si>
  <si>
    <t>https://www.aiche.org/node/1697831/group/9326/session/119076/paper/823366</t>
  </si>
  <si>
    <t>https://www.aiche.org/node/1697831/group/9326/session/119076/paper/823371</t>
  </si>
  <si>
    <t>https://www.aiche.org/node/1697831/group/9326/session/119076/paper/823376</t>
  </si>
  <si>
    <t>https://www.aiche.org/node/1697831/group/9326/session/119076/paper/823381</t>
  </si>
  <si>
    <t>https://www.aiche.org/node/1697831/group/9326/session/119076/paper/823386</t>
  </si>
  <si>
    <t>https://www.aiche.org/node/1697831/group/9326/session/119076/paper/823391</t>
  </si>
  <si>
    <t>https://www.aiche.org/node/1697831/group/9326/session/119076/paper/823396</t>
  </si>
  <si>
    <t>https://www.aiche.org/node/1697831/group/9326/session/119076/paper/823401</t>
  </si>
  <si>
    <t>https://www.aiche.org/node/1697831/group/9326/session/119076/paper/823406</t>
  </si>
  <si>
    <t>https://www.aiche.org/node/1697831/group/9326/session/119076/paper/823411</t>
  </si>
  <si>
    <t>https://www.aiche.org/node/1697831/group/9326/session/119076/paper/823416</t>
  </si>
  <si>
    <t>https://www.aiche.org/node/1697831/group/9326/session/119076/paper/823421</t>
  </si>
  <si>
    <t>https://www.aiche.org/node/1697831/group/9326/session/119076/paper/823426</t>
  </si>
  <si>
    <t>https://www.aiche.org/node/1697831/group/9326/session/119076/paper/823431</t>
  </si>
  <si>
    <t>https://www.aiche.org/node/1697831/group/9326/session/119076/paper/823436</t>
  </si>
  <si>
    <t>https://www.aiche.org/node/1697831/group/9326/session/119076/paper/823441</t>
  </si>
  <si>
    <t>https://www.aiche.org/node/1697831/group/9326/session/119076/paper/823446</t>
  </si>
  <si>
    <t>https://www.aiche.org/node/1697831/group/9326/session/119076/paper/823451</t>
  </si>
  <si>
    <t>https://www.aiche.org/node/1697831/group/9326/session/119076/paper/823456</t>
  </si>
  <si>
    <t>https://www.aiche.org/node/1697831/group/9326/session/119076/paper/823461</t>
  </si>
  <si>
    <t>https://www.aiche.org/node/1697831/group/9326/session/119076/paper/823466</t>
  </si>
  <si>
    <t>https://www.aiche.org/node/1697831/group/9326/session/119076/paper/823471</t>
  </si>
  <si>
    <t>https://www.aiche.org/node/1697831/group/9326/session/119076/paper/823476</t>
  </si>
  <si>
    <t>https://www.aiche.org/node/1697831/group/9326/session/119076/paper/823481</t>
  </si>
  <si>
    <t>https://www.aiche.org/node/1697831/group/9326/session/119076/paper/823486</t>
  </si>
  <si>
    <t>https://www.aiche.org/node/1697831/group/9326/session/119076/paper/823491</t>
  </si>
  <si>
    <t>https://www.aiche.org/node/1697831/group/9326/session/119076/paper/823496</t>
  </si>
  <si>
    <t>https://www.aiche.org/node/1697831/group/9326/session/119076/paper/823501</t>
  </si>
  <si>
    <t>https://www.aiche.org/node/1697831/group/9326/session/119076/paper/823506</t>
  </si>
  <si>
    <t>https://www.aiche.org/node/1697831/group/9326/session/119076/paper/823511</t>
  </si>
  <si>
    <t>https://www.aiche.org/node/1697831/group/9326/session/119076/paper/823516</t>
  </si>
  <si>
    <t>https://www.aiche.org/node/1697831/group/9326/session/119076/paper/823521</t>
  </si>
  <si>
    <t>https://www.aiche.org/node/1697831/group/9326/session/119076/paper/823526</t>
  </si>
  <si>
    <t>https://www.aiche.org/node/1697831/group/9326/session/119076/paper/823531</t>
  </si>
  <si>
    <t>https://www.aiche.org/node/1697831/group/9326/session/119076/paper/823536</t>
  </si>
  <si>
    <t>https://www.aiche.org/node/1697831/group/9326/session/119076/paper/823541</t>
  </si>
  <si>
    <t>https://www.aiche.org/node/1697831/group/9326/session/119076/paper/823546</t>
  </si>
  <si>
    <t>https://www.aiche.org/node/1697831/group/9326/session/119076/paper/823551</t>
  </si>
  <si>
    <t>https://www.aiche.org/node/1697831/group/9326/session/119076/paper/823556</t>
  </si>
  <si>
    <t>https://www.aiche.org/node/1709436/group/9331/session/119086/paper/823571</t>
  </si>
  <si>
    <t>https://www.aiche.org/node/1709436/group/9331/session/119086/paper/823576</t>
  </si>
  <si>
    <t>https://www.aiche.org/node/1709436/group/9331/session/119086/paper/823581</t>
  </si>
  <si>
    <t>https://www.aiche.org/node/1709436/group/9331/session/119086/paper/823586</t>
  </si>
  <si>
    <t>https://www.aiche.org/node/1709436/group/9331/session/119086/paper/823591</t>
  </si>
  <si>
    <t>https://www.aiche.org/node/1709436/group/9331/session/119086/paper/823596</t>
  </si>
  <si>
    <t>https://www.aiche.org/node/1709436/group/9331/session/119086/paper/823601</t>
  </si>
  <si>
    <t>https://www.aiche.org/node/1709436/group/9331/session/119086/paper/823606</t>
  </si>
  <si>
    <t>https://www.aiche.org/node/1709436/group/9331/session/119086/paper/823611</t>
  </si>
  <si>
    <t>https://www.aiche.org/node/1709436/group/9331/session/119086/paper/823616</t>
  </si>
  <si>
    <t>https://www.aiche.org/node/1709436/group/9331/session/119086/paper/823621</t>
  </si>
  <si>
    <t>https://www.aiche.org/node/1709436/group/9331/session/119086/paper/823626</t>
  </si>
  <si>
    <t>https://www.aiche.org/node/1709436/group/9331/session/119086/paper/823631</t>
  </si>
  <si>
    <t>https://www.aiche.org/node/1709436/group/9331/session/119086/paper/823636</t>
  </si>
  <si>
    <t>https://www.aiche.org/node/1709436/group/9331/session/119086/paper/823641</t>
  </si>
  <si>
    <t>https://www.aiche.org/node/1709436/group/9331/session/119086/paper/823646</t>
  </si>
  <si>
    <t>https://www.aiche.org/node/1709436/group/9331/session/119086/paper/823651</t>
  </si>
  <si>
    <t>https://www.aiche.org/node/1709436/group/9331/session/119086/paper/823656</t>
  </si>
  <si>
    <t>https://www.aiche.org/node/1709436/group/9331/session/119086/paper/823661</t>
  </si>
  <si>
    <t>https://www.aiche.org/node/1709436/group/9331/session/119086/paper/823666</t>
  </si>
  <si>
    <t>https://www.aiche.org/node/1709436/group/9331/session/119086/paper/823671</t>
  </si>
  <si>
    <t>https://www.aiche.org/node/1709436/group/9331/session/119086/paper/823676</t>
  </si>
  <si>
    <t>https://www.aiche.org/node/1709436/group/9331/session/119086/paper/823681</t>
  </si>
  <si>
    <t>https://www.aiche.org/node/1709436/group/9331/session/119086/paper/823686</t>
  </si>
  <si>
    <t>https://www.aiche.org/node/1709436/group/9331/session/119086/paper/823691</t>
  </si>
  <si>
    <t>https://www.aiche.org/node/1709436/group/9331/session/119086/paper/823696</t>
  </si>
  <si>
    <t>https://www.aiche.org/node/1709436/group/9331/session/119086/paper/823701</t>
  </si>
  <si>
    <t>https://www.aiche.org/node/1709436/group/9331/session/119086/paper/823706</t>
  </si>
  <si>
    <t>https://www.aiche.org/node/1709436/group/9331/session/119086/paper/823711</t>
  </si>
  <si>
    <t>https://www.aiche.org/node/1709436/group/9331/session/119086/paper/823716</t>
  </si>
  <si>
    <t>https://www.aiche.org/node/1709436/group/9331/session/119086/paper/823721</t>
  </si>
  <si>
    <t>https://www.aiche.org/node/1709436/group/9331/session/119086/paper/823726</t>
  </si>
  <si>
    <t>https://www.aiche.org/node/1709436/group/9331/session/119086/paper/823731</t>
  </si>
  <si>
    <t>https://www.aiche.org/node/1709436/group/9331/session/119086/paper/823736</t>
  </si>
  <si>
    <t>https://www.aiche.org/node/1733156/group/9336/session/119096/paper/823751</t>
  </si>
  <si>
    <t>https://www.aiche.org/node/1733156/group/9336/session/119096/paper/823756</t>
  </si>
  <si>
    <t>https://www.aiche.org/node/1733156/group/9336/session/119096/paper/823761</t>
  </si>
  <si>
    <t>https://www.aiche.org/node/1733156/group/9336/session/119096/paper/823766</t>
  </si>
  <si>
    <t>https://www.aiche.org/node/1733156/group/9336/session/119096/paper/823771</t>
  </si>
  <si>
    <t>https://www.aiche.org/node/1733156/group/9336/session/119096/paper/823776</t>
  </si>
  <si>
    <t>https://www.aiche.org/node/1733156/group/9336/session/119096/paper/823781</t>
  </si>
  <si>
    <t>https://www.aiche.org/node/1733156/group/9336/session/119096/paper/823786</t>
  </si>
  <si>
    <t>https://www.aiche.org/node/1733156/group/9336/session/119096/paper/823791</t>
  </si>
  <si>
    <t>https://www.aiche.org/node/1733156/group/9336/session/119096/paper/823796</t>
  </si>
  <si>
    <t>https://www.aiche.org/node/1733156/group/9336/session/119096/paper/823801</t>
  </si>
  <si>
    <t>https://www.aiche.org/node/1733156/group/9336/session/119096/paper/823806</t>
  </si>
  <si>
    <t>https://www.aiche.org/node/1733156/group/9336/session/119096/paper/823811</t>
  </si>
  <si>
    <t>https://www.aiche.org/node/1733156/group/9336/session/119096/paper/823816</t>
  </si>
  <si>
    <t>https://www.aiche.org/node/1733156/group/9336/session/119096/paper/823821</t>
  </si>
  <si>
    <t>https://www.aiche.org/node/1733156/group/9336/session/119096/paper/823826</t>
  </si>
  <si>
    <t>https://www.aiche.org/node/1733156/group/9336/session/119096/paper/823831</t>
  </si>
  <si>
    <t>https://www.aiche.org/node/1733156/group/9336/session/119096/paper/823836</t>
  </si>
  <si>
    <t>https://www.aiche.org/node/1733156/group/9336/session/119096/paper/823841</t>
  </si>
  <si>
    <t>https://www.aiche.org/node/1733156/group/9336/session/119096/paper/823846</t>
  </si>
  <si>
    <t>https://www.aiche.org/node/1733156/group/9336/session/119096/paper/823851</t>
  </si>
  <si>
    <t>https://www.aiche.org/node/1733156/group/9336/session/119096/paper/823856</t>
  </si>
  <si>
    <t>https://www.aiche.org/node/1733156/group/9336/session/119096/paper/823861</t>
  </si>
  <si>
    <t>https://www.aiche.org/node/1733156/group/9336/session/119096/paper/823866</t>
  </si>
  <si>
    <t>https://www.aiche.org/node/1733156/group/9336/session/119096/paper/823871</t>
  </si>
  <si>
    <t>https://www.aiche.org/node/1733156/group/9336/session/119096/paper/823876</t>
  </si>
  <si>
    <t>https://www.aiche.org/node/1733156/group/9336/session/119096/paper/823881</t>
  </si>
  <si>
    <t>https://www.aiche.org/node/1733156/group/9336/session/119096/paper/823886</t>
  </si>
  <si>
    <t>https://www.aiche.org/node/1733156/group/9336/session/119096/paper/823891</t>
  </si>
  <si>
    <t>https://www.aiche.org/node/1733156/group/9336/session/119096/paper/823896</t>
  </si>
  <si>
    <t>https://www.aiche.org/node/1733156/group/9336/session/119096/paper/823901</t>
  </si>
  <si>
    <t>https://www.aiche.org/node/1733156/group/9336/session/119096/paper/823906</t>
  </si>
  <si>
    <t>https://www.aiche.org/node/1733156/group/9336/session/119096/paper/823911</t>
  </si>
  <si>
    <t>https://www.aiche.org/node/1780876/group/9341/session/119106/paper/823926</t>
  </si>
  <si>
    <t>https://www.aiche.org/node/1780876/group/9341/session/119106/paper/823931</t>
  </si>
  <si>
    <t>https://www.aiche.org/node/1780876/group/9341/session/119106/paper/823936</t>
  </si>
  <si>
    <t>https://www.aiche.org/node/1780876/group/9341/session/119106/paper/823941</t>
  </si>
  <si>
    <t>https://www.aiche.org/node/1780876/group/9341/session/119106/paper/823946</t>
  </si>
  <si>
    <t>https://www.aiche.org/node/1780876/group/9341/session/119106/paper/823951</t>
  </si>
  <si>
    <t>https://www.aiche.org/node/1780876/group/9341/session/119106/paper/823956</t>
  </si>
  <si>
    <t>https://www.aiche.org/node/1780876/group/9341/session/119106/paper/823961</t>
  </si>
  <si>
    <t>https://www.aiche.org/node/1780876/group/9341/session/119106/paper/823966</t>
  </si>
  <si>
    <t>https://www.aiche.org/node/1780876/group/9341/session/119106/paper/823971</t>
  </si>
  <si>
    <t>https://www.aiche.org/node/1780876/group/9341/session/119106/paper/823976</t>
  </si>
  <si>
    <t>https://www.aiche.org/node/1780876/group/9341/session/119106/paper/823981</t>
  </si>
  <si>
    <t>https://www.aiche.org/node/1780876/group/9341/session/119106/paper/823986</t>
  </si>
  <si>
    <t>https://www.aiche.org/node/1780876/group/9341/session/119106/paper/823991</t>
  </si>
  <si>
    <t>https://www.aiche.org/node/1780876/group/9341/session/119106/paper/823996</t>
  </si>
  <si>
    <t>https://www.aiche.org/node/1780876/group/9341/session/119106/paper/824001</t>
  </si>
  <si>
    <t>https://www.aiche.org/node/1780876/group/9341/session/119106/paper/824006</t>
  </si>
  <si>
    <t>https://www.aiche.org/node/1780876/group/9341/session/119106/paper/824011</t>
  </si>
  <si>
    <t>https://www.aiche.org/node/1780876/group/9341/session/119106/paper/824016</t>
  </si>
  <si>
    <t>https://www.aiche.org/node/1780876/group/9341/session/119106/paper/824021</t>
  </si>
  <si>
    <t>https://www.aiche.org/node/1780876/group/9341/session/119106/paper/824026</t>
  </si>
  <si>
    <t>https://www.aiche.org/node/1780876/group/9341/session/119106/paper/824031</t>
  </si>
  <si>
    <t>https://www.aiche.org/node/1780876/group/9341/session/119106/paper/824036</t>
  </si>
  <si>
    <t>https://www.aiche.org/node/1780876/group/9341/session/119106/paper/824041</t>
  </si>
  <si>
    <t>https://www.aiche.org/node/1780876/group/9341/session/119106/paper/824046</t>
  </si>
  <si>
    <t>https://www.aiche.org/node/1780876/group/9341/session/119106/paper/824051</t>
  </si>
  <si>
    <t>https://www.aiche.org/node/1780876/group/9341/session/119106/paper/824056</t>
  </si>
  <si>
    <t>https://www.aiche.org/node/1780876/group/9341/session/119106/paper/824061</t>
  </si>
  <si>
    <t>https://www.aiche.org/node/1780876/group/9341/session/119106/paper/824066</t>
  </si>
  <si>
    <t>https://www.aiche.org/node/1780876/group/9341/session/119106/paper/824071</t>
  </si>
  <si>
    <t>https://www.aiche.org/node/1780876/group/9341/session/119106/paper/824076</t>
  </si>
  <si>
    <t>https://www.aiche.org/node/1780876/group/9341/session/119106/paper/824081</t>
  </si>
  <si>
    <t>https://www.aiche.org/node/1780876/group/9341/session/119106/paper/824086</t>
  </si>
  <si>
    <t>https://www.aiche.org/node/1780876/group/9341/session/119106/paper/824091</t>
  </si>
  <si>
    <t>https://www.aiche.org/node/1780876/group/9341/session/119106/paper/824096</t>
  </si>
  <si>
    <t>https://www.aiche.org/node/1781631/group/9346/session/119116/paper/824111</t>
  </si>
  <si>
    <t>https://www.aiche.org/node/1781631/group/9346/session/119116/paper/824116</t>
  </si>
  <si>
    <t>https://www.aiche.org/node/1781631/group/9346/session/119116/paper/824121</t>
  </si>
  <si>
    <t>https://www.aiche.org/node/1781631/group/9346/session/119116/paper/824126</t>
  </si>
  <si>
    <t>https://www.aiche.org/node/1781631/group/9346/session/119116/paper/824131</t>
  </si>
  <si>
    <t>https://www.aiche.org/node/1781631/group/9346/session/119116/paper/824136</t>
  </si>
  <si>
    <t>https://www.aiche.org/node/1781631/group/9346/session/119116/paper/824141</t>
  </si>
  <si>
    <t>https://www.aiche.org/node/1781631/group/9346/session/119116/paper/824146</t>
  </si>
  <si>
    <t>https://www.aiche.org/node/1781631/group/9346/session/119116/paper/824151</t>
  </si>
  <si>
    <t>https://www.aiche.org/node/1781631/group/9346/session/119116/paper/824156</t>
  </si>
  <si>
    <t>https://www.aiche.org/node/1781631/group/9346/session/119116/paper/824161</t>
  </si>
  <si>
    <t>https://www.aiche.org/node/1781631/group/9346/session/119116/paper/824166</t>
  </si>
  <si>
    <t>https://www.aiche.org/node/1781631/group/9346/session/119116/paper/824171</t>
  </si>
  <si>
    <t>https://www.aiche.org/node/1781631/group/9346/session/119116/paper/824176</t>
  </si>
  <si>
    <t>https://www.aiche.org/node/1781631/group/9346/session/119116/paper/824181</t>
  </si>
  <si>
    <t>https://www.aiche.org/node/1781631/group/9346/session/119116/paper/824186</t>
  </si>
  <si>
    <t>https://www.aiche.org/node/1781631/group/9346/session/119116/paper/824191</t>
  </si>
  <si>
    <t>https://www.aiche.org/node/1781631/group/9346/session/119116/paper/824196</t>
  </si>
  <si>
    <t>https://www.aiche.org/node/1781631/group/9346/session/119116/paper/824201</t>
  </si>
  <si>
    <t>https://www.aiche.org/node/1781631/group/9346/session/119116/paper/824206</t>
  </si>
  <si>
    <t>https://www.aiche.org/node/1781631/group/9346/session/119116/paper/824211</t>
  </si>
  <si>
    <t>https://www.aiche.org/node/1781631/group/9346/session/119116/paper/824216</t>
  </si>
  <si>
    <t>https://www.aiche.org/node/1781631/group/9346/session/119116/paper/824221</t>
  </si>
  <si>
    <t>https://www.aiche.org/node/1781631/group/9346/session/119116/paper/824226</t>
  </si>
  <si>
    <t>https://www.aiche.org/node/1781631/group/9346/session/119116/paper/824231</t>
  </si>
  <si>
    <t>https://www.aiche.org/node/1781631/group/9346/session/119116/paper/824236</t>
  </si>
  <si>
    <t>https://www.aiche.org/node/1781631/group/9346/session/119116/paper/824241</t>
  </si>
  <si>
    <t>https://www.aiche.org/node/1781631/group/9346/session/119116/paper/824246</t>
  </si>
  <si>
    <t>https://www.aiche.org/node/1781631/group/9346/session/119116/paper/824251</t>
  </si>
  <si>
    <t>https://www.aiche.org/node/1781631/group/9346/session/119116/paper/824256</t>
  </si>
  <si>
    <t>https://www.aiche.org/node/1781631/group/9346/session/119116/paper/824261</t>
  </si>
  <si>
    <t>https://www.aiche.org/node/1781631/group/9346/session/119116/paper/824266</t>
  </si>
  <si>
    <t>https://www.aiche.org/node/1793441/group/9576/session/124081/paper/852741</t>
  </si>
  <si>
    <t>https://www.aiche.org/node/1793441/group/9576/session/124081/paper/852746</t>
  </si>
  <si>
    <t>https://www.aiche.org/node/1793441/group/9576/session/124081/paper/852751</t>
  </si>
  <si>
    <t>https://www.aiche.org/node/1793441/group/9576/session/124081/paper/852756</t>
  </si>
  <si>
    <t>https://www.aiche.org/node/1793441/group/9576/session/124081/paper/852761</t>
  </si>
  <si>
    <t>https://www.aiche.org/node/1793441/group/9576/session/124081/paper/852766</t>
  </si>
  <si>
    <t>https://www.aiche.org/node/1793441/group/9576/session/124081/paper/852771</t>
  </si>
  <si>
    <t>https://www.aiche.org/node/1793441/group/9576/session/124081/paper/852776</t>
  </si>
  <si>
    <t>https://www.aiche.org/node/1793441/group/9576/session/124081/paper/852781</t>
  </si>
  <si>
    <t>https://www.aiche.org/node/1793441/group/9576/session/124081/paper/852786</t>
  </si>
  <si>
    <t>https://www.aiche.org/node/1793441/group/9576/session/124081/paper/852791</t>
  </si>
  <si>
    <t>https://www.aiche.org/node/1793441/group/9576/session/124081/paper/852796</t>
  </si>
  <si>
    <t>https://www.aiche.org/node/1793441/group/9576/session/124081/paper/852801</t>
  </si>
  <si>
    <t>https://www.aiche.org/node/1793441/group/9576/session/124081/paper/852806</t>
  </si>
  <si>
    <t>https://www.aiche.org/node/1793441/group/9576/session/124081/paper/852811</t>
  </si>
  <si>
    <t>https://www.aiche.org/node/1793441/group/9576/session/124081/paper/852816</t>
  </si>
  <si>
    <t>https://www.aiche.org/node/1793441/group/9576/session/124081/paper/852821</t>
  </si>
  <si>
    <t>https://www.aiche.org/node/1793441/group/9576/session/124081/paper/852826</t>
  </si>
  <si>
    <t>https://www.aiche.org/node/1793441/group/9576/session/124081/paper/852831</t>
  </si>
  <si>
    <t>https://www.aiche.org/node/1793441/group/9576/session/124081/paper/852836</t>
  </si>
  <si>
    <t>https://www.aiche.org/node/1793441/group/9576/session/124081/paper/852841</t>
  </si>
  <si>
    <t>https://www.aiche.org/node/1793441/group/9576/session/124081/paper/852846</t>
  </si>
  <si>
    <t>https://www.aiche.org/node/1793441/group/9576/session/124081/paper/852851</t>
  </si>
  <si>
    <t>https://www.aiche.org/node/1793441/group/9576/session/124081/paper/852856</t>
  </si>
  <si>
    <t>https://www.aiche.org/node/1793441/group/9576/session/124081/paper/852861</t>
  </si>
  <si>
    <t>https://www.aiche.org/node/1793441/group/9576/session/124081/paper/852866</t>
  </si>
  <si>
    <t>https://www.aiche.org/node/1793441/group/9576/session/124081/paper/852871</t>
  </si>
  <si>
    <t>https://www.aiche.org/node/1793441/group/9576/session/124081/paper/852876</t>
  </si>
  <si>
    <t>https://www.aiche.org/node/1793441/group/9576/session/124081/paper/852881</t>
  </si>
  <si>
    <t>https://www.aiche.org/node/1793441/group/9576/session/124081/paper/852886</t>
  </si>
  <si>
    <t>https://www.aiche.org/node/1793441/group/9576/session/124081/paper/852891</t>
  </si>
  <si>
    <t>https://www.aiche.org/node/1793441/group/9576/session/124081/paper/852896</t>
  </si>
  <si>
    <t>https://www.aiche.org/node/1793441/group/9576/session/124081/paper/852901</t>
  </si>
  <si>
    <t>https://www.aiche.org/node/1793441/group/9576/session/124081/paper/852906</t>
  </si>
  <si>
    <t>https://www.aiche.org/node/1793441/group/9576/session/124081/paper/852911</t>
  </si>
  <si>
    <t>https://www.aiche.org/node/1814026/group/9581/session/124091/paper/852926</t>
  </si>
  <si>
    <t>https://www.aiche.org/node/1814026/group/9581/session/124091/paper/852931</t>
  </si>
  <si>
    <t>https://www.aiche.org/node/1814026/group/9581/session/124091/paper/852936</t>
  </si>
  <si>
    <t>https://www.aiche.org/node/1814026/group/9581/session/124091/paper/852941</t>
  </si>
  <si>
    <t>https://www.aiche.org/node/1814026/group/9581/session/124091/paper/852946</t>
  </si>
  <si>
    <t>https://www.aiche.org/node/1814026/group/9581/session/124091/paper/852951</t>
  </si>
  <si>
    <t>https://www.aiche.org/node/1814026/group/9581/session/124091/paper/852956</t>
  </si>
  <si>
    <t>https://www.aiche.org/node/1814026/group/9581/session/124091/paper/852961</t>
  </si>
  <si>
    <t>https://www.aiche.org/node/1814026/group/9581/session/124091/paper/852966</t>
  </si>
  <si>
    <t>https://www.aiche.org/node/1814026/group/9581/session/124091/paper/852971</t>
  </si>
  <si>
    <t>https://www.aiche.org/node/1814026/group/9581/session/124091/paper/852976</t>
  </si>
  <si>
    <t>https://www.aiche.org/node/1814026/group/9581/session/124091/paper/852981</t>
  </si>
  <si>
    <t>https://www.aiche.org/node/1814026/group/9581/session/124091/paper/852986</t>
  </si>
  <si>
    <t>https://www.aiche.org/node/1814026/group/9581/session/124091/paper/852991</t>
  </si>
  <si>
    <t>https://www.aiche.org/node/1814026/group/9581/session/124091/paper/852996</t>
  </si>
  <si>
    <t>https://www.aiche.org/node/1814026/group/9581/session/124091/paper/853001</t>
  </si>
  <si>
    <t>https://www.aiche.org/node/1814026/group/9581/session/124091/paper/853006</t>
  </si>
  <si>
    <t>https://www.aiche.org/node/1814026/group/9581/session/124091/paper/853011</t>
  </si>
  <si>
    <t>https://www.aiche.org/node/1814026/group/9581/session/124091/paper/853016</t>
  </si>
  <si>
    <t>https://www.aiche.org/node/1814026/group/9581/session/124091/paper/853021</t>
  </si>
  <si>
    <t>https://www.aiche.org/node/1814026/group/9581/session/124091/paper/853026</t>
  </si>
  <si>
    <t>https://www.aiche.org/node/1814026/group/9581/session/124091/paper/853031</t>
  </si>
  <si>
    <t>https://www.aiche.org/node/1814026/group/9581/session/124091/paper/853036</t>
  </si>
  <si>
    <t>https://www.aiche.org/node/1814026/group/9581/session/124091/paper/853041</t>
  </si>
  <si>
    <t>https://www.aiche.org/node/1814026/group/9581/session/124091/paper/853046</t>
  </si>
  <si>
    <t>https://www.aiche.org/node/1814026/group/9581/session/124091/paper/853051</t>
  </si>
  <si>
    <t>https://www.aiche.org/node/1814026/group/9581/session/124091/paper/853056</t>
  </si>
  <si>
    <t>https://www.aiche.org/node/1814026/group/9581/session/124091/paper/853061</t>
  </si>
  <si>
    <t>https://www.aiche.org/node/1814026/group/9581/session/124091/paper/853066</t>
  </si>
  <si>
    <t>https://www.aiche.org/node/1814026/group/9581/session/124091/paper/853071</t>
  </si>
  <si>
    <t>https://www.aiche.org/node/1814026/group/9581/session/124091/paper/853076</t>
  </si>
  <si>
    <t>https://www.aiche.org/node/1814026/group/9581/session/124091/paper/853081</t>
  </si>
  <si>
    <t>https://www.aiche.org/node/1814026/group/9581/session/124091/paper/853086</t>
  </si>
  <si>
    <t>https://www.aiche.org/node/1814026/group/9581/session/124091/paper/853091</t>
  </si>
  <si>
    <t>https://www.aiche.org/node/1814026/group/9581/session/124091/paper/853096</t>
  </si>
  <si>
    <t>https://www.aiche.org/node/1814026/group/9581/session/124091/paper/853101</t>
  </si>
  <si>
    <t>https://www.aiche.org/node/1814026/group/9581/session/124091/paper/853106</t>
  </si>
  <si>
    <t>https://www.aiche.org/node/1814026/group/9581/session/124091/paper/853111</t>
  </si>
  <si>
    <t>https://www.aiche.org/node/1814026/group/9581/session/124091/paper/853116</t>
  </si>
  <si>
    <t>https://www.aiche.org/node/1814026/group/9581/session/124091/paper/853121</t>
  </si>
  <si>
    <t>https://www.aiche.org/node/1814026/group/9581/session/124091/paper/853126</t>
  </si>
  <si>
    <t>https://www.aiche.org/node/1814531/group/9586/session/124101/paper/853141</t>
  </si>
  <si>
    <t>https://www.aiche.org/node/1814531/group/9586/session/124101/paper/853146</t>
  </si>
  <si>
    <t>https://www.aiche.org/node/1814531/group/9586/session/124101/paper/853151</t>
  </si>
  <si>
    <t>https://www.aiche.org/node/1814531/group/9586/session/124101/paper/853156</t>
  </si>
  <si>
    <t>https://www.aiche.org/node/1814531/group/9586/session/124101/paper/853161</t>
  </si>
  <si>
    <t>https://www.aiche.org/node/1814531/group/9586/session/124101/paper/853166</t>
  </si>
  <si>
    <t>https://www.aiche.org/node/1814531/group/9586/session/124101/paper/853171</t>
  </si>
  <si>
    <t>https://www.aiche.org/node/1814531/group/9586/session/124101/paper/853176</t>
  </si>
  <si>
    <t>https://www.aiche.org/node/1814531/group/9586/session/124101/paper/853181</t>
  </si>
  <si>
    <t>https://www.aiche.org/node/1814531/group/9586/session/124101/paper/853186</t>
  </si>
  <si>
    <t>https://www.aiche.org/node/1814531/group/9586/session/124101/paper/853191</t>
  </si>
  <si>
    <t>https://www.aiche.org/node/1814531/group/9586/session/124101/paper/853196</t>
  </si>
  <si>
    <t>https://www.aiche.org/node/1814531/group/9586/session/124101/paper/853201</t>
  </si>
  <si>
    <t>https://www.aiche.org/node/1814531/group/9586/session/124101/paper/853206</t>
  </si>
  <si>
    <t>https://www.aiche.org/node/1814531/group/9586/session/124101/paper/853211</t>
  </si>
  <si>
    <t>https://www.aiche.org/node/1814531/group/9586/session/124101/paper/853216</t>
  </si>
  <si>
    <t>https://www.aiche.org/node/1814531/group/9586/session/124101/paper/853221</t>
  </si>
  <si>
    <t>https://www.aiche.org/node/1814531/group/9586/session/124101/paper/853226</t>
  </si>
  <si>
    <t>https://www.aiche.org/node/1814531/group/9586/session/124101/paper/853231</t>
  </si>
  <si>
    <t>https://www.aiche.org/node/1814531/group/9586/session/124101/paper/853236</t>
  </si>
  <si>
    <t>https://www.aiche.org/node/1814531/group/9586/session/124101/paper/853241</t>
  </si>
  <si>
    <t>https://www.aiche.org/node/1814531/group/9586/session/124101/paper/853246</t>
  </si>
  <si>
    <t>https://www.aiche.org/node/1814531/group/9586/session/124101/paper/853251</t>
  </si>
  <si>
    <t>https://www.aiche.org/node/1814531/group/9586/session/124101/paper/853256</t>
  </si>
  <si>
    <t>https://www.aiche.org/node/1814531/group/9586/session/124101/paper/853261</t>
  </si>
  <si>
    <t>https://www.aiche.org/node/1814531/group/9586/session/124101/paper/853266</t>
  </si>
  <si>
    <t>https://www.aiche.org/node/1814531/group/9586/session/124101/paper/853271</t>
  </si>
  <si>
    <t>https://www.aiche.org/node/1814531/group/9586/session/124101/paper/853276</t>
  </si>
  <si>
    <t>https://www.aiche.org/node/1814531/group/9586/session/124101/paper/853281</t>
  </si>
  <si>
    <t>https://www.aiche.org/node/1814531/group/9586/session/124101/paper/853286</t>
  </si>
  <si>
    <t>https://www.aiche.org/node/1814531/group/9586/session/124101/paper/853291</t>
  </si>
  <si>
    <t>https://www.aiche.org/node/1814531/group/9586/session/124101/paper/853296</t>
  </si>
  <si>
    <t>https://www.aiche.org/node/1814531/group/9586/session/124101/paper/853301</t>
  </si>
  <si>
    <t>https://www.aiche.org/node/1814531/group/9586/session/124101/paper/853306</t>
  </si>
  <si>
    <t>https://www.aiche.org/node/1814531/group/9586/session/124101/paper/853311</t>
  </si>
  <si>
    <t>https://www.aiche.org/node/1814531/group/9586/session/124101/paper/853316</t>
  </si>
  <si>
    <t>https://www.aiche.org/node/1814531/group/9586/session/124101/paper/853321</t>
  </si>
  <si>
    <t>https://www.aiche.org/node/1814531/group/9586/session/124101/paper/853326</t>
  </si>
  <si>
    <t>https://www.aiche.org/node/1814531/group/9586/session/124101/paper/853331</t>
  </si>
  <si>
    <t>https://www.aiche.org/node/1814531/group/9586/session/124101/paper/853336</t>
  </si>
  <si>
    <t>https://www.aiche.org/node/1814531/group/9586/session/124101/paper/853341</t>
  </si>
  <si>
    <t>https://www.aiche.org/node/1814531/group/9586/session/124101/paper/853346</t>
  </si>
  <si>
    <t>https://www.aiche.org/node/1851811/group/9606/session/124141/paper/854006</t>
  </si>
  <si>
    <t>https://www.aiche.org/node/1851811/group/9606/session/124141/paper/854011</t>
  </si>
  <si>
    <t>https://www.aiche.org/node/1851811/group/9606/session/124141/paper/854016</t>
  </si>
  <si>
    <t>https://www.aiche.org/node/1851811/group/9606/session/124141/paper/854021</t>
  </si>
  <si>
    <t>https://www.aiche.org/node/1851811/group/9606/session/124141/paper/854026</t>
  </si>
  <si>
    <t>https://www.aiche.org/node/1851811/group/9606/session/124141/paper/854031</t>
  </si>
  <si>
    <t>https://www.aiche.org/node/1851811/group/9606/session/124141/paper/854036</t>
  </si>
  <si>
    <t>https://www.aiche.org/node/1851811/group/9606/session/124141/paper/854041</t>
  </si>
  <si>
    <t>https://www.aiche.org/node/1851811/group/9606/session/124141/paper/854046</t>
  </si>
  <si>
    <t>https://www.aiche.org/node/1851811/group/9606/session/124141/paper/854051</t>
  </si>
  <si>
    <t>https://www.aiche.org/node/1851811/group/9606/session/124141/paper/854056</t>
  </si>
  <si>
    <t>https://www.aiche.org/node/1851811/group/9606/session/124141/paper/854061</t>
  </si>
  <si>
    <t>https://www.aiche.org/node/1851811/group/9606/session/124141/paper/854066</t>
  </si>
  <si>
    <t>https://www.aiche.org/node/1851811/group/9606/session/124141/paper/854071</t>
  </si>
  <si>
    <t>https://www.aiche.org/node/1851811/group/9606/session/124141/paper/854076</t>
  </si>
  <si>
    <t>https://www.aiche.org/node/1851811/group/9606/session/124141/paper/854081</t>
  </si>
  <si>
    <t>https://www.aiche.org/node/1851811/group/9606/session/124141/paper/854086</t>
  </si>
  <si>
    <t>https://www.aiche.org/node/1851811/group/9606/session/124141/paper/854091</t>
  </si>
  <si>
    <t>https://www.aiche.org/node/1851811/group/9606/session/124141/paper/854096</t>
  </si>
  <si>
    <t>https://www.aiche.org/node/1851811/group/9606/session/124141/paper/854101</t>
  </si>
  <si>
    <t>https://www.aiche.org/node/1851811/group/9606/session/124141/paper/854106</t>
  </si>
  <si>
    <t>https://www.aiche.org/node/1851811/group/9606/session/124141/paper/854111</t>
  </si>
  <si>
    <t>https://www.aiche.org/node/1851811/group/9606/session/124141/paper/854116</t>
  </si>
  <si>
    <t>https://www.aiche.org/node/1851811/group/9606/session/124141/paper/854121</t>
  </si>
  <si>
    <t>https://www.aiche.org/node/1851811/group/9606/session/124141/paper/854126</t>
  </si>
  <si>
    <t>https://www.aiche.org/node/1851811/group/9606/session/124141/paper/854131</t>
  </si>
  <si>
    <t>https://www.aiche.org/node/1851811/group/9606/session/124141/paper/854136</t>
  </si>
  <si>
    <t>https://www.aiche.org/node/1851811/group/9606/session/124141/paper/854141</t>
  </si>
  <si>
    <t>https://www.aiche.org/node/1851811/group/9606/session/124141/paper/854146</t>
  </si>
  <si>
    <t>https://www.aiche.org/node/1851811/group/9606/session/124141/paper/854151</t>
  </si>
  <si>
    <t>https://www.aiche.org/node/1851811/group/9606/session/124141/paper/854156</t>
  </si>
  <si>
    <t>https://www.aiche.org/node/1851811/group/9606/session/124141/paper/854161</t>
  </si>
  <si>
    <t>https://www.aiche.org/node/1851811/group/9606/session/124141/paper/854166</t>
  </si>
  <si>
    <t>https://www.aiche.org/node/1851811/group/9606/session/124141/paper/854171</t>
  </si>
  <si>
    <t>https://www.aiche.org/node/1851811/group/9606/session/124141/paper/854176</t>
  </si>
  <si>
    <t>https://www.aiche.org/node/1851811/group/9606/session/124141/paper/854181</t>
  </si>
  <si>
    <t>https://www.aiche.org/node/1846171/group/9591/session/124111/paper/853361</t>
  </si>
  <si>
    <t>https://www.aiche.org/node/1846171/group/9591/session/124111/paper/853366</t>
  </si>
  <si>
    <t>https://www.aiche.org/node/1846171/group/9591/session/124111/paper/853371</t>
  </si>
  <si>
    <t>https://www.aiche.org/node/1846171/group/9591/session/124111/paper/853376</t>
  </si>
  <si>
    <t>https://www.aiche.org/node/1846171/group/9591/session/124111/paper/853381</t>
  </si>
  <si>
    <t>https://www.aiche.org/node/1846171/group/9591/session/124111/paper/853386</t>
  </si>
  <si>
    <t>https://www.aiche.org/node/1846171/group/9591/session/124111/paper/853391</t>
  </si>
  <si>
    <t>https://www.aiche.org/node/1846171/group/9591/session/124111/paper/853396</t>
  </si>
  <si>
    <t>https://www.aiche.org/node/1846171/group/9591/session/124111/paper/853401</t>
  </si>
  <si>
    <t>https://www.aiche.org/node/1846171/group/9591/session/124111/paper/853406</t>
  </si>
  <si>
    <t>https://www.aiche.org/node/1846171/group/9591/session/124111/paper/853411</t>
  </si>
  <si>
    <t>https://www.aiche.org/node/1846171/group/9591/session/124111/paper/853416</t>
  </si>
  <si>
    <t>https://www.aiche.org/node/1846171/group/9591/session/124111/paper/853421</t>
  </si>
  <si>
    <t>https://www.aiche.org/node/1846171/group/9591/session/124111/paper/853426</t>
  </si>
  <si>
    <t>https://www.aiche.org/node/1846171/group/9591/session/124111/paper/853431</t>
  </si>
  <si>
    <t>https://www.aiche.org/node/1846171/group/9591/session/124111/paper/853436</t>
  </si>
  <si>
    <t>https://www.aiche.org/node/1846171/group/9591/session/124111/paper/853441</t>
  </si>
  <si>
    <t>https://www.aiche.org/node/1846171/group/9591/session/124111/paper/853446</t>
  </si>
  <si>
    <t>https://www.aiche.org/node/1846171/group/9591/session/124111/paper/853451</t>
  </si>
  <si>
    <t>https://www.aiche.org/node/1846171/group/9591/session/124111/paper/853456</t>
  </si>
  <si>
    <t>https://www.aiche.org/node/1846171/group/9591/session/124111/paper/853461</t>
  </si>
  <si>
    <t>https://www.aiche.org/node/1846171/group/9591/session/124111/paper/853466</t>
  </si>
  <si>
    <t>https://www.aiche.org/node/1846171/group/9591/session/124111/paper/853471</t>
  </si>
  <si>
    <t>https://www.aiche.org/node/1846171/group/9591/session/124111/paper/853476</t>
  </si>
  <si>
    <t>https://www.aiche.org/node/1846171/group/9591/session/124111/paper/853481</t>
  </si>
  <si>
    <t>https://www.aiche.org/node/1846171/group/9591/session/124111/paper/853486</t>
  </si>
  <si>
    <t>https://www.aiche.org/node/1846171/group/9591/session/124111/paper/853491</t>
  </si>
  <si>
    <t>https://www.aiche.org/node/1846171/group/9591/session/124111/paper/853496</t>
  </si>
  <si>
    <t>https://www.aiche.org/node/1846171/group/9591/session/124111/paper/853501</t>
  </si>
  <si>
    <t>https://www.aiche.org/node/1846171/group/9591/session/124111/paper/853506</t>
  </si>
  <si>
    <t>https://www.aiche.org/node/1846171/group/9591/session/124111/paper/853511</t>
  </si>
  <si>
    <t>https://www.aiche.org/node/1846171/group/9591/session/124111/paper/853516</t>
  </si>
  <si>
    <t>https://www.aiche.org/node/1846171/group/9591/session/124111/paper/853521</t>
  </si>
  <si>
    <t>https://www.aiche.org/node/1846171/group/9591/session/124111/paper/853526</t>
  </si>
  <si>
    <t>https://www.aiche.org/node/1846171/group/9591/session/124111/paper/853531</t>
  </si>
  <si>
    <t>https://www.aiche.org/node/1846171/group/9591/session/124111/paper/853536</t>
  </si>
  <si>
    <t>https://www.aiche.org/node/1846171/group/9591/session/124111/paper/853541</t>
  </si>
  <si>
    <t>https://www.aiche.org/node/1846171/group/9591/session/124111/paper/853546</t>
  </si>
  <si>
    <t>https://www.aiche.org/node/1846171/group/9591/session/124111/paper/853551</t>
  </si>
  <si>
    <t>https://www.aiche.org/node/1846171/group/9591/session/124111/paper/853556</t>
  </si>
  <si>
    <t>https://www.aiche.org/node/1846171/group/9591/session/124111/paper/853561</t>
  </si>
  <si>
    <t>https://www.aiche.org/node/1846171/group/9591/session/124111/paper/853566</t>
  </si>
  <si>
    <t>https://www.aiche.org/node/1846171/group/9591/session/124111/paper/853571</t>
  </si>
  <si>
    <t>https://www.aiche.org/node/1846171/group/9591/session/124111/paper/853576</t>
  </si>
  <si>
    <t>https://www.aiche.org/node/1846171/group/9591/session/124111/paper/853581</t>
  </si>
  <si>
    <t>https://www.aiche.org/node/1846171/group/9591/session/124111/paper/853586</t>
  </si>
  <si>
    <t>https://www.aiche.org/node/1846171/group/9591/session/124111/paper/853591</t>
  </si>
  <si>
    <t>https://www.aiche.org/node/1846171/group/9591/session/124111/paper/853596</t>
  </si>
  <si>
    <t>https://www.aiche.org/node/1851366/group/9596/session/124121/paper/853611</t>
  </si>
  <si>
    <t>https://www.aiche.org/node/1851366/group/9596/session/124121/paper/853616</t>
  </si>
  <si>
    <t>https://www.aiche.org/node/1851366/group/9596/session/124121/paper/853621</t>
  </si>
  <si>
    <t>https://www.aiche.org/node/1851366/group/9596/session/124121/paper/853626</t>
  </si>
  <si>
    <t>https://www.aiche.org/node/1851366/group/9596/session/124121/paper/853631</t>
  </si>
  <si>
    <t>https://www.aiche.org/node/1851366/group/9596/session/124121/paper/853636</t>
  </si>
  <si>
    <t>https://www.aiche.org/node/1851366/group/9596/session/124121/paper/853641</t>
  </si>
  <si>
    <t>https://www.aiche.org/node/1851366/group/9596/session/124121/paper/853646</t>
  </si>
  <si>
    <t>https://www.aiche.org/node/1851366/group/9596/session/124121/paper/853651</t>
  </si>
  <si>
    <t>https://www.aiche.org/node/1851366/group/9596/session/124121/paper/853656</t>
  </si>
  <si>
    <t>https://www.aiche.org/node/1851366/group/9596/session/124121/paper/853661</t>
  </si>
  <si>
    <t>https://www.aiche.org/node/1851366/group/9596/session/124121/paper/853666</t>
  </si>
  <si>
    <t>https://www.aiche.org/node/1851366/group/9596/session/124121/paper/853671</t>
  </si>
  <si>
    <t>https://www.aiche.org/node/1851366/group/9596/session/124121/paper/853676</t>
  </si>
  <si>
    <t>https://www.aiche.org/node/1851366/group/9596/session/124121/paper/853681</t>
  </si>
  <si>
    <t>https://www.aiche.org/node/1851366/group/9596/session/124121/paper/853686</t>
  </si>
  <si>
    <t>https://www.aiche.org/node/1851366/group/9596/session/124121/paper/853691</t>
  </si>
  <si>
    <t>https://www.aiche.org/node/1851366/group/9596/session/124121/paper/853696</t>
  </si>
  <si>
    <t>https://www.aiche.org/node/1851366/group/9596/session/124121/paper/853701</t>
  </si>
  <si>
    <t>https://www.aiche.org/node/1851366/group/9596/session/124121/paper/853706</t>
  </si>
  <si>
    <t>https://www.aiche.org/node/1851366/group/9596/session/124121/paper/853711</t>
  </si>
  <si>
    <t>https://www.aiche.org/node/1851366/group/9596/session/124121/paper/853716</t>
  </si>
  <si>
    <t>https://www.aiche.org/node/1851366/group/9596/session/124121/paper/853721</t>
  </si>
  <si>
    <t>https://www.aiche.org/node/1851366/group/9596/session/124121/paper/853726</t>
  </si>
  <si>
    <t>https://www.aiche.org/node/1851366/group/9596/session/124121/paper/853731</t>
  </si>
  <si>
    <t>https://www.aiche.org/node/1851366/group/9596/session/124121/paper/853736</t>
  </si>
  <si>
    <t>https://www.aiche.org/node/1851366/group/9596/session/124121/paper/853741</t>
  </si>
  <si>
    <t>https://www.aiche.org/node/1851366/group/9596/session/124121/paper/853746</t>
  </si>
  <si>
    <t>https://www.aiche.org/node/1851366/group/9596/session/124121/paper/853751</t>
  </si>
  <si>
    <t>https://www.aiche.org/node/1851366/group/9596/session/124121/paper/853756</t>
  </si>
  <si>
    <t>https://www.aiche.org/node/1851366/group/9596/session/124121/paper/853761</t>
  </si>
  <si>
    <t>https://www.aiche.org/node/1851366/group/9596/session/124121/paper/853766</t>
  </si>
  <si>
    <t>https://www.aiche.org/node/1851366/group/9596/session/124121/paper/853771</t>
  </si>
  <si>
    <t>https://www.aiche.org/node/1851366/group/9596/session/124121/paper/853776</t>
  </si>
  <si>
    <t>https://www.aiche.org/node/1851366/group/9596/session/124121/paper/853781</t>
  </si>
  <si>
    <t>https://www.aiche.org/node/1851366/group/9596/session/124121/paper/853786</t>
  </si>
  <si>
    <t>https://www.aiche.org/node/1851366/group/9596/session/124121/paper/853791</t>
  </si>
  <si>
    <t>https://www.aiche.org/node/1851366/group/9596/session/124121/paper/853796</t>
  </si>
  <si>
    <t>https://www.aiche.org/node/1851366/group/9596/session/124121/paper/853801</t>
  </si>
  <si>
    <t>https://www.aiche.org/node/1851366/group/9596/session/124121/paper/853806</t>
  </si>
  <si>
    <t>https://www.aiche.org/node/1851801/group/9601/session/124131/paper/853821</t>
  </si>
  <si>
    <t>https://www.aiche.org/node/1851801/group/9601/session/124131/paper/853826</t>
  </si>
  <si>
    <t>https://www.aiche.org/node/1851801/group/9601/session/124131/paper/853831</t>
  </si>
  <si>
    <t>https://www.aiche.org/node/1851801/group/9601/session/124131/paper/853836</t>
  </si>
  <si>
    <t>https://www.aiche.org/node/1851801/group/9601/session/124131/paper/853841</t>
  </si>
  <si>
    <t>https://www.aiche.org/node/1851801/group/9601/session/124131/paper/853846</t>
  </si>
  <si>
    <t>https://www.aiche.org/node/1851801/group/9601/session/124131/paper/853851</t>
  </si>
  <si>
    <t>https://www.aiche.org/node/1851801/group/9601/session/124131/paper/853856</t>
  </si>
  <si>
    <t>https://www.aiche.org/node/1851801/group/9601/session/124131/paper/853861</t>
  </si>
  <si>
    <t>https://www.aiche.org/node/1851801/group/9601/session/124131/paper/853866</t>
  </si>
  <si>
    <t>https://www.aiche.org/node/1851801/group/9601/session/124131/paper/853871</t>
  </si>
  <si>
    <t>https://www.aiche.org/node/1851801/group/9601/session/124131/paper/853876</t>
  </si>
  <si>
    <t>https://www.aiche.org/node/1851801/group/9601/session/124131/paper/853881</t>
  </si>
  <si>
    <t>https://www.aiche.org/node/1851801/group/9601/session/124131/paper/853886</t>
  </si>
  <si>
    <t>https://www.aiche.org/node/1851801/group/9601/session/124131/paper/853891</t>
  </si>
  <si>
    <t>https://www.aiche.org/node/1851801/group/9601/session/124131/paper/853896</t>
  </si>
  <si>
    <t>https://www.aiche.org/node/1851801/group/9601/session/124131/paper/853901</t>
  </si>
  <si>
    <t>https://www.aiche.org/node/1851801/group/9601/session/124131/paper/853906</t>
  </si>
  <si>
    <t>https://www.aiche.org/node/1851801/group/9601/session/124131/paper/853911</t>
  </si>
  <si>
    <t>https://www.aiche.org/node/1851801/group/9601/session/124131/paper/853916</t>
  </si>
  <si>
    <t>https://www.aiche.org/node/1851801/group/9601/session/124131/paper/853921</t>
  </si>
  <si>
    <t>https://www.aiche.org/node/1851801/group/9601/session/124131/paper/853926</t>
  </si>
  <si>
    <t>https://www.aiche.org/node/1851801/group/9601/session/124131/paper/853931</t>
  </si>
  <si>
    <t>https://www.aiche.org/node/1851801/group/9601/session/124131/paper/853936</t>
  </si>
  <si>
    <t>https://www.aiche.org/node/1851801/group/9601/session/124131/paper/853941</t>
  </si>
  <si>
    <t>https://www.aiche.org/node/1851801/group/9601/session/124131/paper/853946</t>
  </si>
  <si>
    <t>https://www.aiche.org/node/1851801/group/9601/session/124131/paper/853951</t>
  </si>
  <si>
    <t>https://www.aiche.org/node/1851801/group/9601/session/124131/paper/853956</t>
  </si>
  <si>
    <t>https://www.aiche.org/node/1851801/group/9601/session/124131/paper/853961</t>
  </si>
  <si>
    <t>https://www.aiche.org/node/1851801/group/9601/session/124131/paper/853966</t>
  </si>
  <si>
    <t>https://www.aiche.org/node/1851801/group/9601/session/124131/paper/853971</t>
  </si>
  <si>
    <t>https://www.aiche.org/node/1851801/group/9601/session/124131/paper/853976</t>
  </si>
  <si>
    <t>https://www.aiche.org/node/1851801/group/9601/session/124131/paper/853981</t>
  </si>
  <si>
    <t>https://www.aiche.org/node/1851801/group/9601/session/124131/paper/853986</t>
  </si>
  <si>
    <t>https://www.aiche.org/node/1851801/group/9601/session/124131/paper/853991</t>
  </si>
  <si>
    <t>https://www.aiche.org/node/1866266/group/9616/session/124161/paper/854466</t>
  </si>
  <si>
    <t>https://www.aiche.org/node/1866266/group/9616/session/124161/paper/854471</t>
  </si>
  <si>
    <t>https://www.aiche.org/node/1866266/group/9616/session/124161/paper/854476</t>
  </si>
  <si>
    <t>https://www.aiche.org/node/1866266/group/9616/session/124161/paper/854481</t>
  </si>
  <si>
    <t>https://www.aiche.org/node/1866266/group/9616/session/124161/paper/854486</t>
  </si>
  <si>
    <t>https://www.aiche.org/node/1866266/group/9616/session/124161/paper/854491</t>
  </si>
  <si>
    <t>https://www.aiche.org/node/1866266/group/9616/session/124161/paper/854496</t>
  </si>
  <si>
    <t>https://www.aiche.org/node/1866266/group/9616/session/124161/paper/854501</t>
  </si>
  <si>
    <t>https://www.aiche.org/node/1866266/group/9616/session/124161/paper/854506</t>
  </si>
  <si>
    <t>https://www.aiche.org/node/1866266/group/9616/session/124161/paper/854511</t>
  </si>
  <si>
    <t>https://www.aiche.org/node/1866266/group/9616/session/124161/paper/854516</t>
  </si>
  <si>
    <t>https://www.aiche.org/node/1866266/group/9616/session/124161/paper/854521</t>
  </si>
  <si>
    <t>https://www.aiche.org/node/1866266/group/9616/session/124161/paper/854526</t>
  </si>
  <si>
    <t>https://www.aiche.org/node/1866266/group/9616/session/124161/paper/854531</t>
  </si>
  <si>
    <t>https://www.aiche.org/node/1866266/group/9616/session/124161/paper/854536</t>
  </si>
  <si>
    <t>https://www.aiche.org/node/1866266/group/9616/session/124161/paper/854541</t>
  </si>
  <si>
    <t>https://www.aiche.org/node/1866266/group/9616/session/124161/paper/854546</t>
  </si>
  <si>
    <t>https://www.aiche.org/node/1866266/group/9616/session/124161/paper/854551</t>
  </si>
  <si>
    <t>https://www.aiche.org/node/1866266/group/9616/session/124161/paper/854556</t>
  </si>
  <si>
    <t>https://www.aiche.org/node/1866266/group/9616/session/124161/paper/854561</t>
  </si>
  <si>
    <t>https://www.aiche.org/node/1866266/group/9616/session/124161/paper/854566</t>
  </si>
  <si>
    <t>https://www.aiche.org/node/1866266/group/9616/session/124161/paper/854571</t>
  </si>
  <si>
    <t>https://www.aiche.org/node/1866266/group/9616/session/124161/paper/854576</t>
  </si>
  <si>
    <t>https://www.aiche.org/node/1866266/group/9616/session/124161/paper/854581</t>
  </si>
  <si>
    <t>https://www.aiche.org/node/1866266/group/9616/session/124161/paper/854586</t>
  </si>
  <si>
    <t>https://www.aiche.org/node/1866266/group/9616/session/124161/paper/854591</t>
  </si>
  <si>
    <t>https://www.aiche.org/node/1866266/group/9616/session/124161/paper/854596</t>
  </si>
  <si>
    <t>https://www.aiche.org/node/1866266/group/9616/session/124161/paper/854601</t>
  </si>
  <si>
    <t>https://www.aiche.org/node/1866266/group/9616/session/124161/paper/854606</t>
  </si>
  <si>
    <t>https://www.aiche.org/node/1866266/group/9616/session/124161/paper/854611</t>
  </si>
  <si>
    <t>https://www.aiche.org/node/1866266/group/9616/session/124161/paper/854616</t>
  </si>
  <si>
    <t>https://www.aiche.org/node/1866266/group/9616/session/124161/paper/854621</t>
  </si>
  <si>
    <t>https://www.aiche.org/node/1866266/group/9616/session/124161/paper/854626</t>
  </si>
  <si>
    <t>https://www.aiche.org/node/1866266/group/9616/session/124161/paper/854631</t>
  </si>
  <si>
    <t>https://www.aiche.org/node/1866266/group/9616/session/124161/paper/854636</t>
  </si>
  <si>
    <t>https://www.aiche.org/node/1866266/group/9616/session/124161/paper/854641</t>
  </si>
  <si>
    <t>https://www.aiche.org/node/1866266/group/9616/session/124161/paper/854646</t>
  </si>
  <si>
    <t>https://www.aiche.org/node/1867056/group/9621/session/124171/paper/854661</t>
  </si>
  <si>
    <t>https://www.aiche.org/node/1867056/group/9621/session/124171/paper/854666</t>
  </si>
  <si>
    <t>https://www.aiche.org/node/1867056/group/9621/session/124171/paper/854671</t>
  </si>
  <si>
    <t>https://www.aiche.org/node/1867056/group/9621/session/124171/paper/854676</t>
  </si>
  <si>
    <t>https://www.aiche.org/node/1867056/group/9621/session/124171/paper/854681</t>
  </si>
  <si>
    <t>https://www.aiche.org/node/1867056/group/9621/session/124171/paper/854686</t>
  </si>
  <si>
    <t>https://www.aiche.org/node/1867056/group/9621/session/124171/paper/854691</t>
  </si>
  <si>
    <t>https://www.aiche.org/node/1867056/group/9621/session/124171/paper/854696</t>
  </si>
  <si>
    <t>https://www.aiche.org/node/1867056/group/9621/session/124171/paper/854701</t>
  </si>
  <si>
    <t>https://www.aiche.org/node/1867056/group/9621/session/124171/paper/854706</t>
  </si>
  <si>
    <t>https://www.aiche.org/node/1867056/group/9621/session/124171/paper/854711</t>
  </si>
  <si>
    <t>https://www.aiche.org/node/1867056/group/9621/session/124171/paper/854716</t>
  </si>
  <si>
    <t>https://www.aiche.org/node/1867056/group/9621/session/124171/paper/854721</t>
  </si>
  <si>
    <t>https://www.aiche.org/node/1867056/group/9621/session/124171/paper/854726</t>
  </si>
  <si>
    <t>https://www.aiche.org/node/1867056/group/9621/session/124171/paper/854731</t>
  </si>
  <si>
    <t>https://www.aiche.org/node/1867056/group/9621/session/124171/paper/854736</t>
  </si>
  <si>
    <t>https://www.aiche.org/node/1867056/group/9621/session/124171/paper/854741</t>
  </si>
  <si>
    <t>https://www.aiche.org/node/1867056/group/9621/session/124171/paper/854746</t>
  </si>
  <si>
    <t>https://www.aiche.org/node/1867056/group/9621/session/124171/paper/854751</t>
  </si>
  <si>
    <t>https://www.aiche.org/node/1867056/group/9621/session/124171/paper/854756</t>
  </si>
  <si>
    <t>https://www.aiche.org/node/1867056/group/9621/session/124171/paper/854761</t>
  </si>
  <si>
    <t>https://www.aiche.org/node/1867056/group/9621/session/124171/paper/854766</t>
  </si>
  <si>
    <t>https://www.aiche.org/node/1867056/group/9621/session/124171/paper/854771</t>
  </si>
  <si>
    <t>https://www.aiche.org/node/1867056/group/9621/session/124171/paper/854776</t>
  </si>
  <si>
    <t>https://www.aiche.org/node/1867056/group/9621/session/124171/paper/854781</t>
  </si>
  <si>
    <t>https://www.aiche.org/node/1867056/group/9621/session/124171/paper/854786</t>
  </si>
  <si>
    <t>https://www.aiche.org/node/1867056/group/9621/session/124171/paper/854791</t>
  </si>
  <si>
    <t>https://www.aiche.org/node/1867056/group/9621/session/124171/paper/854796</t>
  </si>
  <si>
    <t>https://www.aiche.org/node/1867056/group/9621/session/124171/paper/854801</t>
  </si>
  <si>
    <t>https://www.aiche.org/node/1867056/group/9621/session/124171/paper/854806</t>
  </si>
  <si>
    <t>https://www.aiche.org/node/1867056/group/9621/session/124171/paper/854811</t>
  </si>
  <si>
    <t>https://www.aiche.org/node/1867056/group/9621/session/124171/paper/854816</t>
  </si>
  <si>
    <t>https://www.aiche.org/node/1867056/group/9621/session/124171/paper/854821</t>
  </si>
  <si>
    <t>https://www.aiche.org/node/1867056/group/9621/session/124171/paper/854826</t>
  </si>
  <si>
    <t>https://www.aiche.org/node/1867056/group/9621/session/124171/paper/854831</t>
  </si>
  <si>
    <t>https://www.aiche.org/node/1867056/group/9621/session/124171/paper/854836</t>
  </si>
  <si>
    <t>https://www.aiche.org/node/1867056/group/9621/session/124171/paper/854841</t>
  </si>
  <si>
    <t>https://www.aiche.org/node/1867056/group/9621/session/124171/paper/854846</t>
  </si>
  <si>
    <t>https://www.aiche.org/node/1867056/group/9621/session/124171/paper/854851</t>
  </si>
  <si>
    <t>https://www.aiche.org/node/1867286/group/9626/session/124181/paper/854866</t>
  </si>
  <si>
    <t>https://www.aiche.org/node/1867286/group/9626/session/124181/paper/854871</t>
  </si>
  <si>
    <t>https://www.aiche.org/node/1867286/group/9626/session/124181/paper/854876</t>
  </si>
  <si>
    <t>https://www.aiche.org/node/1867286/group/9626/session/124181/paper/854881</t>
  </si>
  <si>
    <t>https://www.aiche.org/node/1867286/group/9626/session/124181/paper/854886</t>
  </si>
  <si>
    <t>https://www.aiche.org/node/1867286/group/9626/session/124181/paper/854891</t>
  </si>
  <si>
    <t>https://www.aiche.org/node/1867286/group/9626/session/124181/paper/854896</t>
  </si>
  <si>
    <t>https://www.aiche.org/node/1867286/group/9626/session/124181/paper/854901</t>
  </si>
  <si>
    <t>https://www.aiche.org/node/1867286/group/9626/session/124181/paper/854906</t>
  </si>
  <si>
    <t>https://www.aiche.org/node/1867286/group/9626/session/124181/paper/854911</t>
  </si>
  <si>
    <t>https://www.aiche.org/node/1867286/group/9626/session/124181/paper/854916</t>
  </si>
  <si>
    <t>https://www.aiche.org/node/1867286/group/9626/session/124181/paper/854921</t>
  </si>
  <si>
    <t>https://www.aiche.org/node/1867286/group/9626/session/124181/paper/854926</t>
  </si>
  <si>
    <t>https://www.aiche.org/node/1867286/group/9626/session/124181/paper/854931</t>
  </si>
  <si>
    <t>https://www.aiche.org/node/1867286/group/9626/session/124181/paper/854936</t>
  </si>
  <si>
    <t>https://www.aiche.org/node/1867286/group/9626/session/124181/paper/854941</t>
  </si>
  <si>
    <t>https://www.aiche.org/node/1867286/group/9626/session/124181/paper/854946</t>
  </si>
  <si>
    <t>https://www.aiche.org/node/1867286/group/9626/session/124181/paper/854951</t>
  </si>
  <si>
    <t>https://www.aiche.org/node/1867286/group/9626/session/124181/paper/854956</t>
  </si>
  <si>
    <t>https://www.aiche.org/node/1867286/group/9626/session/124181/paper/854961</t>
  </si>
  <si>
    <t>https://www.aiche.org/node/1867286/group/9626/session/124181/paper/854966</t>
  </si>
  <si>
    <t>https://www.aiche.org/node/1867286/group/9626/session/124181/paper/854971</t>
  </si>
  <si>
    <t>https://www.aiche.org/node/1867286/group/9626/session/124181/paper/854976</t>
  </si>
  <si>
    <t>https://www.aiche.org/node/1867286/group/9626/session/124181/paper/854981</t>
  </si>
  <si>
    <t>https://www.aiche.org/node/1869291/group/9631/session/124191/paper/854996</t>
  </si>
  <si>
    <t>https://www.aiche.org/node/1869291/group/9631/session/124191/paper/855001</t>
  </si>
  <si>
    <t>https://www.aiche.org/node/1869291/group/9631/session/124191/paper/855006</t>
  </si>
  <si>
    <t>https://www.aiche.org/node/1869291/group/9631/session/124191/paper/855011</t>
  </si>
  <si>
    <t>https://www.aiche.org/node/1869291/group/9631/session/124191/paper/855016</t>
  </si>
  <si>
    <t>https://www.aiche.org/node/1869291/group/9631/session/124191/paper/855021</t>
  </si>
  <si>
    <t>https://www.aiche.org/node/1869291/group/9631/session/124191/paper/855026</t>
  </si>
  <si>
    <t>https://www.aiche.org/node/1869291/group/9631/session/124191/paper/855031</t>
  </si>
  <si>
    <t>https://www.aiche.org/node/1869291/group/9631/session/124191/paper/855036</t>
  </si>
  <si>
    <t>https://www.aiche.org/node/1869291/group/9631/session/124191/paper/855041</t>
  </si>
  <si>
    <t>https://www.aiche.org/node/1869291/group/9631/session/124191/paper/855046</t>
  </si>
  <si>
    <t>https://www.aiche.org/node/1869291/group/9631/session/124191/paper/855051</t>
  </si>
  <si>
    <t>https://www.aiche.org/node/1869291/group/9631/session/124191/paper/855056</t>
  </si>
  <si>
    <t>https://www.aiche.org/node/1869291/group/9631/session/124191/paper/855061</t>
  </si>
  <si>
    <t>https://www.aiche.org/node/1869291/group/9631/session/124191/paper/855066</t>
  </si>
  <si>
    <t>https://www.aiche.org/node/1869291/group/9631/session/124191/paper/855071</t>
  </si>
  <si>
    <t>https://www.aiche.org/node/1869291/group/9631/session/124191/paper/855076</t>
  </si>
  <si>
    <t>https://www.aiche.org/node/1869291/group/9631/session/124191/paper/855081</t>
  </si>
  <si>
    <t>https://www.aiche.org/node/1869291/group/9631/session/124191/paper/855086</t>
  </si>
  <si>
    <t>https://www.aiche.org/node/1869291/group/9631/session/124191/paper/855091</t>
  </si>
  <si>
    <t>https://www.aiche.org/node/1869291/group/9631/session/124191/paper/855096</t>
  </si>
  <si>
    <t>https://www.aiche.org/node/1869291/group/9631/session/124191/paper/855101</t>
  </si>
  <si>
    <t>https://www.aiche.org/node/1869291/group/9631/session/124191/paper/855106</t>
  </si>
  <si>
    <t>https://www.aiche.org/node/1869291/group/9631/session/124191/paper/855111</t>
  </si>
  <si>
    <t>https://www.aiche.org/node/1869291/group/9631/session/124191/paper/855116</t>
  </si>
  <si>
    <t>https://www.aiche.org/node/1869291/group/9631/session/124191/paper/855121</t>
  </si>
  <si>
    <t>https://www.aiche.org/node/1869291/group/9631/session/124191/paper/855126</t>
  </si>
  <si>
    <t>https://www.aiche.org/node/1869291/group/9631/session/124191/paper/855131</t>
  </si>
  <si>
    <t>https://www.aiche.org/node/1869291/group/9631/session/124191/paper/855136</t>
  </si>
  <si>
    <t>https://www.aiche.org/node/1869291/group/9631/session/124191/paper/855141</t>
  </si>
  <si>
    <t>https://www.aiche.org/node/1869291/group/9631/session/124191/paper/855146</t>
  </si>
  <si>
    <t>https://www.aiche.org/node/1869291/group/9631/session/124191/paper/855151</t>
  </si>
  <si>
    <t>https://www.aiche.org/node/1869291/group/9631/session/124191/paper/855156</t>
  </si>
  <si>
    <t>https://www.aiche.org/node/1869291/group/9631/session/124191/paper/855161</t>
  </si>
  <si>
    <t>https://www.aiche.org/node/1869291/group/9631/session/124191/paper/855166</t>
  </si>
  <si>
    <t>https://www.aiche.org/node/1869291/group/9631/session/124191/paper/855171</t>
  </si>
  <si>
    <t>https://www.aiche.org/node/1869291/group/9631/session/124191/paper/855176</t>
  </si>
  <si>
    <t>https://www.aiche.org/node/1869291/group/9631/session/124191/paper/855181</t>
  </si>
  <si>
    <t>https://www.aiche.org/node/1869291/group/9631/session/124191/paper/855186</t>
  </si>
  <si>
    <t>https://www.aiche.org/node/1869291/group/9631/session/124191/paper/855191</t>
  </si>
  <si>
    <t>https://www.aiche.org/node/1869291/group/9631/session/124191/paper/855196</t>
  </si>
  <si>
    <t>https://www.aiche.org/node/1869291/group/9631/session/124191/paper/855201</t>
  </si>
  <si>
    <t>https://www.aiche.org/node/1869291/group/9631/session/124191/paper/855206</t>
  </si>
  <si>
    <t>https://www.aiche.org/node/1869291/group/9631/session/124191/paper/855211</t>
  </si>
  <si>
    <t>https://www.aiche.org/node/1869291/group/9631/session/124191/paper/855216</t>
  </si>
  <si>
    <t>https://www.aiche.org/node/1869291/group/9631/session/124191/paper/855221</t>
  </si>
  <si>
    <t>https://www.aiche.org/node/1869291/group/9631/session/124191/paper/855226</t>
  </si>
  <si>
    <t>https://www.aiche.org/node/1869291/group/9631/session/124191/paper/855231</t>
  </si>
  <si>
    <t>https://www.aiche.org/node/1869291/group/9631/session/124191/paper/855236</t>
  </si>
  <si>
    <t>https://www.aiche.org/node/1869291/group/9631/session/124191/paper/855241</t>
  </si>
  <si>
    <t>https://www.aiche.org/node/1869291/group/9631/session/124191/paper/855246</t>
  </si>
  <si>
    <t>https://www.aiche.org/node/1869291/group/9631/session/124191/paper/855251</t>
  </si>
  <si>
    <t>https://www.aiche.org/node/1869291/group/9631/session/124191/paper/855256</t>
  </si>
  <si>
    <t>https://www.aiche.org/node/1869291/group/9631/session/124191/paper/855261</t>
  </si>
  <si>
    <t>https://www.aiche.org/node/1869291/group/9631/session/124191/paper/855266</t>
  </si>
  <si>
    <t>https://www.aiche.org/node/1869291/group/9631/session/124191/paper/855271</t>
  </si>
  <si>
    <t>https://www.aiche.org/node/1869291/group/9631/session/124191/paper/855276</t>
  </si>
  <si>
    <t>https://www.aiche.org/node/1869606/group/9636/session/124201/paper/855291</t>
  </si>
  <si>
    <t>https://www.aiche.org/node/1869606/group/9636/session/124201/paper/855296</t>
  </si>
  <si>
    <t>https://www.aiche.org/node/1869606/group/9636/session/124201/paper/855301</t>
  </si>
  <si>
    <t>https://www.aiche.org/node/1869606/group/9636/session/124201/paper/855306</t>
  </si>
  <si>
    <t>https://www.aiche.org/node/1869606/group/9636/session/124201/paper/855311</t>
  </si>
  <si>
    <t>https://www.aiche.org/node/1869606/group/9636/session/124201/paper/855316</t>
  </si>
  <si>
    <t>https://www.aiche.org/node/1869606/group/9636/session/124201/paper/855321</t>
  </si>
  <si>
    <t>https://www.aiche.org/node/1869606/group/9636/session/124201/paper/855326</t>
  </si>
  <si>
    <t>https://www.aiche.org/node/1869606/group/9636/session/124201/paper/855331</t>
  </si>
  <si>
    <t>https://www.aiche.org/node/1869606/group/9636/session/124201/paper/855336</t>
  </si>
  <si>
    <t>https://www.aiche.org/node/1869606/group/9636/session/124201/paper/855341</t>
  </si>
  <si>
    <t>https://www.aiche.org/node/1869606/group/9636/session/124201/paper/855346</t>
  </si>
  <si>
    <t>https://www.aiche.org/node/1869606/group/9636/session/124201/paper/855351</t>
  </si>
  <si>
    <t>https://www.aiche.org/node/1869606/group/9636/session/124201/paper/855356</t>
  </si>
  <si>
    <t>https://www.aiche.org/node/1869606/group/9636/session/124201/paper/855361</t>
  </si>
  <si>
    <t>https://www.aiche.org/node/1869606/group/9636/session/124201/paper/855366</t>
  </si>
  <si>
    <t>https://www.aiche.org/node/1869606/group/9636/session/124201/paper/855371</t>
  </si>
  <si>
    <t>https://www.aiche.org/node/1869606/group/9636/session/124201/paper/855376</t>
  </si>
  <si>
    <t>https://www.aiche.org/node/1869606/group/9636/session/124201/paper/855381</t>
  </si>
  <si>
    <t>https://www.aiche.org/node/1869606/group/9636/session/124201/paper/855386</t>
  </si>
  <si>
    <t>https://www.aiche.org/node/1869606/group/9636/session/124201/paper/855391</t>
  </si>
  <si>
    <t>https://www.aiche.org/node/1869606/group/9636/session/124201/paper/855396</t>
  </si>
  <si>
    <t>https://www.aiche.org/node/1869606/group/9636/session/124201/paper/855401</t>
  </si>
  <si>
    <t>https://www.aiche.org/node/1869606/group/9636/session/124201/paper/855406</t>
  </si>
  <si>
    <t>https://www.aiche.org/node/1869606/group/9636/session/124201/paper/855411</t>
  </si>
  <si>
    <t>https://www.aiche.org/node/1869606/group/9636/session/124201/paper/855416</t>
  </si>
  <si>
    <t>https://www.aiche.org/node/1869606/group/9636/session/124201/paper/855421</t>
  </si>
  <si>
    <t>https://www.aiche.org/node/1869606/group/9636/session/124201/paper/855426</t>
  </si>
  <si>
    <t>https://www.aiche.org/node/1869606/group/9636/session/124201/paper/855431</t>
  </si>
  <si>
    <t>https://www.aiche.org/node/1869606/group/9636/session/124201/paper/855436</t>
  </si>
  <si>
    <t>https://www.aiche.org/node/1869606/group/9636/session/124201/paper/855441</t>
  </si>
  <si>
    <t>https://www.aiche.org/node/1869606/group/9636/session/124201/paper/855446</t>
  </si>
  <si>
    <t>https://www.aiche.org/node/1869606/group/9636/session/124201/paper/855451</t>
  </si>
  <si>
    <t>https://www.aiche.org/node/1869606/group/9636/session/124201/paper/855456</t>
  </si>
  <si>
    <t>https://www.aiche.org/node/1869606/group/9636/session/124201/paper/855461</t>
  </si>
  <si>
    <t>https://www.aiche.org/node/1869606/group/9636/session/124201/paper/855466</t>
  </si>
  <si>
    <t>https://www.aiche.org/node/1869606/group/9636/session/124201/paper/855471</t>
  </si>
  <si>
    <t>https://www.aiche.org/node/1869606/group/9636/session/124201/paper/855476</t>
  </si>
  <si>
    <t>https://www.aiche.org/node/1869606/group/9636/session/124201/paper/855481</t>
  </si>
  <si>
    <t>https://www.aiche.org/node/1869606/group/9636/session/124201/paper/855486</t>
  </si>
  <si>
    <t>https://www.aiche.org/node/1869606/group/9636/session/124201/paper/855491</t>
  </si>
  <si>
    <t>https://www.aiche.org/node/1869606/group/9636/session/124201/paper/855496</t>
  </si>
  <si>
    <t>https://www.aiche.org/node/1869606/group/9636/session/124201/paper/855501</t>
  </si>
  <si>
    <t>https://www.aiche.org/node/1869606/group/9636/session/124201/paper/855506</t>
  </si>
  <si>
    <t>https://www.aiche.org/node/1869606/group/9636/session/124201/paper/855511</t>
  </si>
  <si>
    <t>https://www.aiche.org/node/1876771/group/9641/session/124211/paper/855526</t>
  </si>
  <si>
    <t>https://www.aiche.org/node/1876771/group/9641/session/124211/paper/855531</t>
  </si>
  <si>
    <t>https://www.aiche.org/node/1876771/group/9641/session/124211/paper/855536</t>
  </si>
  <si>
    <t>https://www.aiche.org/node/1876771/group/9641/session/124211/paper/855541</t>
  </si>
  <si>
    <t>https://www.aiche.org/node/1876771/group/9641/session/124211/paper/855546</t>
  </si>
  <si>
    <t>https://www.aiche.org/node/1876771/group/9641/session/124211/paper/855551</t>
  </si>
  <si>
    <t>https://www.aiche.org/node/1876771/group/9641/session/124211/paper/855556</t>
  </si>
  <si>
    <t>https://www.aiche.org/node/1876771/group/9641/session/124211/paper/855561</t>
  </si>
  <si>
    <t>https://www.aiche.org/node/1876771/group/9641/session/124211/paper/855566</t>
  </si>
  <si>
    <t>https://www.aiche.org/node/1876771/group/9641/session/124211/paper/855571</t>
  </si>
  <si>
    <t>https://www.aiche.org/node/1876771/group/9641/session/124211/paper/855576</t>
  </si>
  <si>
    <t>https://www.aiche.org/node/1876771/group/9641/session/124211/paper/855581</t>
  </si>
  <si>
    <t>https://www.aiche.org/node/1876771/group/9641/session/124211/paper/855586</t>
  </si>
  <si>
    <t>https://www.aiche.org/node/1876771/group/9641/session/124211/paper/855591</t>
  </si>
  <si>
    <t>https://www.aiche.org/node/1876771/group/9641/session/124211/paper/855596</t>
  </si>
  <si>
    <t>https://www.aiche.org/node/1876771/group/9641/session/124211/paper/855601</t>
  </si>
  <si>
    <t>https://www.aiche.org/node/1876771/group/9641/session/124211/paper/855606</t>
  </si>
  <si>
    <t>https://www.aiche.org/node/1876771/group/9641/session/124211/paper/855611</t>
  </si>
  <si>
    <t>https://www.aiche.org/node/1876771/group/9641/session/124211/paper/855616</t>
  </si>
  <si>
    <t>https://www.aiche.org/node/1876771/group/9641/session/124211/paper/855621</t>
  </si>
  <si>
    <t>https://www.aiche.org/node/1876771/group/9641/session/124211/paper/855626</t>
  </si>
  <si>
    <t>https://www.aiche.org/node/1876771/group/9641/session/124211/paper/855631</t>
  </si>
  <si>
    <t>https://www.aiche.org/node/1876771/group/9641/session/124211/paper/855636</t>
  </si>
  <si>
    <t>https://www.aiche.org/node/1876771/group/9641/session/124211/paper/855641</t>
  </si>
  <si>
    <t>https://www.aiche.org/node/1876771/group/9641/session/124211/paper/855646</t>
  </si>
  <si>
    <t>https://www.aiche.org/node/1876771/group/9641/session/124211/paper/855651</t>
  </si>
  <si>
    <t>https://www.aiche.org/node/1876771/group/9641/session/124211/paper/855656</t>
  </si>
  <si>
    <t>https://www.aiche.org/node/1876771/group/9641/session/124211/paper/855661</t>
  </si>
  <si>
    <t>https://www.aiche.org/node/1876771/group/9641/session/124211/paper/855666</t>
  </si>
  <si>
    <t>https://www.aiche.org/node/1876771/group/9641/session/124211/paper/855671</t>
  </si>
  <si>
    <t>https://www.aiche.org/node/1876771/group/9641/session/124211/paper/855676</t>
  </si>
  <si>
    <t>https://www.aiche.org/node/1876771/group/9641/session/124211/paper/855681</t>
  </si>
  <si>
    <t>https://www.aiche.org/node/1876771/group/9641/session/124211/paper/855686</t>
  </si>
  <si>
    <t>https://www.aiche.org/node/1876771/group/9641/session/124211/paper/855691</t>
  </si>
  <si>
    <t>https://www.aiche.org/node/1876771/group/9641/session/124211/paper/855696</t>
  </si>
  <si>
    <t>https://www.aiche.org/node/1876771/group/9641/session/124211/paper/855701</t>
  </si>
  <si>
    <t>https://www.aiche.org/node/1876771/group/9641/session/124211/paper/855706</t>
  </si>
  <si>
    <t>https://www.aiche.org/node/1876771/group/9641/session/124211/paper/855711</t>
  </si>
  <si>
    <t>https://www.aiche.org/node/1876771/group/9641/session/124211/paper/855716</t>
  </si>
  <si>
    <t>https://www.aiche.org/node/1876771/group/9641/session/124211/paper/855721</t>
  </si>
  <si>
    <t>https://www.aiche.org/node/1876771/group/9641/session/124211/paper/855726</t>
  </si>
  <si>
    <t>https://www.aiche.org/node/1876771/group/9641/session/124211/paper/855731</t>
  </si>
  <si>
    <t>https://www.aiche.org/node/1876771/group/9641/session/124211/paper/855736</t>
  </si>
  <si>
    <t>https://www.aiche.org/node/1876771/group/9641/session/124211/paper/855741</t>
  </si>
  <si>
    <t>https://www.aiche.org/node/1876771/group/9641/session/124211/paper/855746</t>
  </si>
  <si>
    <t>https://www.aiche.org/node/1876771/group/9641/session/124211/paper/855751</t>
  </si>
  <si>
    <t>https://www.aiche.org/node/1876771/group/9641/session/124211/paper/855756</t>
  </si>
  <si>
    <t>https://www.aiche.org/node/1876771/group/9641/session/124211/paper/855761</t>
  </si>
  <si>
    <t>https://www.aiche.org/node/1876771/group/9641/session/124211/paper/855766</t>
  </si>
  <si>
    <t>https://www.aiche.org/node/1876771/group/9641/session/124211/paper/855771</t>
  </si>
  <si>
    <t>https://www.aiche.org/node/1876771/group/9641/session/124211/paper/855776</t>
  </si>
  <si>
    <t>https://www.aiche.org/node/1876771/group/9641/session/124211/paper/855781</t>
  </si>
  <si>
    <t>https://www.aiche.org/node/1876771/group/9641/session/124211/paper/855786</t>
  </si>
  <si>
    <t>https://www.aiche.org/node/1876771/group/9641/session/124211/paper/855791</t>
  </si>
  <si>
    <t>https://www.aiche.org/node/1876771/group/9641/session/124211/paper/855796</t>
  </si>
  <si>
    <t>https://www.aiche.org/node/1876771/group/9641/session/124211/paper/855801</t>
  </si>
  <si>
    <t>https://www.aiche.org/node/1876771/group/9641/session/124211/paper/855806</t>
  </si>
  <si>
    <t>https://www.aiche.org/node/1876771/group/9641/session/124211/paper/855811</t>
  </si>
  <si>
    <t>https://www.aiche.org/node/1876771/group/9641/session/124211/paper/855816</t>
  </si>
  <si>
    <t>https://www.aiche.org/node/1876771/group/9641/session/124211/paper/855821</t>
  </si>
  <si>
    <t>https://www.aiche.org/node/1876771/group/9641/session/124211/paper/855826</t>
  </si>
  <si>
    <t>https://www.aiche.org/node/1876851/group/9646/session/124221/paper/855841</t>
  </si>
  <si>
    <t>https://www.aiche.org/node/1876851/group/9646/session/124221/paper/855846</t>
  </si>
  <si>
    <t>https://www.aiche.org/node/1876851/group/9646/session/124221/paper/855851</t>
  </si>
  <si>
    <t>https://www.aiche.org/node/1876851/group/9646/session/124221/paper/855856</t>
  </si>
  <si>
    <t>https://www.aiche.org/node/1876851/group/9646/session/124221/paper/855861</t>
  </si>
  <si>
    <t>https://www.aiche.org/node/1876851/group/9646/session/124221/paper/855866</t>
  </si>
  <si>
    <t>https://www.aiche.org/node/1876851/group/9646/session/124221/paper/855871</t>
  </si>
  <si>
    <t>https://www.aiche.org/node/1876851/group/9646/session/124221/paper/855876</t>
  </si>
  <si>
    <t>https://www.aiche.org/node/1876851/group/9646/session/124221/paper/855881</t>
  </si>
  <si>
    <t>https://www.aiche.org/node/1876851/group/9646/session/124221/paper/855886</t>
  </si>
  <si>
    <t>https://www.aiche.org/node/1876851/group/9646/session/124221/paper/855891</t>
  </si>
  <si>
    <t>https://www.aiche.org/node/1876851/group/9646/session/124221/paper/855896</t>
  </si>
  <si>
    <t>https://www.aiche.org/node/1876851/group/9646/session/124221/paper/855901</t>
  </si>
  <si>
    <t>https://www.aiche.org/node/1876851/group/9646/session/124221/paper/855906</t>
  </si>
  <si>
    <t>https://www.aiche.org/node/1876851/group/9646/session/124221/paper/855911</t>
  </si>
  <si>
    <t>https://www.aiche.org/node/1876851/group/9646/session/124221/paper/855916</t>
  </si>
  <si>
    <t>https://www.aiche.org/node/1876851/group/9646/session/124221/paper/855921</t>
  </si>
  <si>
    <t>https://www.aiche.org/node/1876851/group/9646/session/124221/paper/855926</t>
  </si>
  <si>
    <t>https://www.aiche.org/node/1876851/group/9646/session/124221/paper/855931</t>
  </si>
  <si>
    <t>https://www.aiche.org/node/1876851/group/9646/session/124221/paper/855936</t>
  </si>
  <si>
    <t>https://www.aiche.org/node/1876851/group/9646/session/124221/paper/855941</t>
  </si>
  <si>
    <t>https://www.aiche.org/node/1876851/group/9646/session/124221/paper/855946</t>
  </si>
  <si>
    <t>https://www.aiche.org/node/1876851/group/9646/session/124221/paper/855951</t>
  </si>
  <si>
    <t>https://www.aiche.org/node/1876851/group/9646/session/124221/paper/855956</t>
  </si>
  <si>
    <t>https://www.aiche.org/node/1876851/group/9646/session/124221/paper/855961</t>
  </si>
  <si>
    <t>https://www.aiche.org/node/1876851/group/9646/session/124221/paper/855966</t>
  </si>
  <si>
    <t>https://www.aiche.org/node/1876851/group/9646/session/124221/paper/855971</t>
  </si>
  <si>
    <t>https://www.aiche.org/node/1876851/group/9646/session/124221/paper/855976</t>
  </si>
  <si>
    <t>https://www.aiche.org/node/1876851/group/9646/session/124221/paper/855981</t>
  </si>
  <si>
    <t>https://www.aiche.org/node/1876851/group/9646/session/124221/paper/855986</t>
  </si>
  <si>
    <t>https://www.aiche.org/node/1876851/group/9646/session/124221/paper/855991</t>
  </si>
  <si>
    <t>https://www.aiche.org/node/1876851/group/9646/session/124221/paper/855996</t>
  </si>
  <si>
    <t>https://www.aiche.org/node/1876851/group/9646/session/124221/paper/856001</t>
  </si>
  <si>
    <t>https://www.aiche.org/node/1876851/group/9646/session/124221/paper/856006</t>
  </si>
  <si>
    <t>https://www.aiche.org/node/1876851/group/9646/session/124221/paper/856011</t>
  </si>
  <si>
    <t>https://www.aiche.org/node/1876851/group/9646/session/124221/paper/856016</t>
  </si>
  <si>
    <t>https://www.aiche.org/node/1876851/group/9646/session/124221/paper/856021</t>
  </si>
  <si>
    <t>https://www.aiche.org/node/1876851/group/9646/session/124221/paper/856026</t>
  </si>
  <si>
    <t>https://www.aiche.org/node/1876851/group/9646/session/124221/paper/856031</t>
  </si>
  <si>
    <t>https://www.aiche.org/node/1876851/group/9646/session/124221/paper/856036</t>
  </si>
  <si>
    <t>https://www.aiche.org/node/1876851/group/9646/session/124221/paper/856041</t>
  </si>
  <si>
    <t>https://www.aiche.org/node/1877356/group/9651/session/124231/paper/856056</t>
  </si>
  <si>
    <t>https://www.aiche.org/node/1877356/group/9651/session/124231/paper/856061</t>
  </si>
  <si>
    <t>https://www.aiche.org/node/1877356/group/9651/session/124231/paper/856066</t>
  </si>
  <si>
    <t>https://www.aiche.org/node/1877356/group/9651/session/124231/paper/856071</t>
  </si>
  <si>
    <t>https://www.aiche.org/node/1877356/group/9651/session/124231/paper/856076</t>
  </si>
  <si>
    <t>https://www.aiche.org/node/1877356/group/9651/session/124231/paper/856081</t>
  </si>
  <si>
    <t>https://www.aiche.org/node/1877356/group/9651/session/124231/paper/856086</t>
  </si>
  <si>
    <t>https://www.aiche.org/node/1877356/group/9651/session/124231/paper/856091</t>
  </si>
  <si>
    <t>https://www.aiche.org/node/1877356/group/9651/session/124231/paper/856096</t>
  </si>
  <si>
    <t>https://www.aiche.org/node/1877356/group/9651/session/124231/paper/856101</t>
  </si>
  <si>
    <t>https://www.aiche.org/node/1877356/group/9651/session/124231/paper/856106</t>
  </si>
  <si>
    <t>https://www.aiche.org/node/1877356/group/9651/session/124231/paper/856111</t>
  </si>
  <si>
    <t>https://www.aiche.org/node/1877356/group/9651/session/124231/paper/856116</t>
  </si>
  <si>
    <t>https://www.aiche.org/node/1877356/group/9651/session/124231/paper/856121</t>
  </si>
  <si>
    <t>https://www.aiche.org/node/1877356/group/9651/session/124231/paper/856126</t>
  </si>
  <si>
    <t>https://www.aiche.org/node/1877356/group/9651/session/124231/paper/856131</t>
  </si>
  <si>
    <t>https://www.aiche.org/node/1877356/group/9651/session/124231/paper/856136</t>
  </si>
  <si>
    <t>https://www.aiche.org/node/1877356/group/9651/session/124231/paper/856141</t>
  </si>
  <si>
    <t>https://www.aiche.org/node/1877356/group/9651/session/124231/paper/856146</t>
  </si>
  <si>
    <t>https://www.aiche.org/node/1877356/group/9651/session/124231/paper/856151</t>
  </si>
  <si>
    <t>https://www.aiche.org/node/1877356/group/9651/session/124231/paper/856156</t>
  </si>
  <si>
    <t>https://www.aiche.org/node/1877356/group/9651/session/124231/paper/856161</t>
  </si>
  <si>
    <t>https://www.aiche.org/node/1877356/group/9651/session/124231/paper/856166</t>
  </si>
  <si>
    <t>https://www.aiche.org/node/1877356/group/9651/session/124231/paper/856171</t>
  </si>
  <si>
    <t>https://www.aiche.org/node/1877356/group/9651/session/124231/paper/856176</t>
  </si>
  <si>
    <t>https://www.aiche.org/node/1877356/group/9651/session/124231/paper/856181</t>
  </si>
  <si>
    <t>https://www.aiche.org/node/1877356/group/9651/session/124231/paper/856186</t>
  </si>
  <si>
    <t>https://www.aiche.org/node/1877356/group/9651/session/124231/paper/856191</t>
  </si>
  <si>
    <t>https://www.aiche.org/node/1877356/group/9651/session/124231/paper/856196</t>
  </si>
  <si>
    <t>https://www.aiche.org/node/1877356/group/9651/session/124231/paper/856201</t>
  </si>
  <si>
    <t>https://www.aiche.org/node/1877356/group/9651/session/124231/paper/856206</t>
  </si>
  <si>
    <t>https://www.aiche.org/node/1877356/group/9651/session/124231/paper/856211</t>
  </si>
  <si>
    <t>https://www.aiche.org/node/1877356/group/9651/session/124231/paper/856216</t>
  </si>
  <si>
    <t>https://www.aiche.org/node/1877356/group/9651/session/124231/paper/856221</t>
  </si>
  <si>
    <t>https://www.aiche.org/node/1877356/group/9651/session/124231/paper/856226</t>
  </si>
  <si>
    <t>https://www.aiche.org/node/1877356/group/9651/session/124231/paper/856231</t>
  </si>
  <si>
    <t>https://www.aiche.org/node/1877356/group/9651/session/124231/paper/856236</t>
  </si>
  <si>
    <t>https://www.aiche.org/node/1877356/group/9651/session/124231/paper/856241</t>
  </si>
  <si>
    <t>https://www.aiche.org/node/1877356/group/9651/session/124231/paper/856246</t>
  </si>
  <si>
    <t>https://www.aiche.org/node/1877356/group/9651/session/124231/paper/856251</t>
  </si>
  <si>
    <t>https://www.aiche.org/node/1877356/group/9651/session/124231/paper/856256</t>
  </si>
  <si>
    <t>https://www.aiche.org/node/1877356/group/9651/session/124231/paper/856261</t>
  </si>
  <si>
    <t>https://www.aiche.org/node/1877356/group/9651/session/124231/paper/856266</t>
  </si>
  <si>
    <t>https://www.aiche.org/node/1877356/group/9651/session/124231/paper/856271</t>
  </si>
  <si>
    <t>https://www.aiche.org/node/1877356/group/9651/session/124231/paper/856276</t>
  </si>
  <si>
    <t>https://www.aiche.org/node/1877366/group/9661/session/124251/paper/856651</t>
  </si>
  <si>
    <t>https://www.aiche.org/node/1877366/group/9661/session/124251/paper/856656</t>
  </si>
  <si>
    <t>https://www.aiche.org/node/1877366/group/9661/session/124251/paper/856661</t>
  </si>
  <si>
    <t>https://www.aiche.org/node/1877366/group/9661/session/124251/paper/856666</t>
  </si>
  <si>
    <t>https://www.aiche.org/node/1877366/group/9661/session/124251/paper/856671</t>
  </si>
  <si>
    <t>https://www.aiche.org/node/1877366/group/9661/session/124251/paper/856676</t>
  </si>
  <si>
    <t>https://www.aiche.org/node/1877366/group/9661/session/124251/paper/856681</t>
  </si>
  <si>
    <t>https://www.aiche.org/node/1877366/group/9661/session/124251/paper/856686</t>
  </si>
  <si>
    <t>https://www.aiche.org/node/1877366/group/9661/session/124251/paper/856691</t>
  </si>
  <si>
    <t>https://www.aiche.org/node/1877366/group/9661/session/124251/paper/856696</t>
  </si>
  <si>
    <t>https://www.aiche.org/node/1877366/group/9661/session/124251/paper/856701</t>
  </si>
  <si>
    <t>https://www.aiche.org/node/1877366/group/9661/session/124251/paper/856706</t>
  </si>
  <si>
    <t>https://www.aiche.org/node/1877366/group/9661/session/124251/paper/856711</t>
  </si>
  <si>
    <t>https://www.aiche.org/node/1877366/group/9661/session/124251/paper/856716</t>
  </si>
  <si>
    <t>https://www.aiche.org/node/1877366/group/9661/session/124251/paper/856721</t>
  </si>
  <si>
    <t>https://www.aiche.org/node/1877366/group/9661/session/124251/paper/856726</t>
  </si>
  <si>
    <t>https://www.aiche.org/node/1877366/group/9661/session/124251/paper/856731</t>
  </si>
  <si>
    <t>https://www.aiche.org/node/1877366/group/9661/session/124251/paper/856736</t>
  </si>
  <si>
    <t>https://www.aiche.org/node/1877366/group/9661/session/124251/paper/856741</t>
  </si>
  <si>
    <t>https://www.aiche.org/node/1877366/group/9661/session/124251/paper/856746</t>
  </si>
  <si>
    <t>https://www.aiche.org/node/1877366/group/9661/session/124251/paper/856751</t>
  </si>
  <si>
    <t>https://www.aiche.org/node/1877366/group/9661/session/124251/paper/856756</t>
  </si>
  <si>
    <t>https://www.aiche.org/node/1877366/group/9661/session/124251/paper/856761</t>
  </si>
  <si>
    <t>https://www.aiche.org/node/1877366/group/9661/session/124251/paper/856766</t>
  </si>
  <si>
    <t>https://www.aiche.org/node/1877366/group/9661/session/124251/paper/856771</t>
  </si>
  <si>
    <t>https://www.aiche.org/node/1877366/group/9661/session/124251/paper/856776</t>
  </si>
  <si>
    <t>https://www.aiche.org/node/1877366/group/9661/session/124251/paper/856781</t>
  </si>
  <si>
    <t>https://www.aiche.org/node/1877366/group/9661/session/124251/paper/856786</t>
  </si>
  <si>
    <t>https://www.aiche.org/node/1877366/group/9661/session/124251/paper/856791</t>
  </si>
  <si>
    <t>https://www.aiche.org/node/1877366/group/9661/session/124251/paper/856796</t>
  </si>
  <si>
    <t>https://www.aiche.org/node/1877366/group/9661/session/124251/paper/856801</t>
  </si>
  <si>
    <t>https://www.aiche.org/node/1877366/group/9661/session/124251/paper/856806</t>
  </si>
  <si>
    <t>https://www.aiche.org/node/1877366/group/9661/session/124251/paper/856811</t>
  </si>
  <si>
    <t>https://www.aiche.org/node/1877366/group/9661/session/124251/paper/856816</t>
  </si>
  <si>
    <t>https://www.aiche.org/node/1877366/group/9661/session/124251/paper/856821</t>
  </si>
  <si>
    <t>https://www.aiche.org/node/1877366/group/9661/session/124251/paper/856826</t>
  </si>
  <si>
    <t>https://www.aiche.org/node/1877366/group/9661/session/124251/paper/856831</t>
  </si>
  <si>
    <t>https://www.aiche.org/node/1877366/group/9661/session/124251/paper/856836</t>
  </si>
  <si>
    <t>https://www.aiche.org/node/1877366/group/9661/session/124251/paper/856841</t>
  </si>
  <si>
    <t>https://www.aiche.org/node/1877366/group/9661/session/124251/paper/856846</t>
  </si>
  <si>
    <t>https://www.aiche.org/node/1877366/group/9661/session/124251/paper/856851</t>
  </si>
  <si>
    <t>https://www.aiche.org/node/1877366/group/9661/session/124251/paper/856856</t>
  </si>
  <si>
    <t>https://www.aiche.org/node/1878361/group/9666/session/124261/paper/856871</t>
  </si>
  <si>
    <t>https://www.aiche.org/node/1878361/group/9666/session/124261/paper/856876</t>
  </si>
  <si>
    <t>https://www.aiche.org/node/1878361/group/9666/session/124261/paper/856881</t>
  </si>
  <si>
    <t>https://www.aiche.org/node/1878361/group/9666/session/124261/paper/856886</t>
  </si>
  <si>
    <t>https://www.aiche.org/node/1878361/group/9666/session/124261/paper/856891</t>
  </si>
  <si>
    <t>https://www.aiche.org/node/1878361/group/9666/session/124261/paper/856896</t>
  </si>
  <si>
    <t>https://www.aiche.org/node/1878361/group/9666/session/124261/paper/856901</t>
  </si>
  <si>
    <t>https://www.aiche.org/node/1878361/group/9666/session/124261/paper/856906</t>
  </si>
  <si>
    <t>https://www.aiche.org/node/1878361/group/9666/session/124261/paper/856911</t>
  </si>
  <si>
    <t>https://www.aiche.org/node/1878361/group/9666/session/124261/paper/856916</t>
  </si>
  <si>
    <t>https://www.aiche.org/node/1878361/group/9666/session/124261/paper/856921</t>
  </si>
  <si>
    <t>https://www.aiche.org/node/1878361/group/9666/session/124261/paper/856926</t>
  </si>
  <si>
    <t>https://www.aiche.org/node/1878361/group/9666/session/124261/paper/856931</t>
  </si>
  <si>
    <t>https://www.aiche.org/node/1878361/group/9666/session/124261/paper/856936</t>
  </si>
  <si>
    <t>https://www.aiche.org/node/1878361/group/9666/session/124261/paper/856941</t>
  </si>
  <si>
    <t>https://www.aiche.org/node/1878361/group/9666/session/124261/paper/856946</t>
  </si>
  <si>
    <t>https://www.aiche.org/node/1878361/group/9666/session/124261/paper/856951</t>
  </si>
  <si>
    <t>https://www.aiche.org/node/1878361/group/9666/session/124261/paper/856956</t>
  </si>
  <si>
    <t>https://www.aiche.org/node/1878361/group/9666/session/124261/paper/856961</t>
  </si>
  <si>
    <t>https://www.aiche.org/node/1878361/group/9666/session/124261/paper/856966</t>
  </si>
  <si>
    <t>https://www.aiche.org/node/1878361/group/9666/session/124261/paper/856971</t>
  </si>
  <si>
    <t>https://www.aiche.org/node/1878361/group/9666/session/124261/paper/856976</t>
  </si>
  <si>
    <t>https://www.aiche.org/node/1878361/group/9666/session/124261/paper/856981</t>
  </si>
  <si>
    <t>https://www.aiche.org/node/1878361/group/9666/session/124261/paper/856986</t>
  </si>
  <si>
    <t>https://www.aiche.org/node/1878361/group/9666/session/124261/paper/856991</t>
  </si>
  <si>
    <t>https://www.aiche.org/node/1878361/group/9666/session/124261/paper/856996</t>
  </si>
  <si>
    <t>https://www.aiche.org/node/1878361/group/9666/session/124261/paper/857001</t>
  </si>
  <si>
    <t>https://www.aiche.org/node/1878361/group/9666/session/124261/paper/857006</t>
  </si>
  <si>
    <t>https://www.aiche.org/node/1878361/group/9666/session/124261/paper/857011</t>
  </si>
  <si>
    <t>https://www.aiche.org/node/1878361/group/9666/session/124261/paper/857016</t>
  </si>
  <si>
    <t>https://www.aiche.org/node/1878361/group/9666/session/124261/paper/857021</t>
  </si>
  <si>
    <t>https://www.aiche.org/node/1878361/group/9666/session/124261/paper/857026</t>
  </si>
  <si>
    <t>https://www.aiche.org/node/1878361/group/9666/session/124261/paper/857031</t>
  </si>
  <si>
    <t>https://www.aiche.org/node/1878361/group/9666/session/124261/paper/857036</t>
  </si>
  <si>
    <t>https://www.aiche.org/node/1878361/group/9666/session/124261/paper/857041</t>
  </si>
  <si>
    <t>https://www.aiche.org/node/1878361/group/9666/session/124261/paper/857046</t>
  </si>
  <si>
    <t>https://www.aiche.org/node/1878361/group/9666/session/124261/paper/857051</t>
  </si>
  <si>
    <t>https://www.aiche.org/node/1878361/group/9666/session/124261/paper/857056</t>
  </si>
  <si>
    <t>https://www.aiche.org/node/1878361/group/9666/session/124261/paper/857061</t>
  </si>
  <si>
    <t>https://www.aiche.org/node/1878361/group/9666/session/124261/paper/857066</t>
  </si>
  <si>
    <t>https://www.aiche.org/node/1878361/group/9666/session/124261/paper/857071</t>
  </si>
  <si>
    <t>https://www.aiche.org/node/1878361/group/9666/session/124261/paper/857076</t>
  </si>
  <si>
    <t>https://www.aiche.org/node/1878361/group/9666/session/124261/paper/857081</t>
  </si>
  <si>
    <t>https://www.aiche.org/node/1878361/group/9666/session/124261/paper/857086</t>
  </si>
  <si>
    <t>https://www.aiche.org/node/1878361/group/9666/session/124261/paper/857091</t>
  </si>
  <si>
    <t>https://www.aiche.org/node/1903436/group/9696/session/124321/paper/858511</t>
  </si>
  <si>
    <t>https://www.aiche.org/node/1903436/group/9696/session/124321/paper/858516</t>
  </si>
  <si>
    <t>https://www.aiche.org/node/1903436/group/9696/session/124321/paper/858521</t>
  </si>
  <si>
    <t>https://www.aiche.org/node/1903436/group/9696/session/124321/paper/858526</t>
  </si>
  <si>
    <t>https://www.aiche.org/node/1903436/group/9696/session/124321/paper/858531</t>
  </si>
  <si>
    <t>https://www.aiche.org/node/1903436/group/9696/session/124321/paper/858536</t>
  </si>
  <si>
    <t>https://www.aiche.org/node/1903436/group/9696/session/124321/paper/858541</t>
  </si>
  <si>
    <t>https://www.aiche.org/node/1903436/group/9696/session/124321/paper/858546</t>
  </si>
  <si>
    <t>https://www.aiche.org/node/1903436/group/9696/session/124321/paper/858551</t>
  </si>
  <si>
    <t>https://www.aiche.org/node/1903436/group/9696/session/124321/paper/858556</t>
  </si>
  <si>
    <t>https://www.aiche.org/node/1903436/group/9696/session/124321/paper/858561</t>
  </si>
  <si>
    <t>https://www.aiche.org/node/1903436/group/9696/session/124321/paper/858566</t>
  </si>
  <si>
    <t>https://www.aiche.org/node/1903436/group/9696/session/124321/paper/858571</t>
  </si>
  <si>
    <t>https://www.aiche.org/node/1903436/group/9696/session/124321/paper/858576</t>
  </si>
  <si>
    <t>https://www.aiche.org/node/1903436/group/9696/session/124321/paper/858581</t>
  </si>
  <si>
    <t>https://www.aiche.org/node/1903436/group/9696/session/124321/paper/858586</t>
  </si>
  <si>
    <t>https://www.aiche.org/node/1903436/group/9696/session/124321/paper/858591</t>
  </si>
  <si>
    <t>https://www.aiche.org/node/1903436/group/9696/session/124321/paper/858596</t>
  </si>
  <si>
    <t>https://www.aiche.org/node/1903436/group/9696/session/124321/paper/858601</t>
  </si>
  <si>
    <t>https://www.aiche.org/node/1903436/group/9696/session/124321/paper/858606</t>
  </si>
  <si>
    <t>https://www.aiche.org/node/1903436/group/9696/session/124321/paper/858611</t>
  </si>
  <si>
    <t>https://www.aiche.org/node/1903436/group/9696/session/124321/paper/858616</t>
  </si>
  <si>
    <t>https://www.aiche.org/node/1903436/group/9696/session/124321/paper/858621</t>
  </si>
  <si>
    <t>https://www.aiche.org/node/1903436/group/9696/session/124321/paper/858626</t>
  </si>
  <si>
    <t>https://www.aiche.org/node/1903436/group/9696/session/124321/paper/858631</t>
  </si>
  <si>
    <t>https://www.aiche.org/node/1903436/group/9696/session/124321/paper/858636</t>
  </si>
  <si>
    <t>https://www.aiche.org/node/1903436/group/9696/session/124321/paper/858641</t>
  </si>
  <si>
    <t>https://www.aiche.org/node/1903436/group/9696/session/124321/paper/858646</t>
  </si>
  <si>
    <t>https://www.aiche.org/node/1903436/group/9696/session/124321/paper/858651</t>
  </si>
  <si>
    <t>https://www.aiche.org/node/1903436/group/9696/session/124321/paper/858656</t>
  </si>
  <si>
    <t>https://www.aiche.org/node/1903436/group/9696/session/124321/paper/858661</t>
  </si>
  <si>
    <t>https://www.aiche.org/node/1903436/group/9696/session/124321/paper/858666</t>
  </si>
  <si>
    <t>https://www.aiche.org/node/1903436/group/9696/session/124321/paper/858671</t>
  </si>
  <si>
    <t>https://www.aiche.org/node/1903436/group/9696/session/124321/paper/858676</t>
  </si>
  <si>
    <t>https://www.aiche.org/node/1903436/group/9696/session/124321/paper/858681</t>
  </si>
  <si>
    <t>https://www.aiche.org/node/1903436/group/9696/session/124321/paper/858686</t>
  </si>
  <si>
    <t>https://www.aiche.org/node/1903436/group/9696/session/124321/paper/858691</t>
  </si>
  <si>
    <t>https://www.aiche.org/node/1903436/group/9696/session/124321/paper/858696</t>
  </si>
  <si>
    <t>https://www.aiche.org/node/1903436/group/9696/session/124321/paper/858701</t>
  </si>
  <si>
    <t>https://www.aiche.org/node/1903436/group/9696/session/124321/paper/858706</t>
  </si>
  <si>
    <t>https://www.aiche.org/node/1903436/group/9696/session/124321/paper/858711</t>
  </si>
  <si>
    <t>https://www.aiche.org/node/1903941/group/9701/session/124331/paper/858726</t>
  </si>
  <si>
    <t>https://www.aiche.org/node/1903941/group/9701/session/124331/paper/858731</t>
  </si>
  <si>
    <t>https://www.aiche.org/node/1903941/group/9701/session/124331/paper/858736</t>
  </si>
  <si>
    <t>https://www.aiche.org/node/1903941/group/9701/session/124331/paper/858741</t>
  </si>
  <si>
    <t>https://www.aiche.org/node/1903941/group/9701/session/124331/paper/858746</t>
  </si>
  <si>
    <t>https://www.aiche.org/node/1903941/group/9701/session/124331/paper/858751</t>
  </si>
  <si>
    <t>https://www.aiche.org/node/1903941/group/9701/session/124331/paper/858756</t>
  </si>
  <si>
    <t>https://www.aiche.org/node/1903941/group/9701/session/124331/paper/858761</t>
  </si>
  <si>
    <t>https://www.aiche.org/node/1903941/group/9701/session/124331/paper/858766</t>
  </si>
  <si>
    <t>https://www.aiche.org/node/1903941/group/9701/session/124331/paper/858771</t>
  </si>
  <si>
    <t>https://www.aiche.org/node/1903941/group/9701/session/124331/paper/858776</t>
  </si>
  <si>
    <t>https://www.aiche.org/node/1903941/group/9701/session/124331/paper/858781</t>
  </si>
  <si>
    <t>https://www.aiche.org/node/1903941/group/9701/session/124331/paper/858786</t>
  </si>
  <si>
    <t>https://www.aiche.org/node/1903941/group/9701/session/124331/paper/858791</t>
  </si>
  <si>
    <t>https://www.aiche.org/node/1903941/group/9701/session/124331/paper/858796</t>
  </si>
  <si>
    <t>https://www.aiche.org/node/1903941/group/9701/session/124331/paper/858801</t>
  </si>
  <si>
    <t>https://www.aiche.org/node/1903941/group/9701/session/124331/paper/858806</t>
  </si>
  <si>
    <t>https://www.aiche.org/node/1903941/group/9701/session/124331/paper/858811</t>
  </si>
  <si>
    <t>https://www.aiche.org/node/1903941/group/9701/session/124331/paper/858816</t>
  </si>
  <si>
    <t>https://www.aiche.org/node/1903941/group/9701/session/124331/paper/858821</t>
  </si>
  <si>
    <t>https://www.aiche.org/node/1903941/group/9701/session/124331/paper/858826</t>
  </si>
  <si>
    <t>https://www.aiche.org/node/1903941/group/9701/session/124331/paper/858831</t>
  </si>
  <si>
    <t>https://www.aiche.org/node/1903941/group/9701/session/124331/paper/858836</t>
  </si>
  <si>
    <t>https://www.aiche.org/node/1903941/group/9701/session/124331/paper/858841</t>
  </si>
  <si>
    <t>https://www.aiche.org/node/1903941/group/9701/session/124331/paper/858846</t>
  </si>
  <si>
    <t>https://www.aiche.org/node/1903941/group/9701/session/124331/paper/858851</t>
  </si>
  <si>
    <t>https://www.aiche.org/node/1903941/group/9701/session/124331/paper/858856</t>
  </si>
  <si>
    <t>https://www.aiche.org/node/1903941/group/9701/session/124331/paper/858861</t>
  </si>
  <si>
    <t>https://www.aiche.org/node/1903941/group/9701/session/124331/paper/858866</t>
  </si>
  <si>
    <t>https://www.aiche.org/node/1903941/group/9701/session/124331/paper/858871</t>
  </si>
  <si>
    <t>https://www.aiche.org/node/1903941/group/9701/session/124331/paper/858876</t>
  </si>
  <si>
    <t>https://www.aiche.org/node/1903941/group/9701/session/124331/paper/858881</t>
  </si>
  <si>
    <t>https://www.aiche.org/node/1903941/group/9701/session/124331/paper/858886</t>
  </si>
  <si>
    <t>https://www.aiche.org/node/1903941/group/9701/session/124331/paper/858891</t>
  </si>
  <si>
    <t>https://www.aiche.org/node/1903941/group/9701/session/124331/paper/858896</t>
  </si>
  <si>
    <t>https://www.aiche.org/node/1903941/group/9701/session/124331/paper/858901</t>
  </si>
  <si>
    <t>https://www.aiche.org/node/1906446/group/9706/session/124341/paper/858916</t>
  </si>
  <si>
    <t>https://www.aiche.org/node/1906446/group/9706/session/124341/paper/858921</t>
  </si>
  <si>
    <t>https://www.aiche.org/node/1906446/group/9706/session/124341/paper/858926</t>
  </si>
  <si>
    <t>https://www.aiche.org/node/1906446/group/9706/session/124341/paper/858931</t>
  </si>
  <si>
    <t>https://www.aiche.org/node/1906446/group/9706/session/124341/paper/858936</t>
  </si>
  <si>
    <t>https://www.aiche.org/node/1906446/group/9706/session/124341/paper/858941</t>
  </si>
  <si>
    <t>https://www.aiche.org/node/1906446/group/9706/session/124341/paper/858946</t>
  </si>
  <si>
    <t>https://www.aiche.org/node/1906446/group/9706/session/124341/paper/858951</t>
  </si>
  <si>
    <t>https://www.aiche.org/node/1906446/group/9706/session/124341/paper/858956</t>
  </si>
  <si>
    <t>https://www.aiche.org/node/1906446/group/9706/session/124341/paper/858961</t>
  </si>
  <si>
    <t>https://www.aiche.org/node/1906446/group/9706/session/124341/paper/858966</t>
  </si>
  <si>
    <t>https://www.aiche.org/node/1906446/group/9706/session/124341/paper/858971</t>
  </si>
  <si>
    <t>https://www.aiche.org/node/1906446/group/9706/session/124341/paper/858976</t>
  </si>
  <si>
    <t>https://www.aiche.org/node/1906446/group/9706/session/124341/paper/858981</t>
  </si>
  <si>
    <t>https://www.aiche.org/node/1906446/group/9706/session/124341/paper/858986</t>
  </si>
  <si>
    <t>https://www.aiche.org/node/1906446/group/9706/session/124341/paper/858991</t>
  </si>
  <si>
    <t>https://www.aiche.org/node/1906446/group/9706/session/124341/paper/858996</t>
  </si>
  <si>
    <t>https://www.aiche.org/node/1906446/group/9706/session/124341/paper/859001</t>
  </si>
  <si>
    <t>https://www.aiche.org/node/1906446/group/9706/session/124341/paper/859006</t>
  </si>
  <si>
    <t>https://www.aiche.org/node/1906446/group/9706/session/124341/paper/859011</t>
  </si>
  <si>
    <t>https://www.aiche.org/node/1906446/group/9706/session/124341/paper/859016</t>
  </si>
  <si>
    <t>https://www.aiche.org/node/1906446/group/9706/session/124341/paper/859021</t>
  </si>
  <si>
    <t>https://www.aiche.org/node/1906446/group/9706/session/124341/paper/859026</t>
  </si>
  <si>
    <t>https://www.aiche.org/node/1906446/group/9706/session/124341/paper/859031</t>
  </si>
  <si>
    <t>https://www.aiche.org/node/1906446/group/9706/session/124341/paper/859036</t>
  </si>
  <si>
    <t>https://www.aiche.org/node/1906446/group/9706/session/124341/paper/859041</t>
  </si>
  <si>
    <t>https://www.aiche.org/node/1906446/group/9706/session/124341/paper/859046</t>
  </si>
  <si>
    <t>https://www.aiche.org/node/1906446/group/9706/session/124341/paper/859051</t>
  </si>
  <si>
    <t>https://www.aiche.org/node/1906446/group/9706/session/124341/paper/859056</t>
  </si>
  <si>
    <t>https://www.aiche.org/node/1906446/group/9706/session/124341/paper/859061</t>
  </si>
  <si>
    <t>https://www.aiche.org/node/1906446/group/9706/session/124341/paper/859066</t>
  </si>
  <si>
    <t>https://www.aiche.org/node/1906446/group/9706/session/124341/paper/859071</t>
  </si>
  <si>
    <t>https://www.aiche.org/node/1906446/group/9706/session/124341/paper/859076</t>
  </si>
  <si>
    <t>https://www.aiche.org/node/1906446/group/9706/session/124341/paper/859081</t>
  </si>
  <si>
    <t>https://www.aiche.org/node/1906446/group/9706/session/124341/paper/859086</t>
  </si>
  <si>
    <t>https://www.aiche.org/node/1906951/group/9711/session/124351/paper/859101</t>
  </si>
  <si>
    <t>https://www.aiche.org/node/1906951/group/9711/session/124351/paper/859106</t>
  </si>
  <si>
    <t>https://www.aiche.org/node/1906951/group/9711/session/124351/paper/859111</t>
  </si>
  <si>
    <t>https://www.aiche.org/node/1906951/group/9711/session/124351/paper/859116</t>
  </si>
  <si>
    <t>https://www.aiche.org/node/1906951/group/9711/session/124351/paper/859121</t>
  </si>
  <si>
    <t>https://www.aiche.org/node/1906951/group/9711/session/124351/paper/859126</t>
  </si>
  <si>
    <t>https://www.aiche.org/node/1906951/group/9711/session/124351/paper/859131</t>
  </si>
  <si>
    <t>https://www.aiche.org/node/1906951/group/9711/session/124351/paper/859136</t>
  </si>
  <si>
    <t>https://www.aiche.org/node/1906951/group/9711/session/124351/paper/859141</t>
  </si>
  <si>
    <t>https://www.aiche.org/node/1906951/group/9711/session/124351/paper/859146</t>
  </si>
  <si>
    <t>https://www.aiche.org/node/1906951/group/9711/session/124351/paper/859151</t>
  </si>
  <si>
    <t>https://www.aiche.org/node/1906951/group/9711/session/124351/paper/859156</t>
  </si>
  <si>
    <t>https://www.aiche.org/node/1906951/group/9711/session/124351/paper/859161</t>
  </si>
  <si>
    <t>https://www.aiche.org/node/1906951/group/9711/session/124351/paper/859166</t>
  </si>
  <si>
    <t>https://www.aiche.org/node/1906951/group/9711/session/124351/paper/859171</t>
  </si>
  <si>
    <t>https://www.aiche.org/node/1906951/group/9711/session/124351/paper/859176</t>
  </si>
  <si>
    <t>https://www.aiche.org/node/1906951/group/9711/session/124351/paper/859181</t>
  </si>
  <si>
    <t>https://www.aiche.org/node/1906951/group/9711/session/124351/paper/859186</t>
  </si>
  <si>
    <t>https://www.aiche.org/node/1906951/group/9711/session/124351/paper/859191</t>
  </si>
  <si>
    <t>https://www.aiche.org/node/1906951/group/9711/session/124351/paper/859196</t>
  </si>
  <si>
    <t>https://www.aiche.org/node/1906951/group/9711/session/124351/paper/859201</t>
  </si>
  <si>
    <t>https://www.aiche.org/node/1906951/group/9711/session/124351/paper/859206</t>
  </si>
  <si>
    <t>https://www.aiche.org/node/1906951/group/9711/session/124351/paper/859211</t>
  </si>
  <si>
    <t>https://www.aiche.org/node/1906951/group/9711/session/124351/paper/859216</t>
  </si>
  <si>
    <t>https://www.aiche.org/node/1906951/group/9711/session/124351/paper/859221</t>
  </si>
  <si>
    <t>https://www.aiche.org/node/1906951/group/9711/session/124351/paper/859226</t>
  </si>
  <si>
    <t>https://www.aiche.org/node/1906951/group/9711/session/124351/paper/859231</t>
  </si>
  <si>
    <t>https://www.aiche.org/node/1906951/group/9711/session/124351/paper/859236</t>
  </si>
  <si>
    <t>https://www.aiche.org/node/1906951/group/9711/session/124351/paper/859241</t>
  </si>
  <si>
    <t>https://www.aiche.org/node/1906951/group/9711/session/124351/paper/859246</t>
  </si>
  <si>
    <t>https://www.aiche.org/node/1906951/group/9711/session/124351/paper/859251</t>
  </si>
  <si>
    <t>https://www.aiche.org/node/1906951/group/9711/session/124351/paper/859256</t>
  </si>
  <si>
    <t>https://www.aiche.org/node/1906951/group/9711/session/124351/paper/859261</t>
  </si>
  <si>
    <t>https://www.aiche.org/node/1906951/group/9711/session/124351/paper/859266</t>
  </si>
  <si>
    <t>https://www.aiche.org/node/1906951/group/9711/session/124351/paper/859271</t>
  </si>
  <si>
    <t>https://www.aiche.org/node/1906951/group/9711/session/124351/paper/859276</t>
  </si>
  <si>
    <t>https://www.aiche.org/node/1906951/group/9711/session/124351/paper/859281</t>
  </si>
  <si>
    <t>https://www.aiche.org/node/1906956/group/9716/session/124361/paper/859296</t>
  </si>
  <si>
    <t>https://www.aiche.org/node/1906956/group/9716/session/124361/paper/859301</t>
  </si>
  <si>
    <t>https://www.aiche.org/node/1906956/group/9716/session/124361/paper/859306</t>
  </si>
  <si>
    <t>https://www.aiche.org/node/1906956/group/9716/session/124361/paper/859311</t>
  </si>
  <si>
    <t>https://www.aiche.org/node/1906956/group/9716/session/124361/paper/859316</t>
  </si>
  <si>
    <t>https://www.aiche.org/node/1906956/group/9716/session/124361/paper/859321</t>
  </si>
  <si>
    <t>https://www.aiche.org/node/1906956/group/9716/session/124361/paper/859326</t>
  </si>
  <si>
    <t>https://www.aiche.org/node/1906956/group/9716/session/124361/paper/859331</t>
  </si>
  <si>
    <t>https://www.aiche.org/node/1906956/group/9716/session/124361/paper/859336</t>
  </si>
  <si>
    <t>https://www.aiche.org/node/1906956/group/9716/session/124361/paper/859341</t>
  </si>
  <si>
    <t>https://www.aiche.org/node/1906956/group/9716/session/124361/paper/859346</t>
  </si>
  <si>
    <t>https://www.aiche.org/node/1906956/group/9716/session/124361/paper/859351</t>
  </si>
  <si>
    <t>https://www.aiche.org/node/1906956/group/9716/session/124361/paper/859356</t>
  </si>
  <si>
    <t>https://www.aiche.org/node/1906956/group/9716/session/124361/paper/859361</t>
  </si>
  <si>
    <t>https://www.aiche.org/node/1906956/group/9716/session/124361/paper/859366</t>
  </si>
  <si>
    <t>https://www.aiche.org/node/1906956/group/9716/session/124361/paper/859371</t>
  </si>
  <si>
    <t>https://www.aiche.org/node/1906956/group/9716/session/124361/paper/859376</t>
  </si>
  <si>
    <t>https://www.aiche.org/node/1906956/group/9716/session/124361/paper/859381</t>
  </si>
  <si>
    <t>https://www.aiche.org/node/1906956/group/9716/session/124361/paper/859386</t>
  </si>
  <si>
    <t>https://www.aiche.org/node/1906956/group/9716/session/124361/paper/859391</t>
  </si>
  <si>
    <t>https://www.aiche.org/node/1906956/group/9716/session/124361/paper/859396</t>
  </si>
  <si>
    <t>https://www.aiche.org/node/1906956/group/9716/session/124361/paper/859401</t>
  </si>
  <si>
    <t>https://www.aiche.org/node/1906956/group/9716/session/124361/paper/859406</t>
  </si>
  <si>
    <t>https://www.aiche.org/node/1906956/group/9716/session/124361/paper/859411</t>
  </si>
  <si>
    <t>https://www.aiche.org/node/1906956/group/9716/session/124361/paper/859416</t>
  </si>
  <si>
    <t>https://www.aiche.org/node/1906956/group/9716/session/124361/paper/859421</t>
  </si>
  <si>
    <t>https://www.aiche.org/node/1906956/group/9716/session/124361/paper/859426</t>
  </si>
  <si>
    <t>https://www.aiche.org/node/1862171/group/9611/session/124151/paper/854196</t>
  </si>
  <si>
    <t>https://www.aiche.org/node/1862171/group/9611/session/124151/paper/854201</t>
  </si>
  <si>
    <t>https://www.aiche.org/node/1862171/group/9611/session/124151/paper/854206</t>
  </si>
  <si>
    <t>https://www.aiche.org/node/1862171/group/9611/session/124151/paper/854211</t>
  </si>
  <si>
    <t>https://www.aiche.org/node/1862171/group/9611/session/124151/paper/854216</t>
  </si>
  <si>
    <t>https://www.aiche.org/node/1862171/group/9611/session/124151/paper/854221</t>
  </si>
  <si>
    <t>https://www.aiche.org/node/1862171/group/9611/session/124151/paper/854226</t>
  </si>
  <si>
    <t>https://www.aiche.org/node/1862171/group/9611/session/124151/paper/854231</t>
  </si>
  <si>
    <t>https://www.aiche.org/node/1862171/group/9611/session/124151/paper/854236</t>
  </si>
  <si>
    <t>https://www.aiche.org/node/1862171/group/9611/session/124151/paper/854241</t>
  </si>
  <si>
    <t>https://www.aiche.org/node/1862171/group/9611/session/124151/paper/854246</t>
  </si>
  <si>
    <t>https://www.aiche.org/node/1862171/group/9611/session/124151/paper/854251</t>
  </si>
  <si>
    <t>https://www.aiche.org/node/1862171/group/9611/session/124151/paper/854256</t>
  </si>
  <si>
    <t>https://www.aiche.org/node/1862171/group/9611/session/124151/paper/854261</t>
  </si>
  <si>
    <t>https://www.aiche.org/node/1862171/group/9611/session/124151/paper/854266</t>
  </si>
  <si>
    <t>https://www.aiche.org/node/1862171/group/9611/session/124151/paper/854271</t>
  </si>
  <si>
    <t>https://www.aiche.org/node/1862171/group/9611/session/124151/paper/854276</t>
  </si>
  <si>
    <t>https://www.aiche.org/node/1862171/group/9611/session/124151/paper/854281</t>
  </si>
  <si>
    <t>https://www.aiche.org/node/1862171/group/9611/session/124151/paper/854286</t>
  </si>
  <si>
    <t>https://www.aiche.org/node/1862171/group/9611/session/124151/paper/854291</t>
  </si>
  <si>
    <t>https://www.aiche.org/node/1862171/group/9611/session/124151/paper/854296</t>
  </si>
  <si>
    <t>https://www.aiche.org/node/1862171/group/9611/session/124151/paper/854301</t>
  </si>
  <si>
    <t>https://www.aiche.org/node/1862171/group/9611/session/124151/paper/854306</t>
  </si>
  <si>
    <t>https://www.aiche.org/node/1862171/group/9611/session/124151/paper/854311</t>
  </si>
  <si>
    <t>https://www.aiche.org/node/1862171/group/9611/session/124151/paper/854316</t>
  </si>
  <si>
    <t>https://www.aiche.org/node/1862171/group/9611/session/124151/paper/854321</t>
  </si>
  <si>
    <t>https://www.aiche.org/node/1862171/group/9611/session/124151/paper/854326</t>
  </si>
  <si>
    <t>https://www.aiche.org/node/1862171/group/9611/session/124151/paper/854331</t>
  </si>
  <si>
    <t>https://www.aiche.org/node/1862171/group/9611/session/124151/paper/854336</t>
  </si>
  <si>
    <t>https://www.aiche.org/node/1862171/group/9611/session/124151/paper/854341</t>
  </si>
  <si>
    <t>https://www.aiche.org/node/1862171/group/9611/session/124151/paper/854346</t>
  </si>
  <si>
    <t>https://www.aiche.org/node/1862171/group/9611/session/124151/paper/854351</t>
  </si>
  <si>
    <t>https://www.aiche.org/node/1862171/group/9611/session/124151/paper/854356</t>
  </si>
  <si>
    <t>https://www.aiche.org/node/1862171/group/9611/session/124151/paper/854361</t>
  </si>
  <si>
    <t>https://www.aiche.org/node/1862171/group/9611/session/124151/paper/854366</t>
  </si>
  <si>
    <t>https://www.aiche.org/node/1862171/group/9611/session/124151/paper/854371</t>
  </si>
  <si>
    <t>https://www.aiche.org/node/1862171/group/9611/session/124151/paper/854376</t>
  </si>
  <si>
    <t>https://www.aiche.org/node/1862171/group/9611/session/124151/paper/854381</t>
  </si>
  <si>
    <t>https://www.aiche.org/node/1862171/group/9611/session/124151/paper/854386</t>
  </si>
  <si>
    <t>https://www.aiche.org/node/1862171/group/9611/session/124151/paper/854391</t>
  </si>
  <si>
    <t>https://www.aiche.org/node/1862171/group/9611/session/124151/paper/854396</t>
  </si>
  <si>
    <t>https://www.aiche.org/node/1862171/group/9611/session/124151/paper/854401</t>
  </si>
  <si>
    <t>https://www.aiche.org/node/1862171/group/9611/session/124151/paper/854406</t>
  </si>
  <si>
    <t>https://www.aiche.org/node/1862171/group/9611/session/124151/paper/854411</t>
  </si>
  <si>
    <t>https://www.aiche.org/node/1862171/group/9611/session/124151/paper/854416</t>
  </si>
  <si>
    <t>https://www.aiche.org/node/1862171/group/9611/session/124151/paper/854421</t>
  </si>
  <si>
    <t>https://www.aiche.org/node/1862171/group/9611/session/124151/paper/854426</t>
  </si>
  <si>
    <t>https://www.aiche.org/node/1862171/group/9611/session/124151/paper/854431</t>
  </si>
  <si>
    <t>https://www.aiche.org/node/1862171/group/9611/session/124151/paper/854436</t>
  </si>
  <si>
    <t>https://www.aiche.org/node/1862171/group/9611/session/124151/paper/854441</t>
  </si>
  <si>
    <t>https://www.aiche.org/node/1862171/group/9611/session/124151/paper/854446</t>
  </si>
  <si>
    <t>https://www.aiche.org/node/1862171/group/9611/session/124151/paper/854451</t>
  </si>
  <si>
    <t>https://www.aiche.org/node/1877361/group/9656/session/124241/paper/856291</t>
  </si>
  <si>
    <t>https://www.aiche.org/node/1877361/group/9656/session/124241/paper/856296</t>
  </si>
  <si>
    <t>https://www.aiche.org/node/1877361/group/9656/session/124241/paper/856301</t>
  </si>
  <si>
    <t>https://www.aiche.org/node/1877361/group/9656/session/124241/paper/856306</t>
  </si>
  <si>
    <t>https://www.aiche.org/node/1877361/group/9656/session/124241/paper/856311</t>
  </si>
  <si>
    <t>https://www.aiche.org/node/1877361/group/9656/session/124241/paper/856316</t>
  </si>
  <si>
    <t>https://www.aiche.org/node/1877361/group/9656/session/124241/paper/856321</t>
  </si>
  <si>
    <t>https://www.aiche.org/node/1877361/group/9656/session/124241/paper/856326</t>
  </si>
  <si>
    <t>https://www.aiche.org/node/1877361/group/9656/session/124241/paper/856331</t>
  </si>
  <si>
    <t>https://www.aiche.org/node/1877361/group/9656/session/124241/paper/856336</t>
  </si>
  <si>
    <t>https://www.aiche.org/node/1877361/group/9656/session/124241/paper/856341</t>
  </si>
  <si>
    <t>https://www.aiche.org/node/1877361/group/9656/session/124241/paper/856346</t>
  </si>
  <si>
    <t>https://www.aiche.org/node/1877361/group/9656/session/124241/paper/856351</t>
  </si>
  <si>
    <t>https://www.aiche.org/node/1877361/group/9656/session/124241/paper/856356</t>
  </si>
  <si>
    <t>https://www.aiche.org/node/1877361/group/9656/session/124241/paper/856361</t>
  </si>
  <si>
    <t>https://www.aiche.org/node/1877361/group/9656/session/124241/paper/856366</t>
  </si>
  <si>
    <t>https://www.aiche.org/node/1877361/group/9656/session/124241/paper/856371</t>
  </si>
  <si>
    <t>https://www.aiche.org/node/1877361/group/9656/session/124241/paper/856376</t>
  </si>
  <si>
    <t>https://www.aiche.org/node/1877361/group/9656/session/124241/paper/856381</t>
  </si>
  <si>
    <t>https://www.aiche.org/node/1877361/group/9656/session/124241/paper/856386</t>
  </si>
  <si>
    <t>https://www.aiche.org/node/1877361/group/9656/session/124241/paper/856391</t>
  </si>
  <si>
    <t>https://www.aiche.org/node/1877361/group/9656/session/124241/paper/856396</t>
  </si>
  <si>
    <t>https://www.aiche.org/node/1877361/group/9656/session/124241/paper/856401</t>
  </si>
  <si>
    <t>https://www.aiche.org/node/1877361/group/9656/session/124241/paper/856406</t>
  </si>
  <si>
    <t>https://www.aiche.org/node/1877361/group/9656/session/124241/paper/856411</t>
  </si>
  <si>
    <t>https://www.aiche.org/node/1877361/group/9656/session/124241/paper/856416</t>
  </si>
  <si>
    <t>https://www.aiche.org/node/1877361/group/9656/session/124241/paper/856421</t>
  </si>
  <si>
    <t>https://www.aiche.org/node/1877361/group/9656/session/124241/paper/856426</t>
  </si>
  <si>
    <t>https://www.aiche.org/node/1877361/group/9656/session/124241/paper/856431</t>
  </si>
  <si>
    <t>https://www.aiche.org/node/1877361/group/9656/session/124241/paper/856436</t>
  </si>
  <si>
    <t>https://www.aiche.org/node/1877361/group/9656/session/124241/paper/856441</t>
  </si>
  <si>
    <t>https://www.aiche.org/node/1877361/group/9656/session/124241/paper/856446</t>
  </si>
  <si>
    <t>https://www.aiche.org/node/1877361/group/9656/session/124241/paper/856451</t>
  </si>
  <si>
    <t>https://www.aiche.org/node/1877361/group/9656/session/124241/paper/856456</t>
  </si>
  <si>
    <t>https://www.aiche.org/node/1877361/group/9656/session/124241/paper/856461</t>
  </si>
  <si>
    <t>https://www.aiche.org/node/1877361/group/9656/session/124241/paper/856466</t>
  </si>
  <si>
    <t>https://www.aiche.org/node/1877361/group/9656/session/124241/paper/856471</t>
  </si>
  <si>
    <t>https://www.aiche.org/node/1877361/group/9656/session/124241/paper/856476</t>
  </si>
  <si>
    <t>https://www.aiche.org/node/1877361/group/9656/session/124241/paper/856481</t>
  </si>
  <si>
    <t>https://www.aiche.org/node/1877361/group/9656/session/124241/paper/856486</t>
  </si>
  <si>
    <t>https://www.aiche.org/node/1877361/group/9656/session/124241/paper/856491</t>
  </si>
  <si>
    <t>https://www.aiche.org/node/1877361/group/9656/session/124241/paper/856496</t>
  </si>
  <si>
    <t>https://www.aiche.org/node/1877361/group/9656/session/124241/paper/856501</t>
  </si>
  <si>
    <t>https://www.aiche.org/node/1877361/group/9656/session/124241/paper/856506</t>
  </si>
  <si>
    <t>https://www.aiche.org/node/1877361/group/9656/session/124241/paper/856511</t>
  </si>
  <si>
    <t>https://www.aiche.org/node/1877361/group/9656/session/124241/paper/856516</t>
  </si>
  <si>
    <t>https://www.aiche.org/node/1877361/group/9656/session/124241/paper/856521</t>
  </si>
  <si>
    <t>https://www.aiche.org/node/1877361/group/9656/session/124241/paper/856526</t>
  </si>
  <si>
    <t>https://www.aiche.org/node/1877361/group/9656/session/124241/paper/856531</t>
  </si>
  <si>
    <t>https://www.aiche.org/node/1877361/group/9656/session/124241/paper/856536</t>
  </si>
  <si>
    <t>https://www.aiche.org/node/1877361/group/9656/session/124241/paper/856541</t>
  </si>
  <si>
    <t>https://www.aiche.org/node/1877361/group/9656/session/124241/paper/856546</t>
  </si>
  <si>
    <t>https://www.aiche.org/node/1877361/group/9656/session/124241/paper/856551</t>
  </si>
  <si>
    <t>https://www.aiche.org/node/1877361/group/9656/session/124241/paper/856556</t>
  </si>
  <si>
    <t>https://www.aiche.org/node/1877361/group/9656/session/124241/paper/856561</t>
  </si>
  <si>
    <t>https://www.aiche.org/node/1877361/group/9656/session/124241/paper/856566</t>
  </si>
  <si>
    <t>https://www.aiche.org/node/1877361/group/9656/session/124241/paper/856571</t>
  </si>
  <si>
    <t>https://www.aiche.org/node/1877361/group/9656/session/124241/paper/856576</t>
  </si>
  <si>
    <t>https://www.aiche.org/node/1877361/group/9656/session/124241/paper/856581</t>
  </si>
  <si>
    <t>https://www.aiche.org/node/1877361/group/9656/session/124241/paper/856586</t>
  </si>
  <si>
    <t>https://www.aiche.org/node/1877361/group/9656/session/124241/paper/856591</t>
  </si>
  <si>
    <t>https://www.aiche.org/node/1877361/group/9656/session/124241/paper/856596</t>
  </si>
  <si>
    <t>https://www.aiche.org/node/1877361/group/9656/session/124241/paper/856601</t>
  </si>
  <si>
    <t>https://www.aiche.org/node/1877361/group/9656/session/124241/paper/856606</t>
  </si>
  <si>
    <t>https://www.aiche.org/node/1877361/group/9656/session/124241/paper/856611</t>
  </si>
  <si>
    <t>https://www.aiche.org/node/1877361/group/9656/session/124241/paper/856616</t>
  </si>
  <si>
    <t>https://www.aiche.org/node/1877361/group/9656/session/124241/paper/856621</t>
  </si>
  <si>
    <t>https://www.aiche.org/node/1877361/group/9656/session/124241/paper/856626</t>
  </si>
  <si>
    <t>https://www.aiche.org/node/1877361/group/9656/session/124241/paper/856631</t>
  </si>
  <si>
    <t>https://www.aiche.org/node/1877361/group/9656/session/124241/paper/856636</t>
  </si>
  <si>
    <t>https://www.aiche.org/node/1878391/group/9671/session/124271/paper/857106</t>
  </si>
  <si>
    <t>https://www.aiche.org/node/1878391/group/9671/session/124271/paper/857111</t>
  </si>
  <si>
    <t>https://www.aiche.org/node/1878391/group/9671/session/124271/paper/857116</t>
  </si>
  <si>
    <t>https://www.aiche.org/node/1878391/group/9671/session/124271/paper/857121</t>
  </si>
  <si>
    <t>https://www.aiche.org/node/1878391/group/9671/session/124271/paper/857126</t>
  </si>
  <si>
    <t>https://www.aiche.org/node/1878391/group/9671/session/124271/paper/857131</t>
  </si>
  <si>
    <t>https://www.aiche.org/node/1878391/group/9671/session/124271/paper/857136</t>
  </si>
  <si>
    <t>https://www.aiche.org/node/1878391/group/9671/session/124271/paper/857141</t>
  </si>
  <si>
    <t>https://www.aiche.org/node/1878391/group/9671/session/124271/paper/857146</t>
  </si>
  <si>
    <t>https://www.aiche.org/node/1878391/group/9671/session/124271/paper/857151</t>
  </si>
  <si>
    <t>https://www.aiche.org/node/1878391/group/9671/session/124271/paper/857156</t>
  </si>
  <si>
    <t>https://www.aiche.org/node/1878391/group/9671/session/124271/paper/857161</t>
  </si>
  <si>
    <t>https://www.aiche.org/node/1878391/group/9671/session/124271/paper/857166</t>
  </si>
  <si>
    <t>https://www.aiche.org/node/1878391/group/9671/session/124271/paper/857171</t>
  </si>
  <si>
    <t>https://www.aiche.org/node/1878391/group/9671/session/124271/paper/857176</t>
  </si>
  <si>
    <t>https://www.aiche.org/node/1878391/group/9671/session/124271/paper/857181</t>
  </si>
  <si>
    <t>https://www.aiche.org/node/1878391/group/9671/session/124271/paper/857186</t>
  </si>
  <si>
    <t>https://www.aiche.org/node/1878391/group/9671/session/124271/paper/857191</t>
  </si>
  <si>
    <t>https://www.aiche.org/node/1878391/group/9671/session/124271/paper/857196</t>
  </si>
  <si>
    <t>https://www.aiche.org/node/1878391/group/9671/session/124271/paper/857201</t>
  </si>
  <si>
    <t>https://www.aiche.org/node/1878391/group/9671/session/124271/paper/857206</t>
  </si>
  <si>
    <t>https://www.aiche.org/node/1878391/group/9671/session/124271/paper/857211</t>
  </si>
  <si>
    <t>https://www.aiche.org/node/1878391/group/9671/session/124271/paper/857216</t>
  </si>
  <si>
    <t>https://www.aiche.org/node/1878391/group/9671/session/124271/paper/857221</t>
  </si>
  <si>
    <t>https://www.aiche.org/node/1878391/group/9671/session/124271/paper/857226</t>
  </si>
  <si>
    <t>https://www.aiche.org/node/1878391/group/9671/session/124271/paper/857231</t>
  </si>
  <si>
    <t>https://www.aiche.org/node/1878391/group/9671/session/124271/paper/857236</t>
  </si>
  <si>
    <t>https://www.aiche.org/node/1878391/group/9671/session/124271/paper/857241</t>
  </si>
  <si>
    <t>https://www.aiche.org/node/1878391/group/9671/session/124271/paper/857246</t>
  </si>
  <si>
    <t>https://www.aiche.org/node/1878391/group/9671/session/124271/paper/857251</t>
  </si>
  <si>
    <t>https://www.aiche.org/node/1878391/group/9671/session/124271/paper/857256</t>
  </si>
  <si>
    <t>https://www.aiche.org/node/1878391/group/9671/session/124271/paper/857261</t>
  </si>
  <si>
    <t>https://www.aiche.org/node/1878391/group/9671/session/124271/paper/857266</t>
  </si>
  <si>
    <t>https://www.aiche.org/node/1878391/group/9671/session/124271/paper/857271</t>
  </si>
  <si>
    <t>https://www.aiche.org/node/1878391/group/9671/session/124271/paper/857276</t>
  </si>
  <si>
    <t>https://www.aiche.org/node/1878391/group/9671/session/124271/paper/857281</t>
  </si>
  <si>
    <t>https://www.aiche.org/node/1878391/group/9671/session/124271/paper/857286</t>
  </si>
  <si>
    <t>https://www.aiche.org/node/1878391/group/9671/session/124271/paper/857291</t>
  </si>
  <si>
    <t>https://www.aiche.org/node/1878391/group/9671/session/124271/paper/857296</t>
  </si>
  <si>
    <t>https://www.aiche.org/node/1886906/group/9676/session/124281/paper/857311</t>
  </si>
  <si>
    <t>https://www.aiche.org/node/1886906/group/9676/session/124281/paper/857316</t>
  </si>
  <si>
    <t>https://www.aiche.org/node/1886906/group/9676/session/124281/paper/857321</t>
  </si>
  <si>
    <t>https://www.aiche.org/node/1886906/group/9676/session/124281/paper/857326</t>
  </si>
  <si>
    <t>https://www.aiche.org/node/1886906/group/9676/session/124281/paper/857331</t>
  </si>
  <si>
    <t>https://www.aiche.org/node/1886906/group/9676/session/124281/paper/857336</t>
  </si>
  <si>
    <t>https://www.aiche.org/node/1886906/group/9676/session/124281/paper/857341</t>
  </si>
  <si>
    <t>https://www.aiche.org/node/1886906/group/9676/session/124281/paper/857346</t>
  </si>
  <si>
    <t>https://www.aiche.org/node/1886906/group/9676/session/124281/paper/857351</t>
  </si>
  <si>
    <t>https://www.aiche.org/node/1886906/group/9676/session/124281/paper/857356</t>
  </si>
  <si>
    <t>https://www.aiche.org/node/1886906/group/9676/session/124281/paper/857361</t>
  </si>
  <si>
    <t>https://www.aiche.org/node/1886906/group/9676/session/124281/paper/857366</t>
  </si>
  <si>
    <t>https://www.aiche.org/node/1886906/group/9676/session/124281/paper/857371</t>
  </si>
  <si>
    <t>https://www.aiche.org/node/1886906/group/9676/session/124281/paper/857376</t>
  </si>
  <si>
    <t>https://www.aiche.org/node/1886906/group/9676/session/124281/paper/857381</t>
  </si>
  <si>
    <t>https://www.aiche.org/node/1886906/group/9676/session/124281/paper/857386</t>
  </si>
  <si>
    <t>https://www.aiche.org/node/1886906/group/9676/session/124281/paper/857391</t>
  </si>
  <si>
    <t>https://www.aiche.org/node/1886906/group/9676/session/124281/paper/857396</t>
  </si>
  <si>
    <t>https://www.aiche.org/node/1886906/group/9676/session/124281/paper/857401</t>
  </si>
  <si>
    <t>https://www.aiche.org/node/1886906/group/9676/session/124281/paper/857406</t>
  </si>
  <si>
    <t>https://www.aiche.org/node/1886906/group/9676/session/124281/paper/857411</t>
  </si>
  <si>
    <t>https://www.aiche.org/node/1886906/group/9676/session/124281/paper/857416</t>
  </si>
  <si>
    <t>https://www.aiche.org/node/1886906/group/9676/session/124281/paper/857421</t>
  </si>
  <si>
    <t>https://www.aiche.org/node/1886906/group/9676/session/124281/paper/857426</t>
  </si>
  <si>
    <t>https://www.aiche.org/node/1886906/group/9676/session/124281/paper/857431</t>
  </si>
  <si>
    <t>https://www.aiche.org/node/1886906/group/9676/session/124281/paper/857436</t>
  </si>
  <si>
    <t>https://www.aiche.org/node/1886906/group/9676/session/124281/paper/857441</t>
  </si>
  <si>
    <t>https://www.aiche.org/node/1886906/group/9676/session/124281/paper/857446</t>
  </si>
  <si>
    <t>https://www.aiche.org/node/1886906/group/9676/session/124281/paper/857451</t>
  </si>
  <si>
    <t>https://www.aiche.org/node/1886906/group/9676/session/124281/paper/857456</t>
  </si>
  <si>
    <t>https://www.aiche.org/node/1886906/group/9676/session/124281/paper/857461</t>
  </si>
  <si>
    <t>https://www.aiche.org/node/1886906/group/9676/session/124281/paper/857466</t>
  </si>
  <si>
    <t>https://www.aiche.org/node/1886906/group/9676/session/124281/paper/857471</t>
  </si>
  <si>
    <t>https://www.aiche.org/node/1886906/group/9676/session/124281/paper/857476</t>
  </si>
  <si>
    <t>https://www.aiche.org/node/1886906/group/9676/session/124281/paper/857481</t>
  </si>
  <si>
    <t>https://www.aiche.org/node/1886906/group/9676/session/124281/paper/857486</t>
  </si>
  <si>
    <t>https://www.aiche.org/node/1886906/group/9676/session/124281/paper/857491</t>
  </si>
  <si>
    <t>https://www.aiche.org/node/1886906/group/9676/session/124281/paper/857496</t>
  </si>
  <si>
    <t>https://www.aiche.org/node/1886906/group/9676/session/124281/paper/857501</t>
  </si>
  <si>
    <t>https://www.aiche.org/node/1886906/group/9676/session/124281/paper/857506</t>
  </si>
  <si>
    <t>https://www.aiche.org/node/1886906/group/9676/session/124281/paper/857511</t>
  </si>
  <si>
    <t>https://www.aiche.org/node/1886906/group/9676/session/124281/paper/857516</t>
  </si>
  <si>
    <t>https://www.aiche.org/node/1886906/group/9676/session/124281/paper/857521</t>
  </si>
  <si>
    <t>https://www.aiche.org/node/1886906/group/9676/session/124281/paper/857526</t>
  </si>
  <si>
    <t>https://www.aiche.org/node/1886906/group/9676/session/124281/paper/857531</t>
  </si>
  <si>
    <t>https://www.aiche.org/node/1886906/group/9676/session/124281/paper/857536</t>
  </si>
  <si>
    <t>https://www.aiche.org/node/1886906/group/9676/session/124281/paper/857541</t>
  </si>
  <si>
    <t>https://www.aiche.org/node/1886906/group/9676/session/124281/paper/857546</t>
  </si>
  <si>
    <t>https://www.aiche.org/node/1886906/group/9676/session/124281/paper/857551</t>
  </si>
  <si>
    <t>https://www.aiche.org/node/1886906/group/9676/session/124281/paper/857556</t>
  </si>
  <si>
    <t>https://www.aiche.org/node/1887911/group/9681/session/124291/paper/857571</t>
  </si>
  <si>
    <t>https://www.aiche.org/node/1887911/group/9681/session/124291/paper/857576</t>
  </si>
  <si>
    <t>https://www.aiche.org/node/1887911/group/9681/session/124291/paper/857581</t>
  </si>
  <si>
    <t>https://www.aiche.org/node/1887911/group/9681/session/124291/paper/857586</t>
  </si>
  <si>
    <t>https://www.aiche.org/node/1887911/group/9681/session/124291/paper/857591</t>
  </si>
  <si>
    <t>https://www.aiche.org/node/1887911/group/9681/session/124291/paper/857596</t>
  </si>
  <si>
    <t>https://www.aiche.org/node/1887911/group/9681/session/124291/paper/857601</t>
  </si>
  <si>
    <t>https://www.aiche.org/node/1887911/group/9681/session/124291/paper/857606</t>
  </si>
  <si>
    <t>https://www.aiche.org/node/1887911/group/9681/session/124291/paper/857611</t>
  </si>
  <si>
    <t>https://www.aiche.org/node/1887911/group/9681/session/124291/paper/857616</t>
  </si>
  <si>
    <t>https://www.aiche.org/node/1887911/group/9681/session/124291/paper/857621</t>
  </si>
  <si>
    <t>https://www.aiche.org/node/1887911/group/9681/session/124291/paper/857626</t>
  </si>
  <si>
    <t>https://www.aiche.org/node/1887911/group/9681/session/124291/paper/857631</t>
  </si>
  <si>
    <t>https://www.aiche.org/node/1887911/group/9681/session/124291/paper/857636</t>
  </si>
  <si>
    <t>https://www.aiche.org/node/1887911/group/9681/session/124291/paper/857641</t>
  </si>
  <si>
    <t>https://www.aiche.org/node/1887911/group/9681/session/124291/paper/857646</t>
  </si>
  <si>
    <t>https://www.aiche.org/node/1887911/group/9681/session/124291/paper/857651</t>
  </si>
  <si>
    <t>https://www.aiche.org/node/1887911/group/9681/session/124291/paper/857656</t>
  </si>
  <si>
    <t>https://www.aiche.org/node/1887911/group/9681/session/124291/paper/857661</t>
  </si>
  <si>
    <t>https://www.aiche.org/node/1887911/group/9681/session/124291/paper/857666</t>
  </si>
  <si>
    <t>https://www.aiche.org/node/1887911/group/9681/session/124291/paper/857671</t>
  </si>
  <si>
    <t>https://www.aiche.org/node/1887911/group/9681/session/124291/paper/857676</t>
  </si>
  <si>
    <t>https://www.aiche.org/node/1887911/group/9681/session/124291/paper/857681</t>
  </si>
  <si>
    <t>https://www.aiche.org/node/1887911/group/9681/session/124291/paper/857686</t>
  </si>
  <si>
    <t>https://www.aiche.org/node/1887911/group/9681/session/124291/paper/857691</t>
  </si>
  <si>
    <t>https://www.aiche.org/node/1887911/group/9681/session/124291/paper/857696</t>
  </si>
  <si>
    <t>https://www.aiche.org/node/1887911/group/9681/session/124291/paper/857701</t>
  </si>
  <si>
    <t>https://www.aiche.org/node/1887911/group/9681/session/124291/paper/857706</t>
  </si>
  <si>
    <t>https://www.aiche.org/node/1887911/group/9681/session/124291/paper/857711</t>
  </si>
  <si>
    <t>https://www.aiche.org/node/1887911/group/9681/session/124291/paper/857716</t>
  </si>
  <si>
    <t>https://www.aiche.org/node/1887911/group/9681/session/124291/paper/857721</t>
  </si>
  <si>
    <t>https://www.aiche.org/node/1887911/group/9681/session/124291/paper/857726</t>
  </si>
  <si>
    <t>https://www.aiche.org/node/1887911/group/9681/session/124291/paper/857731</t>
  </si>
  <si>
    <t>https://www.aiche.org/node/1887911/group/9681/session/124291/paper/857736</t>
  </si>
  <si>
    <t>https://www.aiche.org/node/1887911/group/9681/session/124291/paper/857741</t>
  </si>
  <si>
    <t>https://www.aiche.org/node/1887911/group/9681/session/124291/paper/857746</t>
  </si>
  <si>
    <t>https://www.aiche.org/node/1887911/group/9681/session/124291/paper/857751</t>
  </si>
  <si>
    <t>https://www.aiche.org/node/1887911/group/9681/session/124291/paper/857756</t>
  </si>
  <si>
    <t>https://www.aiche.org/node/1887911/group/9681/session/124291/paper/857761</t>
  </si>
  <si>
    <t>https://www.aiche.org/node/1887911/group/9681/session/124291/paper/857766</t>
  </si>
  <si>
    <t>https://www.aiche.org/node/1887911/group/9681/session/124291/paper/857771</t>
  </si>
  <si>
    <t>https://www.aiche.org/node/1887911/group/9681/session/124291/paper/857776</t>
  </si>
  <si>
    <t>https://www.aiche.org/node/1887911/group/9681/session/124291/paper/857781</t>
  </si>
  <si>
    <t>https://www.aiche.org/node/1887911/group/9681/session/124291/paper/857786</t>
  </si>
  <si>
    <t>https://www.aiche.org/node/1887911/group/9681/session/124291/paper/857791</t>
  </si>
  <si>
    <t>https://www.aiche.org/node/1887911/group/9681/session/124291/paper/857796</t>
  </si>
  <si>
    <t>https://www.aiche.org/node/1887911/group/9681/session/124291/paper/857801</t>
  </si>
  <si>
    <t>https://www.aiche.org/node/1887911/group/9681/session/124291/paper/857806</t>
  </si>
  <si>
    <t>https://www.aiche.org/node/1887911/group/9681/session/124291/paper/857811</t>
  </si>
  <si>
    <t>https://www.aiche.org/node/1887911/group/9681/session/124291/paper/857816</t>
  </si>
  <si>
    <t>https://www.aiche.org/node/1887911/group/9681/session/124291/paper/857821</t>
  </si>
  <si>
    <t>https://www.aiche.org/node/1887911/group/9681/session/124291/paper/857826</t>
  </si>
  <si>
    <t>https://www.aiche.org/node/1887911/group/9681/session/124291/paper/857831</t>
  </si>
  <si>
    <t>https://www.aiche.org/node/1887911/group/9681/session/124291/paper/857836</t>
  </si>
  <si>
    <t>https://www.aiche.org/node/1887911/group/9681/session/124291/paper/857841</t>
  </si>
  <si>
    <t>https://www.aiche.org/node/1887911/group/9681/session/124291/paper/857846</t>
  </si>
  <si>
    <t>https://www.aiche.org/node/1888441/group/9686/session/124301/paper/857861</t>
  </si>
  <si>
    <t>https://www.aiche.org/node/1888441/group/9686/session/124301/paper/857866</t>
  </si>
  <si>
    <t>https://www.aiche.org/node/1888441/group/9686/session/124301/paper/857871</t>
  </si>
  <si>
    <t>https://www.aiche.org/node/1888441/group/9686/session/124301/paper/857876</t>
  </si>
  <si>
    <t>https://www.aiche.org/node/1888441/group/9686/session/124301/paper/857881</t>
  </si>
  <si>
    <t>https://www.aiche.org/node/1888441/group/9686/session/124301/paper/857886</t>
  </si>
  <si>
    <t>https://www.aiche.org/node/1888441/group/9686/session/124301/paper/857891</t>
  </si>
  <si>
    <t>https://www.aiche.org/node/1888441/group/9686/session/124301/paper/857896</t>
  </si>
  <si>
    <t>https://www.aiche.org/node/1888441/group/9686/session/124301/paper/857901</t>
  </si>
  <si>
    <t>https://www.aiche.org/node/1888441/group/9686/session/124301/paper/857906</t>
  </si>
  <si>
    <t>https://www.aiche.org/node/1888441/group/9686/session/124301/paper/857911</t>
  </si>
  <si>
    <t>https://www.aiche.org/node/1888441/group/9686/session/124301/paper/857916</t>
  </si>
  <si>
    <t>https://www.aiche.org/node/1888441/group/9686/session/124301/paper/857921</t>
  </si>
  <si>
    <t>https://www.aiche.org/node/1888441/group/9686/session/124301/paper/857926</t>
  </si>
  <si>
    <t>https://www.aiche.org/node/1888441/group/9686/session/124301/paper/857931</t>
  </si>
  <si>
    <t>https://www.aiche.org/node/1888441/group/9686/session/124301/paper/857936</t>
  </si>
  <si>
    <t>https://www.aiche.org/node/1888441/group/9686/session/124301/paper/857941</t>
  </si>
  <si>
    <t>https://www.aiche.org/node/1888441/group/9686/session/124301/paper/857946</t>
  </si>
  <si>
    <t>https://www.aiche.org/node/1888441/group/9686/session/124301/paper/857951</t>
  </si>
  <si>
    <t>https://www.aiche.org/node/1888441/group/9686/session/124301/paper/857956</t>
  </si>
  <si>
    <t>https://www.aiche.org/node/1888441/group/9686/session/124301/paper/857961</t>
  </si>
  <si>
    <t>https://www.aiche.org/node/1888441/group/9686/session/124301/paper/857966</t>
  </si>
  <si>
    <t>https://www.aiche.org/node/1888441/group/9686/session/124301/paper/857971</t>
  </si>
  <si>
    <t>https://www.aiche.org/node/1888441/group/9686/session/124301/paper/857976</t>
  </si>
  <si>
    <t>https://www.aiche.org/node/1888441/group/9686/session/124301/paper/857981</t>
  </si>
  <si>
    <t>https://www.aiche.org/node/1888441/group/9686/session/124301/paper/857986</t>
  </si>
  <si>
    <t>https://www.aiche.org/node/1888441/group/9686/session/124301/paper/857991</t>
  </si>
  <si>
    <t>https://www.aiche.org/node/1888441/group/9686/session/124301/paper/857996</t>
  </si>
  <si>
    <t>https://www.aiche.org/node/1888441/group/9686/session/124301/paper/858001</t>
  </si>
  <si>
    <t>https://www.aiche.org/node/1888441/group/9686/session/124301/paper/858006</t>
  </si>
  <si>
    <t>https://www.aiche.org/node/1888441/group/9686/session/124301/paper/858011</t>
  </si>
  <si>
    <t>https://www.aiche.org/node/1888441/group/9686/session/124301/paper/858016</t>
  </si>
  <si>
    <t>https://www.aiche.org/node/1888441/group/9686/session/124301/paper/858021</t>
  </si>
  <si>
    <t>https://www.aiche.org/node/1888441/group/9686/session/124301/paper/858026</t>
  </si>
  <si>
    <t>https://www.aiche.org/node/1888441/group/9686/session/124301/paper/858031</t>
  </si>
  <si>
    <t>https://www.aiche.org/node/1888441/group/9686/session/124301/paper/858036</t>
  </si>
  <si>
    <t>https://www.aiche.org/node/1888441/group/9686/session/124301/paper/858041</t>
  </si>
  <si>
    <t>https://www.aiche.org/node/1888441/group/9686/session/124301/paper/858046</t>
  </si>
  <si>
    <t>https://www.aiche.org/node/1888441/group/9686/session/124301/paper/858051</t>
  </si>
  <si>
    <t>https://www.aiche.org/node/1888441/group/9686/session/124301/paper/858056</t>
  </si>
  <si>
    <t>https://www.aiche.org/node/1888441/group/9686/session/124301/paper/858061</t>
  </si>
  <si>
    <t>https://www.aiche.org/node/1888441/group/9686/session/124301/paper/858066</t>
  </si>
  <si>
    <t>https://www.aiche.org/node/1888441/group/9686/session/124301/paper/858071</t>
  </si>
  <si>
    <t>https://www.aiche.org/node/1888441/group/9686/session/124301/paper/858076</t>
  </si>
  <si>
    <t>https://www.aiche.org/node/1888441/group/9686/session/124301/paper/858081</t>
  </si>
  <si>
    <t>https://www.aiche.org/node/1888441/group/9686/session/124301/paper/858086</t>
  </si>
  <si>
    <t>https://www.aiche.org/node/1888441/group/9686/session/124301/paper/858091</t>
  </si>
  <si>
    <t>https://www.aiche.org/node/1888441/group/9686/session/124301/paper/858096</t>
  </si>
  <si>
    <t>https://www.aiche.org/node/1888441/group/9686/session/124301/paper/858101</t>
  </si>
  <si>
    <t>https://www.aiche.org/node/1888441/group/9686/session/124301/paper/858106</t>
  </si>
  <si>
    <t>https://www.aiche.org/node/1888441/group/9686/session/124301/paper/858111</t>
  </si>
  <si>
    <t>https://www.aiche.org/node/1888926/group/9691/session/124311/paper/858126</t>
  </si>
  <si>
    <t>https://www.aiche.org/node/1888926/group/9691/session/124311/paper/858131</t>
  </si>
  <si>
    <t>https://www.aiche.org/node/1888926/group/9691/session/124311/paper/858136</t>
  </si>
  <si>
    <t>https://www.aiche.org/node/1888926/group/9691/session/124311/paper/858141</t>
  </si>
  <si>
    <t>https://www.aiche.org/node/1888926/group/9691/session/124311/paper/858146</t>
  </si>
  <si>
    <t>https://www.aiche.org/node/1888926/group/9691/session/124311/paper/858151</t>
  </si>
  <si>
    <t>https://www.aiche.org/node/1888926/group/9691/session/124311/paper/858156</t>
  </si>
  <si>
    <t>https://www.aiche.org/node/1888926/group/9691/session/124311/paper/858161</t>
  </si>
  <si>
    <t>https://www.aiche.org/node/1888926/group/9691/session/124311/paper/858166</t>
  </si>
  <si>
    <t>https://www.aiche.org/node/1888926/group/9691/session/124311/paper/858171</t>
  </si>
  <si>
    <t>https://www.aiche.org/node/1888926/group/9691/session/124311/paper/858176</t>
  </si>
  <si>
    <t>https://www.aiche.org/node/1888926/group/9691/session/124311/paper/858181</t>
  </si>
  <si>
    <t>https://www.aiche.org/node/1888926/group/9691/session/124311/paper/858186</t>
  </si>
  <si>
    <t>https://www.aiche.org/node/1888926/group/9691/session/124311/paper/858191</t>
  </si>
  <si>
    <t>https://www.aiche.org/node/1888926/group/9691/session/124311/paper/858196</t>
  </si>
  <si>
    <t>https://www.aiche.org/node/1888926/group/9691/session/124311/paper/858201</t>
  </si>
  <si>
    <t>https://www.aiche.org/node/1888926/group/9691/session/124311/paper/858206</t>
  </si>
  <si>
    <t>https://www.aiche.org/node/1888926/group/9691/session/124311/paper/858211</t>
  </si>
  <si>
    <t>https://www.aiche.org/node/1888926/group/9691/session/124311/paper/858216</t>
  </si>
  <si>
    <t>https://www.aiche.org/node/1888926/group/9691/session/124311/paper/858221</t>
  </si>
  <si>
    <t>https://www.aiche.org/node/1888926/group/9691/session/124311/paper/858226</t>
  </si>
  <si>
    <t>https://www.aiche.org/node/1888926/group/9691/session/124311/paper/858231</t>
  </si>
  <si>
    <t>https://www.aiche.org/node/1888926/group/9691/session/124311/paper/858236</t>
  </si>
  <si>
    <t>https://www.aiche.org/node/1888926/group/9691/session/124311/paper/858241</t>
  </si>
  <si>
    <t>https://www.aiche.org/node/1888926/group/9691/session/124311/paper/858246</t>
  </si>
  <si>
    <t>https://www.aiche.org/node/1888926/group/9691/session/124311/paper/858251</t>
  </si>
  <si>
    <t>https://www.aiche.org/node/1888926/group/9691/session/124311/paper/858256</t>
  </si>
  <si>
    <t>https://www.aiche.org/node/1888926/group/9691/session/124311/paper/858261</t>
  </si>
  <si>
    <t>https://www.aiche.org/node/1888926/group/9691/session/124311/paper/858266</t>
  </si>
  <si>
    <t>https://www.aiche.org/node/1888926/group/9691/session/124311/paper/858271</t>
  </si>
  <si>
    <t>https://www.aiche.org/node/1888926/group/9691/session/124311/paper/858276</t>
  </si>
  <si>
    <t>https://www.aiche.org/node/1888926/group/9691/session/124311/paper/858281</t>
  </si>
  <si>
    <t>https://www.aiche.org/node/1888926/group/9691/session/124311/paper/858286</t>
  </si>
  <si>
    <t>https://www.aiche.org/node/1888926/group/9691/session/124311/paper/858291</t>
  </si>
  <si>
    <t>https://www.aiche.org/node/1888926/group/9691/session/124311/paper/858296</t>
  </si>
  <si>
    <t>https://www.aiche.org/node/1888926/group/9691/session/124311/paper/858301</t>
  </si>
  <si>
    <t>https://www.aiche.org/node/1888926/group/9691/session/124311/paper/858306</t>
  </si>
  <si>
    <t>https://www.aiche.org/node/1888926/group/9691/session/124311/paper/858311</t>
  </si>
  <si>
    <t>https://www.aiche.org/node/1888926/group/9691/session/124311/paper/858316</t>
  </si>
  <si>
    <t>https://www.aiche.org/node/1888926/group/9691/session/124311/paper/858321</t>
  </si>
  <si>
    <t>https://www.aiche.org/node/1888926/group/9691/session/124311/paper/858326</t>
  </si>
  <si>
    <t>https://www.aiche.org/node/1888926/group/9691/session/124311/paper/858331</t>
  </si>
  <si>
    <t>https://www.aiche.org/node/1888926/group/9691/session/124311/paper/858336</t>
  </si>
  <si>
    <t>https://www.aiche.org/node/1888926/group/9691/session/124311/paper/858341</t>
  </si>
  <si>
    <t>https://www.aiche.org/node/1888926/group/9691/session/124311/paper/858346</t>
  </si>
  <si>
    <t>https://www.aiche.org/node/1888926/group/9691/session/124311/paper/858351</t>
  </si>
  <si>
    <t>https://www.aiche.org/node/1888926/group/9691/session/124311/paper/858356</t>
  </si>
  <si>
    <t>https://www.aiche.org/node/1888926/group/9691/session/124311/paper/858361</t>
  </si>
  <si>
    <t>https://www.aiche.org/node/1888926/group/9691/session/124311/paper/858366</t>
  </si>
  <si>
    <t>https://www.aiche.org/node/1888926/group/9691/session/124311/paper/858371</t>
  </si>
  <si>
    <t>https://www.aiche.org/node/1888926/group/9691/session/124311/paper/858376</t>
  </si>
  <si>
    <t>https://www.aiche.org/node/1888926/group/9691/session/124311/paper/858381</t>
  </si>
  <si>
    <t>https://www.aiche.org/node/1888926/group/9691/session/124311/paper/858386</t>
  </si>
  <si>
    <t>https://www.aiche.org/node/1888926/group/9691/session/124311/paper/858391</t>
  </si>
  <si>
    <t>https://www.aiche.org/node/1888926/group/9691/session/124311/paper/858396</t>
  </si>
  <si>
    <t>https://www.aiche.org/node/1888926/group/9691/session/124311/paper/858401</t>
  </si>
  <si>
    <t>https://www.aiche.org/node/1888926/group/9691/session/124311/paper/858406</t>
  </si>
  <si>
    <t>https://www.aiche.org/node/1888926/group/9691/session/124311/paper/858411</t>
  </si>
  <si>
    <t>https://www.aiche.org/node/1888926/group/9691/session/124311/paper/858416</t>
  </si>
  <si>
    <t>https://www.aiche.org/node/1888926/group/9691/session/124311/paper/858421</t>
  </si>
  <si>
    <t>https://www.aiche.org/node/1888926/group/9691/session/124311/paper/858426</t>
  </si>
  <si>
    <t>https://www.aiche.org/node/1888926/group/9691/session/124311/paper/858431</t>
  </si>
  <si>
    <t>https://www.aiche.org/node/1888926/group/9691/session/124311/paper/858436</t>
  </si>
  <si>
    <t>https://www.aiche.org/node/1888926/group/9691/session/124311/paper/858441</t>
  </si>
  <si>
    <t>https://www.aiche.org/node/1888926/group/9691/session/124311/paper/858446</t>
  </si>
  <si>
    <t>https://www.aiche.org/node/1888926/group/9691/session/124311/paper/858451</t>
  </si>
  <si>
    <t>https://www.aiche.org/node/1888926/group/9691/session/124311/paper/858456</t>
  </si>
  <si>
    <t>https://www.aiche.org/node/1888926/group/9691/session/124311/paper/858461</t>
  </si>
  <si>
    <t>https://www.aiche.org/node/1888926/group/9691/session/124311/paper/858466</t>
  </si>
  <si>
    <t>https://www.aiche.org/node/1888926/group/9691/session/124311/paper/858471</t>
  </si>
  <si>
    <t>https://www.aiche.org/node/1888926/group/9691/session/124311/paper/858476</t>
  </si>
  <si>
    <t>https://www.aiche.org/node/1888926/group/9691/session/124311/paper/858481</t>
  </si>
  <si>
    <t>https://www.aiche.org/node/1888926/group/9691/session/124311/paper/858486</t>
  </si>
  <si>
    <t>https://www.aiche.org/node/1888926/group/9691/session/124311/paper/858491</t>
  </si>
  <si>
    <t>https://www.aiche.org/node/1888926/group/9691/session/124311/paper/858496</t>
  </si>
  <si>
    <t>https://www.aiche.org/node/1949571/group/9721/session/124371/paper/859441</t>
  </si>
  <si>
    <t>https://www.aiche.org/node/1949571/group/9721/session/124371/paper/859446</t>
  </si>
  <si>
    <t>https://www.aiche.org/node/1949571/group/9721/session/124371/paper/859451</t>
  </si>
  <si>
    <t>https://www.aiche.org/node/1949571/group/9721/session/124371/paper/859456</t>
  </si>
  <si>
    <t>https://www.aiche.org/node/1949571/group/9721/session/124371/paper/859461</t>
  </si>
  <si>
    <t>https://www.aiche.org/node/1949571/group/9721/session/124371/paper/859466</t>
  </si>
  <si>
    <t>https://www.aiche.org/node/1949571/group/9721/session/124371/paper/859471</t>
  </si>
  <si>
    <t>https://www.aiche.org/node/1949571/group/9721/session/124371/paper/859476</t>
  </si>
  <si>
    <t>https://www.aiche.org/node/1949571/group/9721/session/124371/paper/859481</t>
  </si>
  <si>
    <t>https://www.aiche.org/node/1949571/group/9721/session/124371/paper/859486</t>
  </si>
  <si>
    <t>https://www.aiche.org/node/1949571/group/9721/session/124371/paper/859491</t>
  </si>
  <si>
    <t>https://www.aiche.org/node/1949571/group/9721/session/124371/paper/859496</t>
  </si>
  <si>
    <t>https://www.aiche.org/node/1949571/group/9721/session/124371/paper/859501</t>
  </si>
  <si>
    <t>https://www.aiche.org/node/1949571/group/9721/session/124371/paper/859506</t>
  </si>
  <si>
    <t>https://www.aiche.org/node/1949571/group/9721/session/124371/paper/859511</t>
  </si>
  <si>
    <t>https://www.aiche.org/node/1949571/group/9721/session/124371/paper/859516</t>
  </si>
  <si>
    <t>https://www.aiche.org/node/1949571/group/9721/session/124371/paper/859521</t>
  </si>
  <si>
    <t>https://www.aiche.org/node/1949571/group/9721/session/124371/paper/859526</t>
  </si>
  <si>
    <t>https://www.aiche.org/node/1949571/group/9721/session/124371/paper/859531</t>
  </si>
  <si>
    <t>https://www.aiche.org/node/1949571/group/9721/session/124371/paper/859536</t>
  </si>
  <si>
    <t>https://www.aiche.org/node/1949571/group/9721/session/124371/paper/859541</t>
  </si>
  <si>
    <t>https://www.aiche.org/node/1949571/group/9721/session/124371/paper/859546</t>
  </si>
  <si>
    <t>https://www.aiche.org/node/1949571/group/9721/session/124371/paper/859551</t>
  </si>
  <si>
    <t>https://www.aiche.org/node/1949571/group/9721/session/124371/paper/859556</t>
  </si>
  <si>
    <t>https://www.aiche.org/node/1949571/group/9721/session/124371/paper/859561</t>
  </si>
  <si>
    <t>https://www.aiche.org/node/1949571/group/9721/session/124371/paper/859566</t>
  </si>
  <si>
    <t>https://www.aiche.org/node/1949571/group/9721/session/124371/paper/859571</t>
  </si>
  <si>
    <t>https://www.aiche.org/node/1949571/group/9721/session/124371/paper/859576</t>
  </si>
  <si>
    <t>https://www.aiche.org/node/1949571/group/9721/session/124371/paper/859581</t>
  </si>
  <si>
    <t>https://www.aiche.org/node/1949571/group/9721/session/124371/paper/859586</t>
  </si>
  <si>
    <t>https://www.aiche.org/node/1949571/group/9721/session/124371/paper/859591</t>
  </si>
  <si>
    <t>https://www.aiche.org/node/1949571/group/9721/session/124371/paper/859596</t>
  </si>
  <si>
    <t>https://www.aiche.org/node/1949571/group/9721/session/124371/paper/859601</t>
  </si>
  <si>
    <t>https://www.aiche.org/node/1949571/group/9721/session/124371/paper/859606</t>
  </si>
  <si>
    <t>https://www.aiche.org/node/1949571/group/9721/session/124371/paper/859611</t>
  </si>
  <si>
    <t>https://www.aiche.org/node/1949571/group/9721/session/124371/paper/859616</t>
  </si>
  <si>
    <t>https://www.aiche.org/node/1949571/group/9721/session/124371/paper/859621</t>
  </si>
  <si>
    <t>https://www.aiche.org/node/1949571/group/9721/session/124371/paper/859626</t>
  </si>
  <si>
    <t>https://www.aiche.org/node/1949571/group/9721/session/124371/paper/859631</t>
  </si>
  <si>
    <t>https://www.aiche.org/node/1949571/group/9721/session/124371/paper/859636</t>
  </si>
  <si>
    <t>https://www.aiche.org/node/1949571/group/9721/session/124371/paper/859641</t>
  </si>
  <si>
    <t>https://www.aiche.org/node/1949571/group/9721/session/124371/paper/859646</t>
  </si>
  <si>
    <t>https://www.aiche.org/node/1949571/group/9721/session/124371/paper/859651</t>
  </si>
  <si>
    <t>https://www.aiche.org/node/1949571/group/9721/session/124371/paper/859656</t>
  </si>
  <si>
    <t>https://www.aiche.org/node/1949571/group/9721/session/124371/paper/859661</t>
  </si>
  <si>
    <t>https://www.aiche.org/node/1949571/group/9721/session/124371/paper/859666</t>
  </si>
  <si>
    <t>https://www.aiche.org/node/1949571/group/9721/session/124371/paper/859671</t>
  </si>
  <si>
    <t>https://www.aiche.org/node/1949571/group/9721/session/124371/paper/859676</t>
  </si>
  <si>
    <t>https://www.aiche.org/node/1949571/group/9721/session/124371/paper/859681</t>
  </si>
  <si>
    <t>https://www.aiche.org/node/1949571/group/9721/session/124371/paper/859686</t>
  </si>
  <si>
    <t>https://www.aiche.org/node/1949571/group/9721/session/124371/paper/859691</t>
  </si>
  <si>
    <t>https://www.aiche.org/node/1949571/group/9721/session/124371/paper/859696</t>
  </si>
  <si>
    <t>https://www.aiche.org/node/1958586/group/9731/session/124391/paper/859876</t>
  </si>
  <si>
    <t>https://www.aiche.org/node/1958586/group/9731/session/124391/paper/859881</t>
  </si>
  <si>
    <t>https://www.aiche.org/node/1958586/group/9731/session/124391/paper/859886</t>
  </si>
  <si>
    <t>https://www.aiche.org/node/1958586/group/9731/session/124391/paper/859891</t>
  </si>
  <si>
    <t>https://www.aiche.org/node/1958586/group/9731/session/124391/paper/859896</t>
  </si>
  <si>
    <t>https://www.aiche.org/node/1958586/group/9731/session/124391/paper/859901</t>
  </si>
  <si>
    <t>https://www.aiche.org/node/1958586/group/9731/session/124391/paper/859906</t>
  </si>
  <si>
    <t>https://www.aiche.org/node/1958586/group/9731/session/124391/paper/859911</t>
  </si>
  <si>
    <t>https://www.aiche.org/node/1958586/group/9731/session/124391/paper/859916</t>
  </si>
  <si>
    <t>https://www.aiche.org/node/1958586/group/9731/session/124391/paper/859921</t>
  </si>
  <si>
    <t>https://www.aiche.org/node/1958586/group/9731/session/124391/paper/859926</t>
  </si>
  <si>
    <t>https://www.aiche.org/node/1958586/group/9731/session/124391/paper/859931</t>
  </si>
  <si>
    <t>https://www.aiche.org/node/1958586/group/9731/session/124391/paper/859936</t>
  </si>
  <si>
    <t>https://www.aiche.org/node/1958586/group/9731/session/124391/paper/859941</t>
  </si>
  <si>
    <t>https://www.aiche.org/node/1958586/group/9731/session/124391/paper/859946</t>
  </si>
  <si>
    <t>https://www.aiche.org/node/1958586/group/9731/session/124391/paper/859951</t>
  </si>
  <si>
    <t>https://www.aiche.org/node/1958586/group/9731/session/124391/paper/859956</t>
  </si>
  <si>
    <t>https://www.aiche.org/node/1958586/group/9731/session/124391/paper/859961</t>
  </si>
  <si>
    <t>https://www.aiche.org/node/1958586/group/9731/session/124391/paper/859966</t>
  </si>
  <si>
    <t>https://www.aiche.org/node/1958586/group/9731/session/124391/paper/859971</t>
  </si>
  <si>
    <t>https://www.aiche.org/node/1958586/group/9731/session/124391/paper/859976</t>
  </si>
  <si>
    <t>https://www.aiche.org/node/1958586/group/9731/session/124391/paper/859981</t>
  </si>
  <si>
    <t>https://www.aiche.org/node/1958586/group/9731/session/124391/paper/859986</t>
  </si>
  <si>
    <t>https://www.aiche.org/node/1958586/group/9731/session/124391/paper/859991</t>
  </si>
  <si>
    <t>https://www.aiche.org/node/1958586/group/9731/session/124391/paper/859996</t>
  </si>
  <si>
    <t>https://www.aiche.org/node/1958586/group/9731/session/124391/paper/860001</t>
  </si>
  <si>
    <t>https://www.aiche.org/node/1958586/group/9731/session/124391/paper/860006</t>
  </si>
  <si>
    <t>https://www.aiche.org/node/1958586/group/9731/session/124391/paper/860011</t>
  </si>
  <si>
    <t>https://www.aiche.org/node/1958586/group/9731/session/124391/paper/860016</t>
  </si>
  <si>
    <t>https://www.aiche.org/node/1958586/group/9731/session/124391/paper/860021</t>
  </si>
  <si>
    <t>https://www.aiche.org/node/1958586/group/9731/session/124391/paper/860026</t>
  </si>
  <si>
    <t>https://www.aiche.org/node/1958586/group/9731/session/124391/paper/860031</t>
  </si>
  <si>
    <t>https://www.aiche.org/node/1958586/group/9731/session/124391/paper/860036</t>
  </si>
  <si>
    <t>https://www.aiche.org/node/1958586/group/9731/session/124391/paper/860041</t>
  </si>
  <si>
    <t>https://www.aiche.org/node/1958586/group/9731/session/124391/paper/860046</t>
  </si>
  <si>
    <t>https://www.aiche.org/node/1958586/group/9731/session/124391/paper/860051</t>
  </si>
  <si>
    <t>https://www.aiche.org/node/1958586/group/9731/session/124391/paper/860056</t>
  </si>
  <si>
    <t>https://www.aiche.org/node/1958586/group/9731/session/124391/paper/860061</t>
  </si>
  <si>
    <t>https://www.aiche.org/node/1958586/group/9731/session/124391/paper/860066</t>
  </si>
  <si>
    <t>https://www.aiche.org/node/1958581/group/9726/session/124381/paper/859711</t>
  </si>
  <si>
    <t>https://www.aiche.org/node/1958581/group/9726/session/124381/paper/859716</t>
  </si>
  <si>
    <t>https://www.aiche.org/node/1958581/group/9726/session/124381/paper/859721</t>
  </si>
  <si>
    <t>https://www.aiche.org/node/1958581/group/9726/session/124381/paper/859726</t>
  </si>
  <si>
    <t>https://www.aiche.org/node/1958581/group/9726/session/124381/paper/859731</t>
  </si>
  <si>
    <t>https://www.aiche.org/node/1958581/group/9726/session/124381/paper/859736</t>
  </si>
  <si>
    <t>https://www.aiche.org/node/1958581/group/9726/session/124381/paper/859741</t>
  </si>
  <si>
    <t>https://www.aiche.org/node/1958581/group/9726/session/124381/paper/859746</t>
  </si>
  <si>
    <t>https://www.aiche.org/node/1958581/group/9726/session/124381/paper/859751</t>
  </si>
  <si>
    <t>https://www.aiche.org/node/1958581/group/9726/session/124381/paper/859756</t>
  </si>
  <si>
    <t>https://www.aiche.org/node/1958581/group/9726/session/124381/paper/859761</t>
  </si>
  <si>
    <t>https://www.aiche.org/node/1958581/group/9726/session/124381/paper/859766</t>
  </si>
  <si>
    <t>https://www.aiche.org/node/1958581/group/9726/session/124381/paper/859771</t>
  </si>
  <si>
    <t>https://www.aiche.org/node/1958581/group/9726/session/124381/paper/859776</t>
  </si>
  <si>
    <t>https://www.aiche.org/node/1958581/group/9726/session/124381/paper/859781</t>
  </si>
  <si>
    <t>https://www.aiche.org/node/1958581/group/9726/session/124381/paper/859786</t>
  </si>
  <si>
    <t>https://www.aiche.org/node/1958581/group/9726/session/124381/paper/859791</t>
  </si>
  <si>
    <t>https://www.aiche.org/node/1958581/group/9726/session/124381/paper/859796</t>
  </si>
  <si>
    <t>https://www.aiche.org/node/1958581/group/9726/session/124381/paper/859801</t>
  </si>
  <si>
    <t>https://www.aiche.org/node/1958581/group/9726/session/124381/paper/859806</t>
  </si>
  <si>
    <t>https://www.aiche.org/node/1958581/group/9726/session/124381/paper/859811</t>
  </si>
  <si>
    <t>https://www.aiche.org/node/1958581/group/9726/session/124381/paper/859816</t>
  </si>
  <si>
    <t>https://www.aiche.org/node/1958581/group/9726/session/124381/paper/859821</t>
  </si>
  <si>
    <t>https://www.aiche.org/node/1958581/group/9726/session/124381/paper/859826</t>
  </si>
  <si>
    <t>https://www.aiche.org/node/1958581/group/9726/session/124381/paper/859831</t>
  </si>
  <si>
    <t>https://www.aiche.org/node/1958581/group/9726/session/124381/paper/859836</t>
  </si>
  <si>
    <t>https://www.aiche.org/node/1958581/group/9726/session/124381/paper/859841</t>
  </si>
  <si>
    <t>https://www.aiche.org/node/1958581/group/9726/session/124381/paper/859846</t>
  </si>
  <si>
    <t>https://www.aiche.org/node/1958581/group/9726/session/124381/paper/859851</t>
  </si>
  <si>
    <t>https://www.aiche.org/node/1958581/group/9726/session/124381/paper/859856</t>
  </si>
  <si>
    <t>https://www.aiche.org/node/1958581/group/9726/session/124381/paper/859861</t>
  </si>
  <si>
    <t>Revision</t>
  </si>
  <si>
    <t>Item</t>
  </si>
  <si>
    <t>Description</t>
  </si>
  <si>
    <t>Date Ranges</t>
  </si>
  <si>
    <t xml:space="preserve">Beacon Titles </t>
  </si>
  <si>
    <t xml:space="preserve"> November 2001 to  December 2019 </t>
  </si>
  <si>
    <t xml:space="preserve">Center for Chemical Process Safety Symposia </t>
  </si>
  <si>
    <t>1987-2006</t>
  </si>
  <si>
    <t>Loss Prevention Symposia</t>
  </si>
  <si>
    <t>1967 - 2005</t>
  </si>
  <si>
    <t>Symposium 1 - 39</t>
  </si>
  <si>
    <t>Process Plant Safety Symposium</t>
  </si>
  <si>
    <t>1992 -2005</t>
  </si>
  <si>
    <t>Process Safety Progress/Plant Operations Progress</t>
  </si>
  <si>
    <t>Jan 1982 - Jun 2020</t>
  </si>
  <si>
    <t>Location of Databases</t>
  </si>
  <si>
    <t>https://www.aiche.org/ccps/resources/safety-health-proceedings</t>
  </si>
  <si>
    <t>Beacon</t>
  </si>
  <si>
    <t>https://www.aiche.org/ccps/resources/process-safety-beacon/archives</t>
  </si>
  <si>
    <t>https://aiche.onlinelibrary.wiley.com/journal/15475913</t>
  </si>
  <si>
    <t>This master index was created using Microsoft Excel.  Therefore all Excel search commands</t>
  </si>
  <si>
    <t>will can be used to find information.</t>
  </si>
  <si>
    <t>Found information will be highlighted in the row number box.</t>
  </si>
  <si>
    <t>All relevant columns in the worksheet have been provided with a pull down filter.</t>
  </si>
  <si>
    <t>materials will be filtered out with those of your interest shown on the screen.</t>
  </si>
  <si>
    <t>To return to the normal click the SELECT-ALL box.</t>
  </si>
  <si>
    <t>Column Label</t>
  </si>
  <si>
    <t>This is first column of spreadsheet and may be used to unscramble any sorting that you have done.  Select ALL and sort low to high</t>
  </si>
  <si>
    <t>Year of publication of paper</t>
  </si>
  <si>
    <t>Conference Short Title or Journal</t>
  </si>
  <si>
    <t>Where was paper presented or published.</t>
  </si>
  <si>
    <t>Paper title</t>
  </si>
  <si>
    <t>Title of paper</t>
  </si>
  <si>
    <t>Author or authors of paper</t>
  </si>
  <si>
    <t>page number</t>
  </si>
  <si>
    <t>Page number in Journal or proceedings where paper is published</t>
  </si>
  <si>
    <t>Session number for Symposia</t>
  </si>
  <si>
    <t>Link to AIChE online Volume</t>
  </si>
  <si>
    <t>Detailed bibliographic citation for paper that can be used for citation of a particular paper</t>
  </si>
  <si>
    <t>Emergency Response/ Employee Participation/ Process Safety/ Security</t>
  </si>
  <si>
    <t>December</t>
  </si>
  <si>
    <t>Well-Identified Flying Objects</t>
  </si>
  <si>
    <t>Emergency Response/ Employee Participation/ Human Factors/ Instrumentation/ Interlocks/ Operating Procedures/ Safety Culture/ Safety Instrumented Systems (SIS)/ Training</t>
  </si>
  <si>
    <t>November</t>
  </si>
  <si>
    <t>What Does That Button Do?</t>
  </si>
  <si>
    <t>Afrikaans//Arabic//Bulgarian//Catalan//Chinese//Czech//Danish//Dutch//English//Persian (Farsi)//French-Canada//French-France//German//Greek//Gujarati//Hindi//Hungarian//Italian//Japanese//Korean//Malay//Mongolian//Portuguese//Portuguese-Brazil//Romanian//Russian//Spanish//Swedish//Tamil//Telugu//Thai//Traditional Chinese//Turkish//Urdu//Vietnamese</t>
  </si>
  <si>
    <t>Employee Participation/ Instrumentation/ Maintenance/ Mechanical Integrity/ Safety Culture</t>
  </si>
  <si>
    <t>October</t>
  </si>
  <si>
    <t>Sluggish control systems –a warning sign</t>
  </si>
  <si>
    <t>Afrikaans//Arabic//Bulgarian//Catalan//Chinese//Czech//Danish//Dutch//English//Persian (Farsi)//Filipino//French-Canada//French-France//German//Greek//Hebrew//Hindi//Hungarian//Italian//Japanese//Korean//Malay//Mongolian//Polish//Portuguese//Portuguese-Brazil//Romanian//Russian//Spanish//Swedish//Tamil//Telugu//Thai//Traditional Chinese//Turkish//Urdu//Vietnamese</t>
  </si>
  <si>
    <t>Emergency Relief/ Explosion/ Incident Investigation/ Maintenance/ Permits/ Physical Overpressurization/ Piping/ Polymerization</t>
  </si>
  <si>
    <t>September</t>
  </si>
  <si>
    <t>Plugged line &amp; equipment – More than a nuisance</t>
  </si>
  <si>
    <t>Afrikaans//Arabic//Catalan//Chinese//Czech//Danish//Dutch//English//Persian (Farsi)//Filipino//French-Canada//French-France//Greek//Gujarati//Hebrew//Hindi//Indonesia//Italian//Japanese//Korean//Malay//Marathi//Mongolian//Polish//Portuguese//Portuguese-Brazil//Romanian//Russian//Spanish//Swedish//Tamil//Telugu//Thai//Traditional Chinese//Turkish//Urdu//Vietnamese</t>
  </si>
  <si>
    <t>Management of Change/ Operating Procedures/ Permits/ PHA/ Process Risk/ Process Safety/ Safety Culture/ Training</t>
  </si>
  <si>
    <t>August</t>
  </si>
  <si>
    <t>Hidden Hazards!</t>
  </si>
  <si>
    <t>Afrikaans//Arabic//Catalan//Chinese//Czech//Danish//Dutch//English//Persian (Farsi)//Filipino//French-Canada//French-France//German//Greek//Gujarati//Hebrew//Hindi//Hungarian//Italian//Japanese//Korean//Malay//Marathi//Mongolian//Polish//Portuguese//Portuguese-Brazil//Romanian//Russian//Spanish//Tamil//Thai//Traditional Chinese//Turkish//Urdu//Vietnamese//Swedish//Telugu</t>
  </si>
  <si>
    <t>Corrosion/ Emergency Response/ Explosion/ Fire/ Insulation/ Leaks and Spills/ Maintenance/ Mechanical Integrity/ Piping</t>
  </si>
  <si>
    <t>July</t>
  </si>
  <si>
    <t>Small leak leads to catastrophic failure</t>
  </si>
  <si>
    <t>Afrikaans//Arabic//Catalan//Chinese//Czech//Danish//Dutch//English//Persian (Farsi)//Filipino//French-Canada//French-France//German//Greek//Gujarati//Hebrew//Hindi//Italian//Japanese//Korean//Malay//Mongolian//Polish//Portuguese//Portuguese-Brazil//Romanian//Russian//Spanish//Swedish//Tamil//Telugu//Thai//Traditional Chinese//Turkish//Urdu//Vietnamese</t>
  </si>
  <si>
    <t>Corrosion/ Insulation/ Leaks and Spills/ Maintenance/ Mechanical Integrity/ Piping</t>
  </si>
  <si>
    <t>June</t>
  </si>
  <si>
    <t>Afrikaans//Catalan//Chinese//Czech//Danish//Dutch//English//Persian (Farsi)//Filipino//French-Canada//French-France//German//Greek//Hebrew//Hindi//Italian//Japanese//Korean//Malay//Polish//Portuguese//Portuguese-Brazil//Romanian//Russian//Spanish//Swedish//Tamil//Thai//Traditional Chinese//Turkish//Urdu//Vietnamese//Telugu//Arabic//Gujarati//Mongolian</t>
  </si>
  <si>
    <t>Employee Participation/ Human Factors/ Operating Procedures/ Safety Culture/ Training</t>
  </si>
  <si>
    <t>May</t>
  </si>
  <si>
    <t>Surrounded by warning signs?</t>
  </si>
  <si>
    <t>Afrikaans//Arabic//Catalan//Chinese//Czech//Danish//Dutch//English//Persian (Farsi)//French-Canada//French-France//German//Greek//Gujarati//Hebrew//Hindi//Italian//Japanese//Korean//Malay//Mongolian//Polish//Portuguese//Portuguese-Brazil//Romanian//Russian//Spanish//Swedish//Tamil//Thai//Traditional Chinese//Turkish//Urdu//Vietnamese//Telugu</t>
  </si>
  <si>
    <t>Distillation/ Explosion/ Human Factors/ Instrumentation/ Mechanical Integrity/ Reactive Chemistry/ Safety Culture</t>
  </si>
  <si>
    <t>April</t>
  </si>
  <si>
    <t>What if that “wrong” instrument reading is correct?</t>
  </si>
  <si>
    <t>Afrikaans//Arabic//Catalan//Chinese//Czech//Danish//Dutch//English//Persian (Farsi)//French-Canada//French-France//German//Greek//Hebrew//Hindi//Italian//Japanese//Korean//Malay//Mongolian//Portuguese//Portuguese-Brazil//Romanian//Russian//Spanish//Swedish//Tamil//Thai//Traditional Chinese//Turkish//Urdu//Vietnamese//Telugu//Polish</t>
  </si>
  <si>
    <t>Chemical Exposure/ Leaks and Spills/ Maintenance/ Mechanical Integrity/ Toxic gas release</t>
  </si>
  <si>
    <t>March</t>
  </si>
  <si>
    <t>Undetected Ball Valve Failure</t>
  </si>
  <si>
    <t>Afrikaans//Arabic//Chinese//Czech//Danish//Dutch//English//Persian (Farsi)//French-Canada//French-France//German//Greek//Hindi//Hebrew//Italian//Japanese//Korean//Mongolian//Polish//Portuguese//Portuguese-Brazil//Romanian//Russian//Spanish//Tamil//Telugu//Thai//Traditional Chinese//Turkish//Urdu//Vietnamese//Telugu</t>
  </si>
  <si>
    <t>BLEVE/ Emergency Relief/ Explosion/ Human Factors/ Interlocks/ Safety Culture</t>
  </si>
  <si>
    <t>February</t>
  </si>
  <si>
    <t>Critical safeguards must be kept functional!</t>
  </si>
  <si>
    <t>Afrikaans//Arabic//Catalan//Chinese//Czech//Danish//Dutch//English//Persian (Farsi)//French-Canada//French-France//German//Greek//Hebrew//Hindi//Italian//Japanese//Malay//Mongolian//Polish//Portuguese//Portuguese-Brazil//Romanian//Russian//Spanish//Swedish//Thai//Traditional Chinese//Turkish//Urdu//Vietnamese//Telugu</t>
  </si>
  <si>
    <t>Employee Participation/ Incident Investigation/ Process Safety/ Safety Culture/ Training</t>
  </si>
  <si>
    <t>January</t>
  </si>
  <si>
    <t>Process Safety Stories</t>
  </si>
  <si>
    <t>Afrikaans//Arabic//Catalan//Chinese//Czech//Danish//Dutch//English//French-Canada//French-France//German//Greek//Hebrew//Italian//Japanese//Korean//Malay//Mongolian//Polish//Portuguese//Portuguese-Brazil//Romanian//Russian//Swedish//Thai//Traditional Chinese//Turkish//Urdu//Spanish//Persian (Farsi)</t>
  </si>
  <si>
    <t>Emergency Response/ Employee Participation/ Fire/ Power failure/ Process Safety</t>
  </si>
  <si>
    <t>Common Cause Failures</t>
  </si>
  <si>
    <t>Afrikaans//Arabic//Catalan//Chinese//Czech//Danish//Dutch//English//Filipino//French-Canada//French-France//German//Greek//Hebrew//Hindi//Hungarian//Italian//Japanese//Korean//Marathi//Mongolian//Polish//Portuguese//Portuguese-Brazil//Romanian//Russian//Spanish//Tamil//Telugu//Thai//Traditional Chinese//Turkish//Urdu//Vietnamese//Persian (Farsi)//Gujarati//Polish</t>
  </si>
  <si>
    <t>Explosion/ Incident Investigation/ Management of Change/ Monomer/ Polymerization/ Reactive Chemistry/ Storage Tanks</t>
  </si>
  <si>
    <t>Accumulation of small changes leads to an explosion</t>
  </si>
  <si>
    <t>Afrikaans//Arabic//Catalan//Chinese//Czech//Dutch//English//Filipino//French-Canada//French-France//German//Greek//Hebrew//Hindi//Italian//Japanese//Korean//Malay//Mongolian//Portuguese//Portuguese-Brazil//Romanian//Spanish//Telugu//Thai//Traditional Chinese//Turkish//Vietnamese//Swedish//Gujarati//Marathi//Polish//Urdu</t>
  </si>
  <si>
    <t>Maintenance/ Mechanical Integrity/ Process Risk/ Process Safety/ Safety Culture</t>
  </si>
  <si>
    <t>Hazardous Energy!</t>
  </si>
  <si>
    <t>Afrikaans//Arabic//Catalan//Chinese//Danish//Dutch//English//Persian (Farsi)//French-Canada//French-France//German//Greek//Hebrew//Hindi//Hungarian//Italian//Japanese//Korean//Malay//Marathi//Portuguese//Portuguese-Brazil//Romanian//Mongolian//Russian//Spanish//Swedish//Telugu//Thai//Traditional Chinese//Turkish//Vietnamese//Gujarati//Czech//Polish</t>
  </si>
  <si>
    <t>Distillation/ Employee Participation/ Explosion/ Human Factors/ Reactive Chemistry</t>
  </si>
  <si>
    <t>What if your process is acting differently?</t>
  </si>
  <si>
    <t>Afrikaans//Arabic//Catalan//Chinese//Czech//Dutch//English//Persian (Farsi)//French-Canada//French-France//German//Greek//Hebrew//Hindi//Hungarian//Italian//Japanese//Korean//Malay//Mongolian//Polish//Portuguese//Portuguese-Brazil//Romanian//Russian//Spanish//Swedish//Telugu//Thai//Traditional Chinese//Urdu//Danish//Gujarati</t>
  </si>
  <si>
    <t>Explosion/ Human Factors/ Maintenance/ Mechanical Integrity/ Operating Procedures/ Power failure/ Reactive Chemistry</t>
  </si>
  <si>
    <t>What if your agitator fails?</t>
  </si>
  <si>
    <t>Afrikaans//Arabic//Catalan//Chinese//Czech//Danish//Dutch//English//Persian (Farsi)//Filipino//French-Canada//French-France//German//Greek//Hebrew//Hindi//Hungarian//Italian//Japanese//Korean//Malay//Marathi//Mongolian//Polish//Portuguese//Portuguese-Brazil//Romanian//Russian//Spanish//Swedish//Telugu//Thai//Traditional Chinese//Urdu//Vietnamese//Gujarati</t>
  </si>
  <si>
    <t>Explosion/ Operating Procedures/ Reactive Chemistry/ Human Factors</t>
  </si>
  <si>
    <t>Can overcooling a reactor cause a runaway reaction?</t>
  </si>
  <si>
    <t>Afrikaans//Arabic//Catalan//Chinese//Dutch//English//Persian (Farsi)//Filipino//French-Canada//French-France//German//Greek//Gujarati//Hebrew//Hindi//Hungarian//Italian//Japanese//Korean//Malay//Mongolian//Portuguese//Portuguese-Brazil//Romanian//Russian//Spanish//Thai//Traditional Chinese//Urdu/Czech//Danish//Marathi//Polish//Swedish//Telugu</t>
  </si>
  <si>
    <t>Asphyxiation/ Construction/ Hot work permit/ Human Factors/ Lockout Tagout/ Maintenance/ Nitrogen/ Permits/ Safety Culture/ Training</t>
  </si>
  <si>
    <t>Safe Work Permits – Understand the Scope of Work</t>
  </si>
  <si>
    <t>Afrikaans//Arabic//Catalan//Chinese//Czech//Danish//Dutch//English//Persian (Farsi)//Filipino//French-Canada//French-France//German//Greek//Gujarati//Hebrew//Hindi//Hungarian//Italian//Japanese//Korean//Malay//Marathi//Mongolian//Portuguese//Portuguese-Brazil//Romanian//Russian//Spanish//Telugu//Thai//Traditional Chinese//Urdu//Polish</t>
  </si>
  <si>
    <t>Corrosion/ Employee Participation/ Explosion/ Hydrogen/ Maintenance/ Mechanical Integrity/ Weather</t>
  </si>
  <si>
    <t>Aging Process Facilities and Infrastructure</t>
  </si>
  <si>
    <t>Afrikaans//Catalan//Chinese//Czech//Danish//Dutch//English//Persian (Farsi)//Filipino//French-Canada//French-France//German//Greek//Gujarati//Hebrew//Hindi//Hungarian//Italian//Japanese//Korean//Malay//Mongolian//Portuguese//Portuguese-Brazil//Romanian//Russian//Spanish//Swedish//Telugu//Thai//Traditional Chinese//Urdu//Arabic//Polish</t>
  </si>
  <si>
    <t>Human Factors/ Process Risk/ Process Safety/ Safety Culture</t>
  </si>
  <si>
    <t>Maintain a Sense of Vulnerability</t>
  </si>
  <si>
    <t>Afrikaans//Arabic//Catalan//Chinese//Traditional Chinese//Czech//Danish//Dutch//English//Persian (Farsi)//Filipino//French-Canada//French-France//German//Greek//Gujarati//Hebrew//Hindi//Hungarian//Italian//Japanese//Korean//Malay//Mongolian//Portuguese//Portuguese-Brazil//Romanian//Russian//Spanish//Swedish//Thai//Turkish//Urdu//Gujarati//Telugu//Polish</t>
  </si>
  <si>
    <t>Employee Participation/ Explosion/ Fire/ Hydrogen/ Incident Investigation/ Mechanical Integrity/ Process Safety/ Reactive Chemistry/ Safety Culture</t>
  </si>
  <si>
    <t>Reporting and Investigating Near Misses</t>
  </si>
  <si>
    <t>Afrikaans//Catalan//Chinese//Czech//Danish//Dutch//English//Persian (Farsi)//Filipino//French-Canada//French-France//German//Greek//Gujarati//Hebrew//Hindi//Hungarian//Italian//Japanese//Korean//Malay//Mongolian//Portuguese//Portuguese-Brazil//Romanian//Spanish//Swedish//Thai//Traditional Chinese//Urdu//Arabic//Polish</t>
  </si>
  <si>
    <t>Corrosion/ Emergency Response/ Explosion/ Monomer/ Piping/ Polymerization/ Reactive Chemistry/ Tank Car</t>
  </si>
  <si>
    <t>Runaway Reactions Caused by Contamination</t>
  </si>
  <si>
    <t>Afrikaans//Arabic//Catalan//Chinese//Czech//Danish//Dutch//English//Persian (Farsi)//Filipino//French-Canada//French-France//German//Greek//Hebrew//Hindi//Hungarian//Italian//Japanese//Korean//Malay//Marathi//Mongolian//Polish//Portuguese//Portuguese-Brazil//Romanian//Spanish//Swedish//Thai//Traditional Chinese//Urdu//Vietnamese//Gujarati//Telugu</t>
  </si>
  <si>
    <t>Emergency Response/ Employee Participation/ Explosion/ Power failure/ Weather</t>
  </si>
  <si>
    <t>Could your plant be impacted by a natural disaster?</t>
  </si>
  <si>
    <t>Afrikaans//Arabic//Catalan//Chinese//Czech//Danish//Dutch//English//Persian (Farsi)//Filipino//French-Canada//French-France//German//Greek//Gujarati//Hebrew//Hindi//Hungarian//Italian//Japanese//Korean//Mongolian//Polish//Portuguese//Portuguese-Brazil//Romanian//Spanish//Swedish//Telugu//Thai//Traditional Chinese//Turkish</t>
  </si>
  <si>
    <t>BLEVE/ Explosion/ Flammable Gas/ Gas Cylinders/ Overflow/ Physical Overpressurization/ Tank Car/ Tank truck</t>
  </si>
  <si>
    <t>Liquefied Gases</t>
  </si>
  <si>
    <t>Afrikaans//Catalan//Chinese//Czech//Dutch//English//Persian (Farsi)//Filipino//French-France//French-Canada//German//Greek//Gujarati//Hebrew//Hindi//Hungarian//Italian//Japanese//Korean//Malay//Mongolian//Portuguese//Portuguese-Brazil//Romanian//Spanish//Swedish//Telugu//Thai//Traditional Chinese//Turkish//Urdu//Polish</t>
  </si>
  <si>
    <t>Employee Participation/ Fire/ Flammable Gas/ Flammable Liquids/ Instrumentation/ Maintenance/ Mechanical Integrity/ Nitrogen/ Physical Overpressurization</t>
  </si>
  <si>
    <t>Purged Enclosures in Hazardous Areas</t>
  </si>
  <si>
    <t>Arabic//Catalan//Chinese//Czech//Dutch//English//Persian (Farsi)//Filipino//French-Canada//French-France//German//Greek//Gujarati//Hebrew//Hindi//Hungarian//Indonesia//Italian//Japanese//Korean//Malay//Mongolian//Portuguese//Portuguese-Brazil//Romanian//Spanish//Swedish//Telugu//Traditional Chinese//Thai//Turkish//Urdu//Vietnamese//Polish</t>
  </si>
  <si>
    <t>Human Factors/ Instrumentation/ Interlocks/ Maintenance/ Operating Procedures/ Safety Culture</t>
  </si>
  <si>
    <t>Are your alarms alarming?</t>
  </si>
  <si>
    <t>Afrikaans//Catalan//Chinese//Czech//Danish//Dutch//English//Filipino//French-Canada//French-France//German//Greek//Hebrew//Hindi//Hungarian//Italian//Indonesia//Japanese//Korean//Malay//Mongolian//Polish//Portuguese-Brazil//Portuguese//Romanian//Spanish//Swedish//Telugu//Thai//Traditional Chinese//Turkish//Urdu//Gujarati//Arabic//Persian (Farsi)</t>
  </si>
  <si>
    <t>Employee Participation/ Explosion/ Human Factors/ Operating Procedures/ Safety Culture</t>
  </si>
  <si>
    <t>Haste Makes Waste!</t>
  </si>
  <si>
    <t>Afrikaans//Arabic//Catalan//Chinese//Danish//Dutch//English//Persian (Farsi)//Filipino//French-Canada//French-France//German//Greek//Hebrew//Hindi//Hungarian//Italian//Japanese//Korean//Malay//Mongolian//Polish//Portuguese//Portuguese-Brazil//Romanian//Spanish//Swedish//Telugu//Thai//Traditional Chinese//Turkish//Urdu//Indonesia//Gujarati</t>
  </si>
  <si>
    <t>Employee Participation/ Explosion/ Fire/ Flammable Gas/ Human Factors/ Leaks and Spills/ Mechanical Integrity/ Piping/ Vapor Cloud Explosion</t>
  </si>
  <si>
    <t>Vulnerable Piping</t>
  </si>
  <si>
    <t>Afrikaans//Catalan//Chinese//Czech//Dutch//English//Persian (Farsi)//Filipino//French-Canada//French-France//German//Greek//Hebrew//Hindi//Hungarian//Italian//Japanese//Korean//Malay//Mongolian//Polish//Portuguese//Portuguese-Brazil//Romanian//Spanish//Swedish//Telugu//Thai//Traditional Chinese//Turkish//Arabic//Danish//Indonesia//Gujarati</t>
  </si>
  <si>
    <t>Human Factors/ Management of Change/ Operating Procedures/ Storage Tanks/ Tank Collapse/ Tank truck/ Training/ Vacuum</t>
  </si>
  <si>
    <t>Afrikaans//Arabic//Catalan//Chinese//Czech//Danish//Dutch//English//Persian (Farsi)//Filipino//French-Canada//French-France//German//Greek//Hebrew//Hindi//Hungarian//Indonesia//Italian//Japanese//Korean//Malay//Mongolian//Portuguese//Portuguese-Brazil//Romanian//Spanish//Swedish//Telugu//Thai//Traditional Chinese//Turkish//Vietnamese//Polish//Gujarati</t>
  </si>
  <si>
    <t>Corrosion/ Employee Participation/ Incident Investigation/ Leaks and Spills/ Mechanical Integrity/ Piping/ Steam</t>
  </si>
  <si>
    <t>Incident Investigation of a Steam Pipe Failure</t>
  </si>
  <si>
    <t>Afrikaans//Arabic//Catalan//Chinese//Czech//Danish//Dutch//English//Persian (Farsi)//Filipino//French-Canada//French-France//German//Greek//Hebrew//Hindi//Hungarian//Indonesia//Italian//Japanese//Malay//Marathi//Mongolian//Portuguese//Portuguese-Brazil//Romanian//Russian//Spanish//Swedish//Telugu//Thai//Traditional Chinese//Turkish//Polish//Gujarati</t>
  </si>
  <si>
    <t>Corrosion/ Explosion/ Hot work permit/ Leaks and Spills/ Mechanical Integrity/ Permits/ Safety Culture/ Storage Tanks/ Tank Collapse</t>
  </si>
  <si>
    <t>Corroded Tanks</t>
  </si>
  <si>
    <t>Afrikaans//Arabic//Catalan//Chinese//Czech//Danish//Dutch//English//Persian (Farsi)//Filipino//French-Canada//French-France//French-France//German//Greek//Gujarati//Hebrew//Hindi//Hungarian//Italian//Japanese//Korean//Malay//Marathi//Mongolian//Portuguese//Portuguese-Brazil//Romanian//Russian//Spanish//Swedish//Telugu//Thai//Traditional Chinese//Turkish//Indonesia//Polish</t>
  </si>
  <si>
    <t>Explosion/ Fire/ Human Factors/ Maintenance/ Operating Procedures/ Physical Overpressurization/ Steam/ Training</t>
  </si>
  <si>
    <t>Are you sure that vessel is empty?</t>
  </si>
  <si>
    <t>Afrikaans//Arabic//Catalan//Chinese//Czech//Danish//Dutch//English//Persian (Farsi)//Filipino//French-Canada//French-France//German//Greek//Gujarati//Hebrew//Hindi//Hungarian//Italian//Japanese//Korean//Malay//Marathi//Mongolian//Polish//Portuguese//Portuguese-Brazil//Romanian//Russian//Spanish//Swedish//Telugu//Thai//Traditional Chinese//Turkish//Indonesia</t>
  </si>
  <si>
    <t>Combustible Liquid/ Explosion/ Flammable Liquids/ Incident Investigation/ Laboratory Incidents/ Oxygen/ Reactive Chemistry</t>
  </si>
  <si>
    <t>…but the temperature was below the flash point!</t>
  </si>
  <si>
    <t>Afrikaans//Catalan//Chinese//Czech//Danish//Dutch//English//Persian (Farsi)//Filipino//French-Canada//French-France//German//Greek//Gujarati//Hebrew//Hindi//Hungarian//Italian//Japanese//Korean//Malay//Mongolian//Polish//Portuguese//Portuguese-Brazil//Romanian//Russian//Spanish//Swedish//Thai//Traditional Chinese//Turkish//Marathi//Telugu//Indonesia</t>
  </si>
  <si>
    <t>Chlorine/ Human Factors/ Leaks and Spills/ Operating Procedures/ Reactive Chemistry/ Storage Tanks/ Toxic gas release/ Training/ Tank truck</t>
  </si>
  <si>
    <t>Mixing Incompatible Materials in Storage Tanks</t>
  </si>
  <si>
    <t>Afrikaans//Catalan//Chinese//Czech//Danish//Dutch//English//Persian (Farsi)//Filipino//French-Canada//French-France//German//Greek//Gujarati//Hebrew//Hindi//Italian//Japanese//Malay//Marathi//Portuguese//Portuguese-Brazil//Romanian//Spanish//Swedish//Telugu//Thai//Traditional Chinese//Turkish//Russian//Korean//Polish//Indonesia</t>
  </si>
  <si>
    <t>Fire/ Gas Cylinders/Oxygen</t>
  </si>
  <si>
    <t>Hazards of High Oxygen Concentration</t>
  </si>
  <si>
    <t>Afrikaans//Catalan//Chinese//Czech//Danish//Dutch//English//Persian (Farsi)//Filipino//French-Canada//French-France//German//Greek//Hebrew//Hindi//Italian//Japanese//Malay//Marathi//Polish//Portuguese//Portuguese-Brazil//Romanian//Spanish//Swedish//Telugu//Thai//Traditional Chinese//Turkish//Korean//Russian//Indonesia</t>
  </si>
  <si>
    <t>Activated Carbon Absorbers/ Hot work permit/ Peroxides/ Reactive Chemistry</t>
  </si>
  <si>
    <t>Ignition Sources – Once More</t>
  </si>
  <si>
    <t>Afrikaans//Arabic//Catalan//Czech//Danish//Dutch//English//Filipino//French-Canada//French-France//Persian (Farsi)//German//Greek//Hebrew//Hindi//Indonesia//Italian//Japanese//Korean//Malay//Marathi//Polish//Portuguese//Portuguese-Brazil//Romanian//Spanish//Swedish//Telugu//Thai//Traditional Chinese//Turkish//Russian</t>
  </si>
  <si>
    <t>Beacon Review/ Combustible Liquid/ Employee Participation/ Fire/ Explosion/ Flammable Liquids/ Overflow/ Process Safety/ Safety Culture/ Storage Tanks</t>
  </si>
  <si>
    <t>15 Years of the Process Safety Beacon!</t>
  </si>
  <si>
    <t>Afrikaans//Chinese//Danish//Czech//Dutch//English//Persian (Farsi)//Filipino//French-Canada//French-France//German//Greek//Hebrew//Hindi//Italian//Japanese//Korean//Malay//Marathi//Polish//Portuguese//Portuguese-Brazil//Romanian//Spanish//Swedish//Telugu//Thai//Traditional Chinese//Turkish//Vietnamese//Indonesia//Russian</t>
  </si>
  <si>
    <t>Bonding and Grounding/ Explosion/ Fire/ Flammable Gas/ Gas Cylinders/ Hydrogen/ Laboratory Incidents/ Safety Culture/ Static Electricity</t>
  </si>
  <si>
    <t>Process safety in the laboratory</t>
  </si>
  <si>
    <t>Afrikaans//Arabic//Chinese//Czech//Danish//Dutch//English//Persian (Farsi)//Filipino//French-Canada//French-France//German//Greek//Hebrew//Hindi//Italian//Japanese//Korean//Malay//Polish//Portuguese//Portuguese-Brazil//Romanian//Spanish//Swedish//Telugu//Thai//Traditional Chinese//Turkish//Indonesia//Marathi//Russian</t>
  </si>
  <si>
    <t>Management of Change/ Emergency Response/ Fire/ Flexible Connections/ Leaks and Spills/ Maintenance/ Mechanical Integrity</t>
  </si>
  <si>
    <t>Can you recognize a change?</t>
  </si>
  <si>
    <t>Afrikaans//Arabic//Chinese//Danish//Dutch//English//Persian (Farsi)//French-Canada//French-France//German//Greek//Gujarati//Hebrew//Hindi//Indonesia//Japanese//Korean//Malay//Polish//Portuguese//Portuguese-Brazil//Romanian//Russian//Spanish//Swedish//Thai//Turkish//Vietnamese//Telugu//Marathi</t>
  </si>
  <si>
    <t>Bonding and Grounding/ Combustible Liquid/ Drums/ Explosion/ Fire/ Flammable Liquids/ Flexible Connections/ Mechanical Integrity/ Static Electricity/ Storage Tanks/ Tank Car</t>
  </si>
  <si>
    <t>A little static can cause a big fire!</t>
  </si>
  <si>
    <t>Afrikaans//Arabic//Chinese//Czech//Danish//Dutch//English//Persian (Farsi)//French-Canada//French-France//German//Greek//Gujarati//Hebrew//Hindi//Indonesia//Japanese//Malay//Polish//Portuguese//Portuguese-Brazil//Romanian//Russian//Spanish//Swedish//Telugu//Thai//Traditional Chinese//Turkish//Marathi</t>
  </si>
  <si>
    <t>Process Safety/ Reactive Chemistry/ Toxic gas release</t>
  </si>
  <si>
    <t>Understanding chemical compatibility</t>
  </si>
  <si>
    <t>Afrikaans//Arabic//Chinese//Czech//Dutch//English//Persian (Farsi)//French-Canada//French-France//German//Greek//Hebrew//Hindi//Indonesia//Japanese//Marathi//Polish//Portuguese//Portuguese-Brazil//Romanian//Spanish//Swedish//Telugu//Traditional Chinese//Turkish//Vietnamese//Gujarati//Danish//Danish</t>
  </si>
  <si>
    <t>Chemical Exposure/ Reactive Chemistry/ Safety Culture/ Toxic gas release</t>
  </si>
  <si>
    <t>Dangerous chemical reactions at home!</t>
  </si>
  <si>
    <t>Afrikaans//Arabic//Chinese//Czech//Danish//Dutch//English//Persian (Farsi)//Filipino//French-Canada//French-France//German//Greek//Hebrew//Hindi//Indonesia//Japanese//Korean//Malay//Marathi//Polish//Portuguese//Portuguese-Brazil//Romanian//Spanish//Swedish//Telugu//Thai//Traditional Chinese//Turkish//Vietnamese//Gujarati</t>
  </si>
  <si>
    <t>Emergency Response/ Explosion/ Fire/ Reactive Chemistry/ Safety Culture</t>
  </si>
  <si>
    <t>More repeat incidents!</t>
  </si>
  <si>
    <t>Afrikaans//Arabic//Chinese//Czech//Danish//Dutch//English//Persian (Farsi)//Filipino//French-Canada//French-France//German//Greek//Hebrew//Hindi//Indonesia//Japanese//Korean//Malay//Marathi//Polish//Portuguese//Portuguese-Brazil//Romanian//Russian//Spanish//Swedish//Telugu//Thai//Traditional Chinese//Turkish//Gujarati</t>
  </si>
  <si>
    <t>Construction/ Explosion/ Hot work permit/ Maintenance/ Permits</t>
  </si>
  <si>
    <t>Plugged flame arrestor causes explosion!</t>
  </si>
  <si>
    <t>Afrikaans//Arabic//Chinese//Czech//Danish//Dutch//English//Persian (Farsi)//French-Canada//French-France//German//Greek//Gujarati//Hebrew//Hindi//Indonesia//Japanese//Malay//Marathi//Polish//Portuguese//Portuguese-Brazil//Romanian//Russian//Spanish//Swedish//Thai//Traditional Chinese//Turkish//Vietnamese</t>
  </si>
  <si>
    <t>Human Factors/ Instrumentation/ Interlocks/ Management of Change/ Mechanical Integrity/ Operating Procedures/ Overflow/ Safety Culture/ Safety Instrumented Systems (SIS)/ Training</t>
  </si>
  <si>
    <t>Safety Device or Control Device?</t>
  </si>
  <si>
    <t>Afrikaans//Arabic//Chinese//Czech//Danish//Dutch//Filipino//Persian (Farsi)//French-Canada//French-France//German//Greek//Gujarati//Hebrew//Hindi//Indonesia//Japanese//Korean//Malay//Marathi//Polish//Portuguese//Portuguese-Brazil//Romanian//Russian//Spanish//Swedish//Telugu//Thai//Traditional Chinese//Turkish//Vietnamese</t>
  </si>
  <si>
    <t>Combustible Liquid/ Explosion/ Fire/ Flammable Liquids/ Instrumentation/ Interlocks/ Leaks and Spills/ Overflow/ Safety Instrumented Systems (SIS)/ Storage Tanks</t>
  </si>
  <si>
    <t>Still Overflowing Tanks!</t>
  </si>
  <si>
    <t>Arabic//Chinese//Czech//Danish//Dutch//English//Persian (Farsi)//Filipino//French-Canada//French-France//German//Greek//Gujarati//Hebrew//Hindi//Indonesia//Japanese//Korean//Malay//Marathi//Polish//Portuguese//Portuguese-Brazil//Romanian//Russian//Spanish//Swedish//Telugu//Thai//Traditional Chinese//Turkish//Vietnamese</t>
  </si>
  <si>
    <t>Chemical Exposure/ Leaks and Spills/ Maintenance/ Operating Procedures/ Permits/ Piping/ Toxic gas release</t>
  </si>
  <si>
    <t>Hydrate Hazards</t>
  </si>
  <si>
    <t>Afrikaans//Arabic//Chinese//Czech//Danish//Dutch//English//Persian (Farsi)//French-Canada//French-France//German//Greek//Gujarati//Hebrew//Hindi//Indonesia//Italian//Japanese//Korean//Malay//Marathi//Polish//Portuguese//Portuguese-Brazil//Romanian//Russian//Spanish//Swedish//Telugu//Thai//Traditional Chinese//Turkish//Vietnamese</t>
  </si>
  <si>
    <t>Corrosion/ Employee Participation/ Housekeeping/ Leaks and Spills/ Mechanical Integrity/ Piping/ Safety Culture</t>
  </si>
  <si>
    <t>Stop! Look! Listen!</t>
  </si>
  <si>
    <t>English//Afrikaans//Arabic//Chinese//Czech//Danish//Dutch//Persian (Farsi)//French-Canada//French-France//German//Greek//Hebrew//Hindi//Indonesia//Italian//Japanese//Korean//Malay//Marathi//Polish//Portuguese//Portuguese-Brazil//Romanian//Russian//Spanish//Swedish//Telugu//Thai//Traditional Chinese//Turkish//Vietnamese//Gujarati</t>
  </si>
  <si>
    <t>Chemical Exposure/ Emergency Response/ Employee Participation/ Flexible Connections/ Human Factors/ Leaks and Spills/ Mechanical Integrity/ Operating Procedures/ Tank truck/ Toxic gas release/ Training</t>
  </si>
  <si>
    <t>Wrong hose causes ammonia leak</t>
  </si>
  <si>
    <t>Afrikaans//Arabic//Chinese//Czech//Danish//Dutch//English//Persian (Farsi)//French-Canada//French-France//German//Greek//Hebrew//Hindi//Indonesia//Japanese//Korean//Malay//Polish//Portuguese//Portuguese-Brazil//Romanian//Russian//Spanish//Swedish//Telugu//Thai//Traditional Chinese//Turkish//Italian//Marathi//Gujarati</t>
  </si>
  <si>
    <t>Operating Procedures/ Physical Overpressurization/ Reactive Chemistry/ Safety Culture/ Steam/ Toxic gas release</t>
  </si>
  <si>
    <t>Water, water, everywhere...</t>
  </si>
  <si>
    <t>Afrikaans//Arabic//Chinese//Czech//Danish//Dutch//English//Persian (Farsi)//French-Canada//French-France//German//Greek//Hebrew//Hindi//Indonesia//Japanese//Malay//Polish//Portuguese//Portuguese-Brazil//Romanian//Russian//Spanish//Swedish//Telugu//Thai//Traditional Chinese//Turkish//Vietnamese//Italian//Marathi//Gujarati</t>
  </si>
  <si>
    <t>Chemical Exposure/ Chlorine/ Corrosion/ Emergency Response/ Flexible Connections/ Leaks and Spills/ Mechanical Integrity/ Piping/ Tank Car/ Tank truck/ Toxic gas release</t>
  </si>
  <si>
    <t>Unloading and Loading Hazardous Materials</t>
  </si>
  <si>
    <t>Afrikaans//Czech//Danish//German//Greek//English//Spanish//Persian (Farsi)//Filipino//French-Canada//French-France//Hebrew//Hindi//Indonesia//Japanese//Korean//Malay//Dutch//Polish//Portuguese//Portuguese-Brazil//Romanian//Russian//Telugu//Thai//Traditional Chinese//Vietnamese//Swedish//Marathi//Gujarati</t>
  </si>
  <si>
    <t>Employee Participation/ Human Factors/ Maintenance/ Mechanical Integrity/ Operating Procedures/ Pre-startup safety review/ Safety Culture/ Training</t>
  </si>
  <si>
    <t>Operational Readiness</t>
  </si>
  <si>
    <t>Afrikaans//Arabic//Chinese//Czech//Dutch//English//Persian (Farsi)//Filipino//French-Canada//French-France//German//Greek//Hebrew//Hindi//Italian//Japanese//Korean//Malay//Polish//Portuguese//Portuguese-Brazil//Romanian//Russian//Spanish//Telugu//Thai//Traditional Chinese//Turkish//Danish//Swedish//Marathi</t>
  </si>
  <si>
    <t>Emergency Response/ Employee Participation/ Explosion/ Fire/ Flammable Gas/ Gas Cylinders/ Human Factors/ Safety Culture/ Training</t>
  </si>
  <si>
    <t>Know when to leave!</t>
  </si>
  <si>
    <t>Afrikaans//Arabic//Chinese//Czech//Danish//Dutch//English//Persian (Farsi)//French-Canada//French-France//German//Greek//Hebrew//Hindi//Japanese//Korean//Malay//Polish//Portuguese//Portuguese-Brazil//Romanian//Russian//Spanish//Swedish//Thai//Traditional Chinese//Turkish//Vietnamese//Italian//Telugu//Marathi</t>
  </si>
  <si>
    <t>Explosion/ Fire/ Human Factors/ Hydrogen/ Management of Change/ Operating Procedures/ Reactive Chemistry/ Safety Culture/ Training</t>
  </si>
  <si>
    <t>Conduct of Operations</t>
  </si>
  <si>
    <t>Afrikaans//Arabic//Chinese//Czech//Danish//Dutch//English//Persian (Farsi)//French-Canada//French-France//German//Greek//Hebrew//Hindi//Japanese//Korean//Malay//Marathi//Polish//Portuguese-Brazil//Romanian//Russian//Spanish//Swedish//Telugu//Thai//Traditional Chinese//Turkish//Portuguese//Italian</t>
  </si>
  <si>
    <t>Corrosion/ Fire/ Leaks and Spills/ Maintenance/ Mechanical Integrity/ Piping</t>
  </si>
  <si>
    <t>Afrikaans//Arabic//Chinese//Czech//Danish//Dutch//English//French-Canada//French-France//German//Greek//Hebrew//Hindi//Italian//Japanese//Korean//Malay//Marathi//Persian (Farsi)//Polish//Portuguese-Brazil//Romanian//Russian//Spanish//Swedish//Telugu//Thai//Traditional Chinese//Turkish//Vietnamese//Portuguese</t>
  </si>
  <si>
    <t>Employee Participation/ Hot work permit/ Lockout Tagout/ Maintenance/ Nitrogen/ Permits/ Asphyxiation</t>
  </si>
  <si>
    <t>Safe Work Practices</t>
  </si>
  <si>
    <t>Afrikaans//Arabic//Chinese//Czech//Danish//Dutch//English//French-Canada//French-France//Persian (Farsi)//German//Greek//Hebrew//Hindi//Japanese//Korean//Malay//Marathi//Polish//Portuguese-Brazil//Romanian//Russian//Spanish//Swedish//Telugu//Thai//Traditional Chinese//Turkish//Vietnamese//Italian//Portuguese</t>
  </si>
  <si>
    <t>Bonding and Grounding/ Drums/ Flexible Connections/ Human Factors/ Management of Change/ Operating Procedures/ Pump/ Reactive Chemistry/ Safety Culture/ Static Electricity</t>
  </si>
  <si>
    <t>Details Matter in Process Safety!</t>
  </si>
  <si>
    <t>English//Afrikaans//Arabic//Chinese//Czech//Danish//Dutch//Persian (Farsi)//French-Canada//French-France//German//Greek//Hebrew//Hindi//Japanese//Korean//Malay//Marathi//Polish//Portuguese-Brazil//Romanian//Russian//Spanish//Swedish//Telugu//Thai//Traditional Chinese//Turkish//Vietnamese//Italian//Portuguese</t>
  </si>
  <si>
    <t>Employee Participation/ Process Safety/ Safety Culture/ Pre-startup safety review/ Human Factors</t>
  </si>
  <si>
    <t>Who are all these people?</t>
  </si>
  <si>
    <t>English//Afrikaans//Arabic//Chinese//Czech//Danish//Dutch//Persian (Farsi)//French-Canada//French-France//German//Greek//Hebrew//Hindi//Italian//Japanese//Korean//Malay//Marathi//Polish//Portuguese-Brazil//Romanian//Russian//Spanish//Swedish//Tamil//Telugu//Thai//Traditional Chinese//Turkish//Vietnamese//Portuguese</t>
  </si>
  <si>
    <t>Employee Participation/ Process Safety/ Safety Culture/ Training/Process Risk</t>
  </si>
  <si>
    <t>What is the Process Risk?</t>
  </si>
  <si>
    <t>Afrikaans//Arabic//Chinese//Czech//Danish//Dutch//Persian (Farsi)//French-Canada//French-France//German//Greek//Hebrew//Hindi//Japanese//Korean//Malay//Marathi//Polish//Portuguese-Brazil//Romanian//Russian//Spanish//Swedish//Tamil//Telugu//Thai//Traditional Chinese//Turkish//Vietnamese//English//Italian//Portuguese</t>
  </si>
  <si>
    <t>Chemical Exposure/ Emergency Response/ Mechanical Integrity/ Process Safety/ Reactive Chemistry/ Safety Culture/ Storage Tanks/ Toxic gas release</t>
  </si>
  <si>
    <t>Bhopal – The Worst Industrial Disaster in History</t>
  </si>
  <si>
    <t>English//Arabic//Chinese//Czech//Danish//Dutch//Persian (Farsi)//French-Canada//French-France//German//Greek//Hebrew//Hindi//Japanese//Malay//Polish//Portuguese-Brazil//Romanian//Russian//Spanish//Swedish//Tamil//Telugu//Thai//Traditional Chinese//Turkish//Vietnamese//Marathi//Korean//Italian</t>
  </si>
  <si>
    <t>BLEVE/ Explosion/ Fire/ Flammable Gas/ Overflow/ Safety Culture/ Storage Tanks/ Vapor Cloud Explosion</t>
  </si>
  <si>
    <t>Thirty Years Ago – An LPG Tragedy</t>
  </si>
  <si>
    <t>Afrikaans//Chinese//Czech//Danish//Dutch//Persian (Farsi)//French-Canada//French-France//German//Greek//Hebrew//Hindi//Japanese//Polish//Malay//Portuguese-Brazil//Romanian//Russian//English//Spanish//Swedish//Tamil//Telugu//Thai//Traditional Chinese//Turkish//Vietnamese//Arabic//Italian//Marathi</t>
  </si>
  <si>
    <t>Dust explosion/ Explosion/ Fire/ Housekeeping</t>
  </si>
  <si>
    <t>Dust Explosions - Clean up this Hazard!</t>
  </si>
  <si>
    <t>English//Afrikaans//Arabic//Chinese//Czech//Danish//Dutch//Persian (Farsi)//French-Canada//French-France//German//Greek//Hebrew//Hindi//Italian//Japanese//Korean//Malay//Polish//Portuguese-Brazil//Romanian//Russian//Spanish//Swedish//Tamil//Telugu//Thai//Traditional Chinese//Turkish//Vietnamese//Marathi</t>
  </si>
  <si>
    <t>Employee Participation/ PHA/ Safety Culture</t>
  </si>
  <si>
    <t>What is your role in Hazard Identification and Risk Analysis?</t>
  </si>
  <si>
    <t>English//Arabic//Chinese//Czech//Danish//Dutch//Persian (Farsi)//French-Canada//French-France//German//Greek//Hebrew//Hindi//Italian//Japanese//Korean//Malay//Marathi//Polish//Portuguese-Brazil//Romanian//Russian//Spanish//Swedish//Tamil//Telugu//Thai//Traditional Chinese//Turkish//Vietnamese//Portuguese</t>
  </si>
  <si>
    <t>Explosion/ Fire/ Flammable Gas/ Flammable Liquids/ Hot work permit/ Permits/ Static Electricity/ Vapor Cloud Explosion</t>
  </si>
  <si>
    <t>Ignition Sources</t>
  </si>
  <si>
    <t>English//Afrikaans//Chinese//Czech//Danish//Dutch//Persian (Farsi)//French-Canada//French-France//German//Greek//Gujarati//Hebrew//Hindi//Italian//Japanese//Korean//Malay//Norwegian//Polish//Portuguese-Brazil//Romanian//Russian//Spanish//Swedish//Tamil//Thai//Traditional Chinese//Turkish//Vietnamese//Arabic//Telugu//Marathi</t>
  </si>
  <si>
    <t>Safety Culture/ Emergency Response/ Explosion/ Fire/ Human Factors</t>
  </si>
  <si>
    <t>Persistence – Good or Bad?</t>
  </si>
  <si>
    <t>English//Afrikaans//Arabic//Chinese//Czech//Danish//Dutch//Persian (Farsi)//French-Canada//French-France//German//Greek//Hebrew//Hindi//Italian//Japanese//Malay//Marathi//Polish//Portuguese-Brazil//Romanian//Russian//Spanish//Swedish//Telugu//Thai//Traditional Chinese//Turkish//Vietnamese//Gujarati//Portuguese</t>
  </si>
  <si>
    <t>Emergency Response/ Fire/ Human Factors/ Management of Change/ Pre-startup safety review/ Safety Culture</t>
  </si>
  <si>
    <t>A Safety Device Gone Wrong!</t>
  </si>
  <si>
    <t>English//Afrikaans//Arabic//Chinese//Czech//Danish//Dutch//Persian (Farsi)//French-Canada//German//Greek//Hebrew//Hindi//Japanese//Malay//Marathi//Polish//Portuguese-Brazil//Romanian//Russian//Spanish//Swedish//Telugu//Thai//Traditional Chinese//Turkish//Vietnamese//Italian//Korean//Gujarati//Portuguese</t>
  </si>
  <si>
    <t>Emergency Response/ Leaks and Spills/ Maintenance/ Mechanical Integrity/ Overflow/ Storage Tanks</t>
  </si>
  <si>
    <t>Major Spills and Environmental Incidents</t>
  </si>
  <si>
    <t>English//Afrikaans//Arabic//Chinese//Czech//Danish//Dutch//Persian (Farsi)//French-Canada//German//Greek//Hebrew//Hindi//Italian//Japanese//Marathi//Polish//Portuguese-Brazil//Romanian//Russian//Spanish//Swedish//Telugu//Thai//Traditional Chinese//Turkish//Vietnamese//Korean//Gujarati//Portuguese</t>
  </si>
  <si>
    <t>Employee Participation/ Safety Culture/ Process Safety</t>
  </si>
  <si>
    <t>How do you measure process safety performance?</t>
  </si>
  <si>
    <t>English//Afrikaans//Arabic//Chinese//Czech//Danish//Dutch//Persian (Farsi)//French-Canada//German//Greek//Hebrew//Hindi//Italian//Japanese//Malay//Polish//Portuguese-Brazil//Romanian//Russian//Spanish//Swedish//Telugu//Thai//Traditional Chinese//Turkish//Gujarati//Marathi//Portuguese</t>
  </si>
  <si>
    <t>Employee Participation/ Safety Culture</t>
  </si>
  <si>
    <t>Don’t forget about occupational safety!</t>
  </si>
  <si>
    <t>English//Afrikaans//Arabic//Chinese//Czech//Danish//Dutch//Persian (Farsi)//French-Canada//German//Greek//Hebrew//Hindi//Italian//Japanese//Malay//Polish//Portuguese-Brazil//Romanian//Russian//Spanish//Swedish//Telugu//Thai//Traditional Chinese//Turkish//Vietnamese//Gujarati//Marathi//Portuguese</t>
  </si>
  <si>
    <t>Activated Carbon Absorbers/ Employee Participation/ Fire/ Incident Investigation/ Safety Culture/ Storage Tanks</t>
  </si>
  <si>
    <t>Are we reliving past incidents?</t>
  </si>
  <si>
    <t>English//Afrikaans//Arabic//Chinese//Czech//Danish//Dutch//Persian (Farsi)//French-Canada//German//Greek//Hebrew//Hindi//Indonesia//Italian//Japanese//Malay//Marathi//Polish//Portuguese//Portuguese-Brazil//Romanian//Russian//Spanish//Swedish//Telugu//Thai//Traditional Chinese//Turkish//Vietnamese//Gujarati</t>
  </si>
  <si>
    <t>Corrosion/ Employee Participation/ Insulation/ Maintenance/ Mechanical Integrity</t>
  </si>
  <si>
    <t>Corrosion Under Insulation</t>
  </si>
  <si>
    <t>Afrikaans//Arabic//Chinese//Czech//Danish//Dutch//Persian (Farsi)//French-Canada//German//Greek//Hebrew//Hindi//Italian//Japanese//Korean//Malay//Marathi//Norwegian//Polish//Portuguese-Brazil//Romanian//Russian//English//Spanish//Swedish//Thai//Traditional Chinese//Turkish//Vietnamese//Portuguese//Telugu//Gujarati</t>
  </si>
  <si>
    <t>Chemical Exposure/ Housekeeping/ Operating Procedures/ Reactive Chemistry</t>
  </si>
  <si>
    <t>Hazards of strong oxidizers</t>
  </si>
  <si>
    <t>English//Arabic//Chinese//Czech//Danish//Dutch//Persian (Farsi)//French-Canada//German//Greek//Gujarati//Hebrew//Hindi//Indonesia//Italian//Japanese//Malay//Polish//Portuguese-Brazil//Romanian//Russian//Spanish//Swedish//Telugu//Thai//Traditional Chinese//Turkish//Vietnamese//Portuguese//Marathi</t>
  </si>
  <si>
    <t>Employee Participation/ Human Factors/ Operating Procedures/ Pre-startup safety review/ Process Safety/ Safety Culture</t>
  </si>
  <si>
    <t>Holiday Operations</t>
  </si>
  <si>
    <t>English//Afrikaans//Arabic//Chinese//Czech//Danish//Dutch//Persian (Farsi)//French-Canada//German//Greek//Hebrew//Hindi//Italian//Japanese//Malay//Polish//Portuguese-Brazil//Romanian//Russian//Spanish//Swedish//Telugu//Thai//Traditional Chinese//Turkish//Vietnamese//Gujarati//Portuguese//Marathi</t>
  </si>
  <si>
    <t>Hot work permit/ Maintenance/ Mechanical Integrity/ Permits/ Process Safety</t>
  </si>
  <si>
    <t>English//Afrikaans//Arabic//Chinese//Czech//Danish//Dutch//Persian (Farsi)//French-Canada//German//Greek//Hebrew//Hindi//Italian//Japanese//Korean//Malay//Polish//Portuguese//Portuguese-Brazil//Romanian//Russian//Spanish//Swedish//Telugu//Thai//Traditional Chinese//Turkish//Gujarati</t>
  </si>
  <si>
    <t>Construction/ Explosion/ Maintenance/ Mechanical Integrity/ Operating Procedures/ Physical Overpressurization/ Piping</t>
  </si>
  <si>
    <t>Air Power!</t>
  </si>
  <si>
    <t>English//Afrikaans//Arabic//Chinese//Czech//Dutch//Persian (Farsi)//French-Canada//German//Greek//Hebrew//Hindi//Italian//Japanese//Malay//Polish//Portuguese//Portuguese-Brazil//Romanian//Russian//Spanish//Swedish//Telugu//Thai//Traditional Chinese//Turkish//Vietnamese//Danish//Gujarati</t>
  </si>
  <si>
    <t>BLEVE/ Emergency Relief/ Explosion/ Operating Procedures/ Physical Overpressurization/ Pre-startup safety review/ Pump</t>
  </si>
  <si>
    <t>Can a Water Pump Explode?</t>
  </si>
  <si>
    <t>Afrikaans//Arabic//Chinese//Czech//Dutch//Persian (Farsi)//French-Canada//German//English//Greek//Gujarati//Hebrew//Hindi//Italian//Japanese//Malay//Marathi//Norwegian//Polish//Portuguese-Brazil//Romanian//Russian//Spanish//Swedish//Telugu//Thai//Traditional Chinese//Turkish//Vietnamese//Portuguese//Danish</t>
  </si>
  <si>
    <t>Emergency Response/ Explosion/ Fire/ Flammable Gas/ Flammable Liquids/ Lockout Tagout/ Maintenance/ Operating Procedures/ Permits/ Safety Culture/ Training</t>
  </si>
  <si>
    <t>Remembering Piper Alpha</t>
  </si>
  <si>
    <t>Arabic//Chinese//Czech//Danish//Dutch//Persian (Farsi)//French-Canada//German//Greek//Gujarati//Hebrew//Hindi//Indonesia//Italian//Japanese//Malay//Polish//Portuguese//Portuguese-Brazil//Romanian//Russian//English//Spanish//Swedish//Telugu//Thai//Traditional Chinese//Turkish//Vietnamese//Marathi</t>
  </si>
  <si>
    <t>Explosion/ Human Factors/ Interlocks/ Operating Procedures/ Polymerization/ Safety Culture/ Toxic gas release</t>
  </si>
  <si>
    <t>Why Can't I Open That Valve?</t>
  </si>
  <si>
    <t>English//Arabic//Chinese//Czech//Danish//Dutch//Persian (Farsi)//French-Canada//German//Greek//Hebrew//Hindi//Italian//Japanese//Malay//Polish//Portuguese-Brazil//Romanian//Russian//Spanish//Swedish//Thai//Turkish//Vietnamese//Traditional Chinese//Gujarati</t>
  </si>
  <si>
    <t>Emergency Relief/ Maintenance/ Mechanical Integrity/ Pre-startup safety review</t>
  </si>
  <si>
    <t>Pressure relief valve bonnets - to plug or not to plug?</t>
  </si>
  <si>
    <t>English//Afrikaans//Arabic//Chinese//Czech//Dutch//Persian (Farsi)//French-Canada//German//Greek//Hebrew//Hindi//Indonesia//Italian//Japanese//Malay//Polish//Portuguese//Portuguese-Brazil//Romanian//Russian//Spanish//Swedish//Telugu//Thai//Traditional Chinese//Turkish//Danish//Gujarati</t>
  </si>
  <si>
    <t>Emergency Relief/ Mechanical Integrity/ Piping</t>
  </si>
  <si>
    <t>Have you heard a pressure relief valve chatter?</t>
  </si>
  <si>
    <t>English//Arabic//Chinese//Czech//Danish//Dutch//Persian (Farsi)//French-Canada//German//Greek//Hebrew//Hindi//Indonesia//Italian//Japanese//Malay//Polish//Portuguese//Portuguese-Brazil//Romanian//Russian//Spanish//Swedish//Telugu//Thai//Traditional Chinese//Turkish//Vietnamese//Gujarati//Marathi</t>
  </si>
  <si>
    <t>Employee Participation/ Human Factors/ Safety Culture</t>
  </si>
  <si>
    <t>Are your signs and labels confusing?</t>
  </si>
  <si>
    <t>English//Afrikaans//Arabic//Chinese//Czech//Danish//Dutch//Persian (Farsi)//French-Canada//German//Greek//Hebrew//Hindi//Italian//Japanese//Malay//Norwegian//Polish//Portuguese-Brazil//Romanian//Russian//Spanish//Swedish//Telugu//Thai//Traditional Chinese//Turkish//Gujarati//Portuguese//Marathi</t>
  </si>
  <si>
    <t>Construction/ Maintenance/ Mechanical Integrity/ Piping</t>
  </si>
  <si>
    <t>What is supporting your equipment?</t>
  </si>
  <si>
    <t>English//Afrikaans//Arabic//Chinese//Danish//Dutch//Persian (Farsi)//French-Canada//German//Greek//Hebrew//Italian//Japanese//Malay//Polish//Portuguese//Portuguese-Brazil//Romanian//Russian//Spanish//Swedish//Telugu//Thai//Traditional Chinese//Turkish//Czech//Gujarati//Marathi</t>
  </si>
  <si>
    <t>Employee Participation/ Safety Culture/ Training</t>
  </si>
  <si>
    <t>Some Answers to the November 2012 Beacon “Find the Problem” Contest</t>
  </si>
  <si>
    <t>Afrikaans//Arabic//Chinese//Danish//Persian (Farsi)//French-Canada//German//Greek//Hebrew//Hindi//Hungarian//Italian//Japanese//Polish//Portuguese//Portuguese-Brazil//Romanian//Russian//Spanish//Swedish//Telugu//Thai//Traditional Chinese//Turkish//Vietnamese//Gujarati</t>
  </si>
  <si>
    <t>Employee Participation/ Housekeeping/ Fire/ Drums/ Human Factors/ Leaks and Spills/ Mechanical Integrity/ Overflow/ Safety Culture</t>
  </si>
  <si>
    <t>Good Housekeeping for Safety!</t>
  </si>
  <si>
    <t>Afrikaans//Arabic//Danish//German//Greek//English//Spanish//Persian (Farsi)//French-Canada//Hebrew//Hindi//Hungarian//Indonesia//Italian//Malay//Dutch//Norwegian//Polish//Portuguese//Portuguese-Brazil//Russian//Swedish//Telugu//Thai//Turkish//Vietnamese//Traditional Chinese//Chinese//Gujarati//Marathi//Japanese</t>
  </si>
  <si>
    <t>Can you find the safety problem?</t>
  </si>
  <si>
    <t>Afrikaans//Chinese//Danish//Dutch//English//Persian (Farsi)//French-Canada//German//Greek//Gujarati//Hebrew//Hindi//Hungarian//Indonesia//Italian//Japanese//Korean//Malay//Norwegian//Polish//Portuguese//Portuguese-Brazil//Romanian//Russian//Spanish//Swedish//Thai//Traditional Chinese//Turkish//Vietnamese//Arabic//Telugu//Marathi</t>
  </si>
  <si>
    <t>Fire/ Instrumentation/ Management of Change/ Mechanical Integrity/ Piping</t>
  </si>
  <si>
    <t>Manage Temporary Changes!</t>
  </si>
  <si>
    <t>Afrikaans//Chinese//Danish//Dutch//Persian (Farsi)//French-Canada//German//Greek//Hebrew//Hindi//Hungarian//Italian//Japanese//Korean//Malay//Norwegian//Polish//Portuguese//Portuguese-Brazil//Romanian//Russian//Spanish//Swedish//Thai//Traditional Chinese//Turkish//English//Indonesia//Gujarati//Marathi</t>
  </si>
  <si>
    <t>Corrosion/ Employee Participation/ Leaks and Spills/ Mechanical Integrity/ Piping/ Process Safety/ Safety Culture</t>
  </si>
  <si>
    <t>What can I do? I'm just the operator!</t>
  </si>
  <si>
    <t>English//Afrikaans//Chinese//Dutch//Norwegian//French-Canada//German//Greek//Hebrew//Hindi//Italian//Japanese//Korean//Malay//Norwegian//Polish//Portuguese//Portuguese-Brazil//Romanian//Russian//Spanish//Swedish//Telugu//Thai//Traditional Chinese//Turkish//Vietnamese//Danish//Indonesia//Gujarati//Arabic//Marathi</t>
  </si>
  <si>
    <t>Construction/ Employee Participation/ Flammable Gas/ Flammable Liquids/ Fire/ Hot work permit/ Maintenance/ Permits</t>
  </si>
  <si>
    <t>Hot work Hazards</t>
  </si>
  <si>
    <t>English//Afrikaans//Arabic//Chinese//Danish//Dutch//Persian (Farsi)//French-Canada//German//Greek//Hebrew//Hindi//Indonesia//Italian//Japanese//Korean//Malay//Polish//Portuguese-Brazil//Romanian//Russian//Spanish//Swedish//Telugu//Thai//Traditional Chinese//Turkish//Portuguese//Gujarati//Marathi</t>
  </si>
  <si>
    <t>Emergency Response/ Safety Culture</t>
  </si>
  <si>
    <t>Emergency Preparation – The Titanic Disaster</t>
  </si>
  <si>
    <t>English//Afrikaans//Arabic//Chinese//Danish//Dutch//Persian (Farsi)//French-Canada//German//Greek//Gujarati//Hebrew//Hindi//Indonesia//Japanese//Korean//Malay//Marathi//Norwegian//Polish//Portuguese//Portuguese-Brazil//Romanian//Russian//Spanish//Swedish//Telugu//Thai//Traditional Chinese//Turkish//Vietnamese</t>
  </si>
  <si>
    <t>Asphyxiation/ Nitrogen/ Toxic gas release</t>
  </si>
  <si>
    <t>Nitrogen - Hazard and Safeguard</t>
  </si>
  <si>
    <t>Afrikaans//Arabic//Danish//German//Greek//English//Spanish//Persian (Farsi)//French-Canada//Hebrew//Italian//Japanese//Korean//Marathi//Malay//Dutch//Polish//Portuguese//Portuguese-Brazil//Russian//Swedish//Telugu//Thai//Vietnamese//Traditional Chinese//Chinese//Turkish//Gujarati//Hindi</t>
  </si>
  <si>
    <t>Leaks and Spills/ Maintenance/ Mechanical Integrity/ Operating Procedures/ Pump/ Training</t>
  </si>
  <si>
    <t>Mechanical Integrity of Tubing</t>
  </si>
  <si>
    <t>Afrikaans//Arabic//Chinese//Danish//Dutch//English//French-Canada//German//Greek//Persian (Farsi)//Hebrew//Italian//Japanese//Korean//Malay//Marathi//Polish//Portuguese//Portuguese-Brazil//Romanian//Spanish//Swedish//Telugu//Thai//Traditional Chinese//Vietnamese//Turkish//Gujarati</t>
  </si>
  <si>
    <t>Human Factors/ Operating Procedures/ Reactive Chemistry/ Storage Tanks/ Tank truck/ Toxic gas release/ Training</t>
  </si>
  <si>
    <t>What if you unload the wrong material into a tank?</t>
  </si>
  <si>
    <t>Afrikaans//Chinese//Danish//Dutch//English//French-Canada//German//Greek//Hebrew//Italian//Japanese//Korean//Malay//Marathi//Persian (Farsi)//Polish//Portuguese-Brazil//Romanian//Russian//Spanish//Swedish//Telugu//Thai//Traditional Chinese//Vietnamese//Portuguese//Turkish//Gujarati</t>
  </si>
  <si>
    <t>Burner control systems/ Maintenance/ Operating Procedures/ Piping</t>
  </si>
  <si>
    <t>Double Block and Bleed</t>
  </si>
  <si>
    <t>English//Afrikaans//Chinese//Danish//Dutch//Persian (Farsi)//French-Canada//German//Greek//Hebrew//Italian//Japanese//Malay//Norwegian//Polish//Portuguese//Portuguese-Brazil//Romanian//Russian//Spanish//Swedish//Telugu//Thai//Traditional Chinese//Korean//Marathi//Gujarati</t>
  </si>
  <si>
    <t>Maintenance/ Mechanical Integrity/ Piping/ Pre-startup safety review</t>
  </si>
  <si>
    <t>Mechanical Integrity – The Bolts Are Too Short!</t>
  </si>
  <si>
    <t>Afrikaans//Arabic//Danish//German//Greek//English//Spanish//Persian (Farsi)//French-Canada//Hebrew//Italian//Japanese//Korean//Malay//Dutch//Norwegian//Polish//Portuguese//Portuguese-Brazil//Romanian//Russian//Swedish//Telugu//Thai//Traditional Chinese//Chinese//Marathi//Gujarati</t>
  </si>
  <si>
    <t>Human Factors/ Instrumentation/ Maintenance/ Power failure</t>
  </si>
  <si>
    <t>What happens when the lights go out?</t>
  </si>
  <si>
    <t>Afrikaans//Arabic//Danish//German//Greek//English//Spanish//Persian (Farsi)//French-Canada//Gujarati//Hebrew//Italian//Japanese//Malay//Dutch//Norwegian//Polish//Portuguese//Portuguese-Brazil//Romanian//Russian//Swedish//Chinese//Traditional Chinese//Marathi</t>
  </si>
  <si>
    <t>Leaks and Spills/ Maintenance/ Mechanical Integrity/ Piping</t>
  </si>
  <si>
    <t>Caps and Plugs - One Day You Will Miss Them!</t>
  </si>
  <si>
    <t>Afrikaans//Arabic//Chinese//Danish//Dutch//English//French-Canada//German//Greek//Gujarati//Hebrew//Italian//Japanese//Malay//Norwegian//Persian (Farsi)//Polish//Portuguese//Portuguese-Brazil//Romanian//Russian//Spanish//Swedish//Telugu//Thai//Traditional Chinese//Korean//Marathi</t>
  </si>
  <si>
    <t>Employee Participation/ Incident Investigation/ Process Safety/ Safety Culture</t>
  </si>
  <si>
    <t>One Incident – Three Beacons!</t>
  </si>
  <si>
    <t>English//Afrikaans//Arabic//Chinese//Danish//Dutch//Persian (Farsi)//French-Canada//German//Greek//Hebrew//Italian//Japanese//Korean//Malay//Polish//Portuguese//Portuguese-Brazil//Romanian//Russian//Spanish//Swedish//Telugu//Thai//Traditional Chinese//Gujarati//Marathi</t>
  </si>
  <si>
    <t>Chemical Exposure/ Corrosion/ Leaks and Spills/ Maintenance/ Mechanical Integrity</t>
  </si>
  <si>
    <t>Hose Hazards!</t>
  </si>
  <si>
    <t>Afrikaans//Arabic//Danish//Greek//English//Spanish//Persian (Farsi)//French-Canada//Gujarati//Hebrew//Italian//Japanese//Korean//Marathi//Malay//Dutch//Norwegian//Polish//Portuguese//Portuguese-Brazil//Romanian//Russian//Swedish//Tamil//Telugu//Thai//Traditional Chinese//Chinese//German</t>
  </si>
  <si>
    <t>Construction/ Employee Participation/ Maintenance/ Management of Change/ Mechanical Integrity/ Pre-startup safety review/ Safety Culture</t>
  </si>
  <si>
    <t>Hazards from Abandoned Equipment</t>
  </si>
  <si>
    <t>Afrikaans//Arabic//Chinese//Danish//Dutch//English//Persian (Farsi)//French-Canada//German//Greek//Hebrew//Italian//Japanese//Korean//Malay//Marathi//Polish//Portuguese//Portuguese-Brazil//Romanian//Russian//Spanish//Swedish//Tamil//Telugu//Thai//Traditional Chinese//Gujarati</t>
  </si>
  <si>
    <t>Explosion/ Flammable Gas/ Vapor Cloud Explosion</t>
  </si>
  <si>
    <t>Flammable Vapor Release Hazards in Congested Areas</t>
  </si>
  <si>
    <t>Afrikaans//Arabic//Danish//German//Greek//English//Spanish//Persian (Farsi)//French-Canada//Hebrew//Italian//Japanese//Korean//Malay//Marathi//Dutch//Polish//Portuguese//Portuguese-Brazil//Romanian//Russian//Swedish//Tamil//Telugu//Thai//Vietnamese//Chinese//Traditional Chinese//Gujarati</t>
  </si>
  <si>
    <t>Emergency Response/ Human Factors/ Safety Culture</t>
  </si>
  <si>
    <t>Shift Work</t>
  </si>
  <si>
    <t>English//Afrikaans//Arabic//Chinese//Danish//Dutch//Persian (Farsi)//French-Canada//German//Greek//Hebrew//Italian//Japanese//Malay//Marathi//Polish//Portuguese//Portuguese-Brazil//Russian//Spanish//Swedish//Telugu//Thai//Traditional Chinese//Vietnamese//Romanian//Korean//Tamil//Gujarati//Turkish</t>
  </si>
  <si>
    <t>Emergency Response/ Process Safety/ Safety Culture/ Weather</t>
  </si>
  <si>
    <t>Are you prepared for a natural disaster?</t>
  </si>
  <si>
    <t>Afrikaans//Chinese//Traditional Chinese//Danish//Dutch//English//French-Canada//Persian (Farsi)//German//Greek//Gujarati//Hebrew//Hindi//Italian//Japanese//Korean//Malay//Polish//Portuguese//Portuguese-Brazil//Russian//Spanish//Swedish//Telugu//Thai//Turkish//Marathi//Arabic</t>
  </si>
  <si>
    <t>Flammable material release inside building causes explosion!</t>
  </si>
  <si>
    <t>Afrikaans//Chinese//Dutch//English//Persian (Farsi)//French-Canada//German//Greek//Gujarati//Hebrew//Italian//Japanese//Korean//Malay//Marathi//Polish//Portuguese//Portuguese-Brazil//Russian//Spanish//Swedish//Telugu//Traditional Chinese//Turkish//Vietnamese</t>
  </si>
  <si>
    <t>Construction/ Corrosion/ Leaks and Spills/ Maintenance/ Mechanical Integrity/ Safety Culture</t>
  </si>
  <si>
    <t>Don 't let a small leak become a big leak!</t>
  </si>
  <si>
    <t>Afrikaans//Chinese//Danish//Dutch//English//French-Canada//German//Greek//Hebrew//Hindi//Italian//Japanese//Korean//Malay//Marathi//Norwegian//Polish//Portuguese-Brazil//Russian//Spanish//Swedish//Telugu//Thai//Traditional Chinese//Turkish//Vietnamese//Gujarati//Portuguese</t>
  </si>
  <si>
    <t>Chemical Exposure/ Drums/ Maintenance/ Operating Procedures/ Reactive Chemistry/ Training</t>
  </si>
  <si>
    <t>Bad things can come in small packages!</t>
  </si>
  <si>
    <t>Afrikaans//Chinese//Traditional Chinese//Danish//Dutch//English//Persian (Farsi)//French-Canada//German//Greek//Hebrew//Hindi//Italian//Japanese//Korean//Malay//Marathi//Norwegian//Polish//Portuguese//Portuguese-Brazil//Russian//Spanish//Swedish//Telugu//Turkish//Vietnamese//Gujarati</t>
  </si>
  <si>
    <t>Explosion/ Leaks and Spills/ Reactive Chemistry</t>
  </si>
  <si>
    <t>Understand the Reactivity of Your Heat Transfer Fluid!</t>
  </si>
  <si>
    <t>Afrikaans//German//Greek//English//Spanish//Persian (Farsi)//French-Canada//Hebrew//Hindi//Italian//Japanese//Korean//Malay//Marathi//Dutch//Polish//Portuguese//Portuguese-Brazil//Russian//Swedish//Telugu//Turkish//Vietnamese//Traditional Chinese//Chinese//Danish//Gujarati</t>
  </si>
  <si>
    <t>Explosion/ Flammable Gas/ Flammable Liquids/ Vapor Cloud Explosion</t>
  </si>
  <si>
    <t>Vapor Cloud Explosions</t>
  </si>
  <si>
    <t>Afrikaans//Chinese//Danish//Dutch//English//French-Canada//German//Greek//Hebrew//Hindi//Italian//Japanese//Korean//Malay//Persian (Farsi)//Polish//Portuguese//Portuguese-Brazil//Russian//Spanish//Swedish//Tamil//Telugu//Traditional Chinese//Turkish//Vietnamese//Marathi//Norwegian//Gujarati</t>
  </si>
  <si>
    <t>Insulation/ Mechanical Integrity/ Operating Procedures/ Piping/ Weather</t>
  </si>
  <si>
    <t>Are You Ready for Winter?</t>
  </si>
  <si>
    <t>Afrikaans//Arabic//Chinese//Danish//Dutch//English//French-Canada//German//Greek//Gujarati//Hebrew//Hindi//Italian//Japanese//Korean//Malay//Persian (Farsi)//Polish//Portuguese//Portuguese-Brazil//Russian//Spanish//Swedish//Telugu//Traditional Chinese//Turkish//Vietnamese//Marathi//Russian</t>
  </si>
  <si>
    <t>Emergency Relief/ Flammable Gas/ Maintenance/ Mechanical Integrity</t>
  </si>
  <si>
    <t>Two valve actuator rupture incidents!</t>
  </si>
  <si>
    <t>Afrikaans//Danish//German//Greek//English//Spanish//Persian (Farsi)//French-Canada//Hebrew//Hindi//Italian//Japanese//Korean//Malay//Dutch//Polish//Portuguese//Portuguese//Russian//Swedish//Telugu//Turkish//Vietnamese//Chinese//Traditional Chinese//Gujarati//Marathi</t>
  </si>
  <si>
    <t>Drums/ Explosion/ Fire/ Housekeeping/ Reactive Chemistry/ Tank Car</t>
  </si>
  <si>
    <t>Hazardous Material Storage and Shipment</t>
  </si>
  <si>
    <t>Afrikaans//Chinese//Danish//Dutch//Persian (Farsi)//French-Canada//German//Greek//Hebrew//Hindi//Italian//Japanese//Korean//Malay//Marathi//Polish//Portuguese//Portuguese-Brazil//Russian//Spanish//Swedish//Telugu//Traditional Chinese//Turkish//Vietnamese//Gujarati</t>
  </si>
  <si>
    <t>Employee Participation/ Management of Change/ Mechanical Integrity/ PHA/ Process Safety/ Safety Culture/ Training</t>
  </si>
  <si>
    <t>Has anybody seen our process safety information (PSI)?</t>
  </si>
  <si>
    <t>Indonesia//Marathi//Afrikaans//Arabic//Chinese//Danish//Dutch//Persian (Farsi)//French-Canada//German//Greek//Hebrew//Hindi//Indonesia//Italian//Japanese//Korean//Malay//Norwegian//Polish//Portuguese//Portuguese-Brazil//Russian//Spanish//Swedish//Telugu//Thai//Traditional Chinese//Turkish//Gujarati</t>
  </si>
  <si>
    <t>Emergency Response/ Explosion/ Fire/ Leaks and Spills</t>
  </si>
  <si>
    <t>Early lessons from a tragedy</t>
  </si>
  <si>
    <t>Afrikaans//Chinese//Danish//Dutch//Persian (Farsi)//French-Canada//German//Greek//Hebrew//Hindi//Italian//Japanese//Korean//Norwegian//Polish//Portuguese//Portuguese-Brazil//Russian//Spanish//Swedish//Telugu//Thai//Traditional Chinese//Turkish//Urdu//Vietnamese//Malay//Gujarati//Indonesia//Marathi</t>
  </si>
  <si>
    <t>Insulation/ Mechanical Integrity/ Storage Tanks/ Management of Change/ Piping</t>
  </si>
  <si>
    <t>Passive Safety Equipment</t>
  </si>
  <si>
    <t>Afrikaans//Chinese//Traditional Chinese//Danish//Dutch//English//Persian (Farsi)//German//Greek//Hebrew//Hindi//Italian//Japanese//Korean//Norwegian//Polish//Portuguese//Portuguese-Brazil//Russian//Spanish//Swedish//Telugu//Thai//Turkish//Vietnamese//Malay//Marathi//Gujarati</t>
  </si>
  <si>
    <t>Leaks and Spills/ Overflow/ Storage Tanks/ Tank truck/ Maintenance/ Mechanical Integrity</t>
  </si>
  <si>
    <t>Containment Dikes and Pads</t>
  </si>
  <si>
    <t>Arabic//Chinese//Danish//Dutch//English//French-Canada//German//Greek//Gujarati//Hebrew//Hindi//Hungarian//Italian//Japanese//Korean//Persian (Farsi)//Polish//Portuguese//Portuguese-Brazil//Russian//Spanish//Telugu//Thai//Traditional Chinese//Turkish//Vietnamese//Malay//Swedish//Marathi</t>
  </si>
  <si>
    <t>Fire/ Insulation/ Maintenance/ Mechanical Integrity</t>
  </si>
  <si>
    <t>Fireproofing Structural Supports</t>
  </si>
  <si>
    <t>Afrikaans//Danish//Dutch//English//Persian (Farsi)//French-Canada//German//Greek//Gujarati//Hebrew//Hindi//Italian//Japanese//Korean//Norwegian//Polish//Portuguese//Portuguese-Brazil//Russian//Spanish//Swedish//Tamil//Telugu//Thai//Traditional Chinese//Turkish//Vietnamese//Malay//Marathi</t>
  </si>
  <si>
    <t>Corrosion/ Fire/ Insulation/ Leaks and Spills/ Maintenance/ Mechanical Integrity/ Piping</t>
  </si>
  <si>
    <t>Fire Protection - Long Bolt Flangeless Valves</t>
  </si>
  <si>
    <t>Afrikaans//Arabic//Danish//Dutch//English//French-Canada//German//Greek//Gujarati//Hebrew//Hindi//Italian//Japanese//Korean//Marathi//Norwegian//Persian (Farsi)//Polish//Portuguese//Portuguese-Brazil//Russian//Spanish//Swedish//Tamil//Telugu//Thai//Traditional Chinese//Turkish//Malay</t>
  </si>
  <si>
    <t>Construction/ Employee Participation/ Explosion/ Flammable Liquids/ Process Safety/ Safety Culture/ Vapor Cloud Explosion</t>
  </si>
  <si>
    <t>Afrikaans//Arabic//Chinese//Danish//Dutch//English//French-Canada//German//Greek//Persian (Farsi)//Gujarati//Hebrew//Hindi//Italian//Japanese//Korean//Malay//Marathi//Polish//Portuguese//Portuguese-Brazil//Russian//Spanish//Swedish//Telugu//Thai//Traditional Chinese//Turkish//Vietnamese</t>
  </si>
  <si>
    <t>Employee Participation/ Process Safety/ Safety Culture/ Training</t>
  </si>
  <si>
    <t>Lest We Forget!</t>
  </si>
  <si>
    <t>Afrikaans//Arabic//Chinese//Danish//Dutch//Persian (Farsi)//French-Canada//German//Greek//Hebrew//Hindi//Indonesia//Italian//Japanese//Korean//Malay//Marathi//Polish//Portuguese//Portuguese-Brazil//Russian//English//Spanish//Swedish//Telugu//Thai//Traditional Chinese//Turkish//Vietnamese//Gujarati</t>
  </si>
  <si>
    <t>Corrosion/ Leaks and Spills/ Maintenance/ Mechanical Integrity/ Piping</t>
  </si>
  <si>
    <t>Corrosion and Erosion</t>
  </si>
  <si>
    <t>Afrikaans//Arabic//Chinese//Danish//Dutch//English//French-Canada//German//Greek//Hebrew//Hindi//Italian//Japanese//Korean//Malay//Marathi//Norwegian//Persian (Farsi)//Polish//Portuguese//Portuguese-Brazil//Russian//Spanish//Tamil//Telugu//Thai//Traditional Chinese//Turkish//Gujarati</t>
  </si>
  <si>
    <t>Mechanical Integrity/ Management of Change/ Operating Procedures/ Emergency Response/ Employee Participation/ Leaks and Spills/ Reactive Chemistry/ Storage Tanks/ Toxic gas release</t>
  </si>
  <si>
    <t>The Bhopal Tragedy – 25 Years Ago</t>
  </si>
  <si>
    <t>Afrikaans//Arabic//Chinese//Danish//Dutch//English//French-Canada//German//Greek//Gujarati//Hebrew//Hindi//Italian//Japanese//Korean//Malay//Marathi//Norwegian//Persian (Farsi)//Polish//Portuguese//Portuguese-Brazil//Russian//Spanish//Swedish//Tamil//Telugu//Thai//Traditional Chinese//Turkish//Urdu//Vietnamese</t>
  </si>
  <si>
    <t>Emergency Response/ Explosion/ Fire/ Flammable Gas/ Leaks and Spills/ Storage Tanks/BLEVE</t>
  </si>
  <si>
    <t>BLEVE!</t>
  </si>
  <si>
    <t>Afrikaans//Arabic//Chinese//Danish//Dutch//Persian (Farsi)//English//French-Canada//German//Greek//Gujarati//Hebrew//Hindi//Indonesia//Italian//Japanese//Korean//Malay//Marathi//Norwegian//Polish//Portuguese//Portuguese-Brazil//Russian//Spanish//Swedish//Tamil//Telugu//Thai//Traditional Chinese//Turkish//Urdu//Vietnamese</t>
  </si>
  <si>
    <t>Fire/ Flammable Liquids/ Leaks and Spills/ Operating Procedures/ Overflow/ Storage Tanks</t>
  </si>
  <si>
    <t>Overflow + Ignition = Tank Farm Fire! (Part 2)</t>
  </si>
  <si>
    <t>English//Afrikaans//Arabic//Chinese//Danish//Dutch//Persian (Farsi)//French-Canada//German//Greek//Gujarati//Hebrew//Hindi//Indonesia//Japanese//Italian//Korean//Malay//Marathi//Norwegian//Polish//Portuguese//Portuguese-Brazil//Russian//Spanish//Tamil//Swedish//Telugu//Thai//Traditional Chinese//Turkish//Urdu//Vietnamese</t>
  </si>
  <si>
    <t>Overflow + Ignition = Tank Farm Fire! (Part 1)</t>
  </si>
  <si>
    <t>Afrikaans//Arabic//Chinese//Danish//Dutch//English//Persian (Farsi)//French-Canada//German//Greek//Hebrew//Hindi//Indonesia//Italian//Japanese//Korean//Malay//Polish//Portuguese//Portuguese-Brazil//Russian//Spanish//Swedish//Tamil//Telugu//Thai//Traditional Chinese//Turkish//Urdu//Vietnamese//Hungarian//Marathi//Gujarati</t>
  </si>
  <si>
    <t>Chemical Exposure/ Fire/ Laboratory Incidents/ Leaks and Spills/ Safety Culture</t>
  </si>
  <si>
    <t>Never underestimate the hazard!</t>
  </si>
  <si>
    <t>English//Afrikaans//Arabic//Chinese//Danish//Dutch//French-Canada//German//Greek//Gujarati//Hebrew//Hindi//Hungarian//Italian//Japanese//Korean//Malay//Norwegian//Persian (Farsi)//Polish//Portuguese//Portuguese-Brazil//Russian//Spanish//Tamil//Thai//Traditional Chinese//Urdu//Vietnamese//Telugu//Marathi</t>
  </si>
  <si>
    <t>Instrumentation/ Interlocks/ Maintenance/ Mechanical Integrity/ Safety Instrumented Systems (SIS)</t>
  </si>
  <si>
    <t>What is a Safety Instrumented System?</t>
  </si>
  <si>
    <t>Afrikaans//Arabic//Chinese//Danish//Dutch//English//French-Canada//German//Greek//Gujarati//Hebrew//Hindi//Hungarian//Indonesia//Italian//Japanese//Korean//Malay//Norwegian//Polish//Portuguese//Portuguese-Brazil//Russian//Spanish//Thai//Traditional Chinese//Turkish//Vietnamese</t>
  </si>
  <si>
    <t>Employee Participation/ Human Factors/ Maintenance/ Management of Change/ Process Safety/ Safety Culture/ Training</t>
  </si>
  <si>
    <t>Don’t forget safety in a difficult economy!</t>
  </si>
  <si>
    <t>Afrikaans//Arabic//Chinese//Traditional Chinese//Danish//Dutch//English//Persian (Farsi)//French-Canada//German//Greek//Hebrew//Hindi//Hungarian//Indonesia//Italian//Japanese//Korean//Malay//Norwegian//Polish//Portuguese//Portuguese-Brazil//Russian//Spanish//Swedish//Thai//Turkish//Vietnamese//Gujarati//Urdu//Marathi</t>
  </si>
  <si>
    <t>Corrosion/ Explosion/ Maintenance/ Mechanical Integrity</t>
  </si>
  <si>
    <t>Mechanical integrity</t>
  </si>
  <si>
    <t>Afrikaans//Arabic//Chinese//Danish//Dutch//English//French-Canada//German//Greek//Gujarati//Hebrew//Hindi//Hungarian//Indonesia//Italian//Japanese//Korean//Malay// Norwegian//Polish//Portuguese//Portuguese-Brazil//Russian//Spanish//Swedish// Thai//Traditional Chinese//Turkish//Vietnamese</t>
  </si>
  <si>
    <t>Emergency Response/ Human Factors/ Operating Procedures/ Training</t>
  </si>
  <si>
    <t>Be Prepared!</t>
  </si>
  <si>
    <t>Afrikaans//Arabic//Chinese//Traditional Chinese//Danish//Dutch//English//French-Canada//German//Greek//Hebrew//Hindi//Hungarian//Indonesia//Italian//Japanese//Korean//Malay//Marathi//Norwegian//Polish//Portuguese//Portuguese-Brazil//Russian//Spanish//Swedish//Thai//Vietnamese//Turkish</t>
  </si>
  <si>
    <t>Chemical Exposure/ Flexible Connections/ Operating Procedures/ Reactive Chemistry/ Storage Tanks/ Tank truck/ Toxic gas release</t>
  </si>
  <si>
    <t>Fatality caused by unloading the wrong chemical into a storage tank!</t>
  </si>
  <si>
    <t>Afrikaans//Arabic//Chinese//Danish//Dutch//English//French-Canada//German//Greek//Gujarati//Hebrew//Hindi//Hungarian//Indonesia//Italian//Japanese//Korean//Malay//Marathi//Norwegian//Polish//Portuguese//Portuguese-Brazil//Russian//Spanish//Swedish//Thai//Traditional Chinese//Turkish//Vietnamese//Gujarati</t>
  </si>
  <si>
    <t>Bonding and Grounding/ Drums/ Explosion/ Fire/ Flammable Liquids/ Flexible Connections/ Leaks and Spills/ Pump/ Static Electricity</t>
  </si>
  <si>
    <t>More lessons from fire while filling containers</t>
  </si>
  <si>
    <t>Afrikaans//Arabic//Chinese//Danish//Dutch//English//French-Canada//German//Hebrew//Hindi//Hungarian//Indonesia//Italian//Japanese//Korean//Malay//Marathi//Norwegian//Persian (Farsi)//Polish//Portuguese//Portuguese-Brazil//Russian//Spanish//Swedish//Thai//Traditional Chinese//Turkish//Vietnamese//Gujarati</t>
  </si>
  <si>
    <t>Fire while filling portable container!</t>
  </si>
  <si>
    <t>Afrikaans//Arabic//Chinese//Traditional Chinese//Dutch//English//Persian (Farsi)//French-Canada//German//Gujarati//Hindi//Hungarian//Indonesia//Italian//Japanese//Korean//Malay//Marathi//Polish//Portuguese//Portuguese-Brazil//Russian//Spanish//Swedish//Thai//Vietnamese//Norwegian//Turkish</t>
  </si>
  <si>
    <t>Static Electric Discharge Causes Fire</t>
  </si>
  <si>
    <t>Afrikaans//Arabic//Chinese//Traditional Chinese//Danish//Dutch//English//French-Canada//German//Gujarati//Hindi//Hungarian//Italian//Japanese//Korean//Malay//Marathi//Polish//Portuguese//Portuguese-Brazil//Russian//Spanish//Swedish//Thai//Turkish//Vietnamese//Persian (Farsi)</t>
  </si>
  <si>
    <t>Explosion/ Fire/ Flammable Liquids/ Laboratory Incidents</t>
  </si>
  <si>
    <t>Laboratory Refrigerator Explosions – Electrical Classification</t>
  </si>
  <si>
    <t>Afrikaans//Arabic//Chinese//Traditional Chinese//Danish//Dutch//English//French-Canada//German//Gujarati//Hindi//Hungarian//Indonesia//Italian//Japanese//Korean//Marathi//Persian (Farsi)//Polish//Portuguese//Portuguese-Brazil//Russian//Spanish//Swedish//Tamil//Thai//Vietnamese</t>
  </si>
  <si>
    <t>Fire/ Flammable Gas/ Leaks and Spills/ Management of Change/ Mechanical Integrity/ Piping/ Weather</t>
  </si>
  <si>
    <t>Ice ruptures unused pipe and causes fire!</t>
  </si>
  <si>
    <t>Afrikaans//Arabic//Chinese//Traditional Chinese//Danish//Dutch//English//French-Canada//German//Gujarati//Hindi//Hungarian//Indonesia//Italian//Japanese//Korean//Marathi//Persian (Farsi)//Polish//Portuguese//Portuguese-Brazil//Russian//Spanish//Swedish//Thai//Vietnamese</t>
  </si>
  <si>
    <t>Security</t>
  </si>
  <si>
    <t>Plant Security</t>
  </si>
  <si>
    <t>Afrikaans//Arabic//Chinese//Traditional Chinese//Danish//Dutch//English//French-Canada//German//Gujarati//Hebrew//Hindi//Hungarian//Indonesia//Italian//Japanese//Korean//Malay//Marathi//Persian (Farsi)//Polish//Portuguese//Portuguese-Brazil//Russian//Spanish//Swedish//Tamil//Thai//Vietnamese</t>
  </si>
  <si>
    <t>Safety Culture/ Process Safety</t>
  </si>
  <si>
    <t>Measuring process safety performance</t>
  </si>
  <si>
    <t>Afrikaans//Arabic//Chinese//Traditional Chinese//Danish//Dutch//English//French-Canada//German//Gujarati//Hindi//Hungarian//Italian//Japanese//Korean//Malay//Marathi//Persian (Farsi)//Polish//Portuguese//Portuguese-Brazil//Russian//Spanish//Swedish//Tamil//Thai//Turkish//Vietnamese</t>
  </si>
  <si>
    <t>What is process safety?</t>
  </si>
  <si>
    <t>Afrikaans//Arabic//Chinese//Traditional Chinese//Dutch//English//French-Canada//German//Gujarati//Hebrew//Hindi//Hungarian//Indonesia//Italian//Japanese//Korean//Marathi//Persian (Farsi)//Polish//Portuguese//Portuguese-Brazil//Russian//Spanish//Swedish//Thai//Vietnamese//Turkish//Tamil//Danish//Malay</t>
  </si>
  <si>
    <t>Gas Cylinders/ Operating Procedures</t>
  </si>
  <si>
    <t>Halon cylinder becomes rocket!</t>
  </si>
  <si>
    <t>Afrikaans//Arabic//Chinese//Traditional Chinese//Dutch//English//French-Canada//German//Gujarati//Hebrew//Hindi//Hungarian//Indonesia//Italian//Japanese//Korean//Marathi//Persian (Farsi)//Polish//Portuguese//Portuguese-Brazil//Russian//Spanish//Swedish//Thai//Vietnamese//Turkish//Tamil</t>
  </si>
  <si>
    <t>Dust explosion/ Explosion/ Housekeeping</t>
  </si>
  <si>
    <t>Is sugar an explosion hazard?</t>
  </si>
  <si>
    <t>Afrikaans//Arabic//Chinese//Traditional Chinese//Dutch//English//French-Canada//German//Gujarati//Hebrew//Hindi//Hungarian//Indonesia//Italian//Japanese//Korean//Marathi//Persian (Farsi)//Polish//Portuguese//Portuguese-Brazil//Russian//Spanish//Swedish//Thai//Vietnamese//Turkish//Czech//Malay//Tamil//Traditional Chinese</t>
  </si>
  <si>
    <t>Construction/ Emergency Response/ Explosion/ Flammable Liquids/ Maintenance/ Management of Change/ Permits/ Piping</t>
  </si>
  <si>
    <t>Gasoline pipeline damaged by construction causes fire</t>
  </si>
  <si>
    <t>Afrikaans//Arabic//Chinese//Dutch//English//French-Canada//German//Gujarati//Hebrew//Hindi//Hungarian//Indonesia//Italian//Japanese//Korean//Marathi//Persian (Farsi)//Polish//Portuguese//Portuguese-Brazil//Russian//Spanish//Swedish//Thai//Traditional Chinese//Vietnamese</t>
  </si>
  <si>
    <t>Instrumentation/ Interlocks/ Leaks and Spills/ Mechanical Integrity/ Overflow/ Storage Tanks</t>
  </si>
  <si>
    <t>Do your shutoff systems actually work?</t>
  </si>
  <si>
    <t>Afrikaans//Arabic//Chinese//Dutch//French-Canada//German//Gujarati//Hebrew//Hindi//Hungarian//Indonesia//Italian//Japanese//Korean//Malay//Marathi//Persian (Farsi)//Polish//Portuguese//Portuguese-Brazil//Russian//Spanish//Swedish//Thai//Traditional Chinese//Tamil//Vietnamese</t>
  </si>
  <si>
    <t>Employee Participation/ Incident Investigation/ Safety Culture</t>
  </si>
  <si>
    <t>How Can You Use “The Beacon”?</t>
  </si>
  <si>
    <t>Hindi//Chinese//Dutch//English//French-Canada//German//Italian//Japanese//Korean//Portuguese//Portuguese-Brazil//Spanish//Thai//Traditional Chinese//Persian (Farsi)//Hungarian//Marathi//Russian//Indonesia//Arabic//Danish//Afrikaans//Polish//Swedish//Gujarati//Persian (Farsi)//Turkish</t>
  </si>
  <si>
    <t>Beacon Review/ Translator Acknowledgement</t>
  </si>
  <si>
    <t>2007 Beacon Review – Remember the Lessons Learned!</t>
  </si>
  <si>
    <t>Hindi//Chinese//Dutch//English//French-Canada//German//Gujarati//Italian//Japanese//Korean//Portuguese//Portuguese-Brazil//Spanish//Swedish//Thai//Traditional Chinese//Persian (Farsi)//Hungarian//Marathi//Russian//Indonesia//Arabic</t>
  </si>
  <si>
    <t>Emergency Response/ Fire/ Flammable Liquids/ Management of Change/ Operating Procedures/ Storage Tanks</t>
  </si>
  <si>
    <t>Oil Tank Fire Caused by Static Discharge</t>
  </si>
  <si>
    <t>Hindi//Chinese//Dutch//English//French-Canada//German//Gujarati//Italian//Japanese//Korean//Portuguese//Portuguese-Brazil//Spanish//Swedish//Thai//Traditional Chinese//Persian (Farsi)//Hungarian//Marathi//Russian//Indonesia//Arabic//Polish</t>
  </si>
  <si>
    <t>Explosion/ Flammable Gas/ Management of Change/ Mechanical Integrity/ Operating Procedures/ Cold Embrittlement</t>
  </si>
  <si>
    <t>Cold Embrittlement and Thermal Stress</t>
  </si>
  <si>
    <t>Hindi//Chinese//Dutch//English//French-Canada//German//Gujarati//Italian//Japanese//Korean//Portuguese//Portuguese-Brazil//Spanish//Swedish//Thai//Traditional Chinese//Persian (Farsi)//Hebrew//Hungarian//Marathi//Russian//Indonesia//Arabic//Greek//Polish</t>
  </si>
  <si>
    <t>Emergency Relief/ Explosion/ Maintenance/ Physical Overpressurization/ Storage Tanks</t>
  </si>
  <si>
    <t>We Have Liftoff!</t>
  </si>
  <si>
    <t>Hindi//Chinese//Dutch//English//French-Canada//German//Gujarati//Italian//Japanese//Korean//Portuguese//Portuguese-Brazil//Spanish//Swedish//Thai//Traditional Chinese//Persian (Farsi)//Hebrew//Hungarian//Marathi//Russian//Turkish//Polish</t>
  </si>
  <si>
    <t>Maintenance/ Permits/ Explosion/ Fire/ Flammable Liquids/ Hot work permit/ Tank truck</t>
  </si>
  <si>
    <t>Hot Work Permits</t>
  </si>
  <si>
    <t>Hindi//Chinese//Dutch//English//French-Canada//German//Gujarati//Italian//Japanese//Korean//Portuguese//Portuguese-Brazil//Spanish//Swedish//Thai//Traditional Chinese//Malay//Persian (Farsi)//Hebrew//Danish//Hungarian//Marathi//Russian//Greek</t>
  </si>
  <si>
    <t>Asphyxiation/ Chemical Exposure/ Maintenance/ Nitrogen/ Permits</t>
  </si>
  <si>
    <t>Hazards of Temporary Confined Spaces</t>
  </si>
  <si>
    <t>Hindi//Chinese//Dutch//English//French-Canada//German//Gujarati//Italian//Japanese//Korean//Portuguese//Portuguese-Brazil//Spanish//Swedish//Thai//Traditional Chinese//Malay//Persian (Farsi)//Danish</t>
  </si>
  <si>
    <t>Combustible Liquid/ Fire/ Flammable Liquids/ Flexible Connections/ Leaks and Spills/ Mechanical Integrity</t>
  </si>
  <si>
    <t>Fire Caused by Hose Repaired with Duct Tape!</t>
  </si>
  <si>
    <t>Hindi//Chinese//Dutch//English//French-Canada//German//Gujarati//Hebrew//Italian//Japanese//Korean//Portuguese//Portuguese-Brazil//Spanish//Swedish//Thai//Traditional Chinese//Danish//Marathi</t>
  </si>
  <si>
    <t>Employee Participation/ Human Factors/ Operating Procedures/ Safety Culture</t>
  </si>
  <si>
    <t>Process Safety Culture</t>
  </si>
  <si>
    <t>Hindi//Chinese//Dutch//English//French-Canada//German//Gujarati//Hebrew//Italian//Japanese//Korean//Portuguese//Portuguese-Brazil//Spanish//Swedish//Thai//Traditional Chinese//Danish//Polish</t>
  </si>
  <si>
    <t>Emergency Response/ Mechanical Integrity/ Storage Tanks/ Tank Collapse</t>
  </si>
  <si>
    <t>The Great Boston Molasses Flood of 1919</t>
  </si>
  <si>
    <t>Hindi//Chinese//Dutch//English//French-Canada//German//Gujarati//Hebrew//Italian//Japanese//Korean//Portuguese//Portuguese-Brazil//Spanish//Swedish//Thai//Traditional Chinese//Malay//Polish</t>
  </si>
  <si>
    <t>Emergency Response/ Employee Participation/ Fire/ Flammable Gas/ Flammable Liquids/ Security/ Training/ Weather</t>
  </si>
  <si>
    <t>Mr. Potato Head Is Down!</t>
  </si>
  <si>
    <t>Chinese//Dutch//English//French-Canada//German//Gujarati//Hebrew//Italian//Japanese//Korean//Portuguese//Portuguese-Brazil//Spanish//Swedish//Thai//Traditional Chinese//Danish//Malay//Greek//Polish</t>
  </si>
  <si>
    <t>Distillation/ Emergency Response/ Explosion/ Fire/ Flammable Liquids/ Instrumentation/ Interlocks/ Operating Procedures/ Mechanical Integrity/ Overflow/ PHA/ Pre-startup safety review/ Vapor Cloud Explosion</t>
  </si>
  <si>
    <t>Instrumentation - Can you be fooled by it?</t>
  </si>
  <si>
    <t>Chinese//Dutch//English//French-Canada//German//Gujarati//Hebrew//Hindi//Italian//Japanese//Korean//Persian (Farsi)//Portuguese//Portuguese-Brazil//Spanish//Swedish//Thai//Traditional Chinese//Polish</t>
  </si>
  <si>
    <t>Maintenance/ Mechanical Integrity/ Operating Procedures/ Storage Tanks/ Tank Collapse/ Vacuum</t>
  </si>
  <si>
    <t>Vacuum hazards - collapsed tanks</t>
  </si>
  <si>
    <t>Chinese//Dutch//English//French-Canada//German//Gujarati//Hebrew//Hindi//Italian//Japanese//Korean//Portuguese//Portuguese-Brazil//Spanish//Swedish//Thai//Traditional Chinese//Persian (Farsi)//Greek//Polish</t>
  </si>
  <si>
    <t>Beacon Review</t>
  </si>
  <si>
    <t>2006 Beacon Review - Remember the lessons learned</t>
  </si>
  <si>
    <t>Chinese//Dutch//English//French-Canada//German//Gujarati//Hebrew//Hindi//Italian//Japanese//Korean//Portuguese//Portuguese-Brazil//Spanish//Swedish//Thai//Traditional Chinese//Polish</t>
  </si>
  <si>
    <t>Explosion/ Gas Cylinders/ Nitrogen/ Physical Overpressurization/ Management of Change/ Mechanical Integrity/ Laboratory Incidents</t>
  </si>
  <si>
    <t>Liquified gas cylinder failure</t>
  </si>
  <si>
    <t>Arabic//Chinese//Dutch//English//French-Canada//German//Gujarati//Hebrew//Hindi//Italian//Japanese//Korean//Portuguese//Portuguese-Brazil//Spanish//Swedish//Thai//Traditional Chinese</t>
  </si>
  <si>
    <t>Mechanical Integrity/ Operating Procedures/ Training/ Emergency Relief</t>
  </si>
  <si>
    <t>Hazards of relief devices in series</t>
  </si>
  <si>
    <t>Emergency Response/ Explosion/ Fire/ Flammable Gas/ Gas Cylinders/ Incident Investigation/ Leaks and Spills/ Operating Procedures/ Weather</t>
  </si>
  <si>
    <t>Do you store cylinders properly?</t>
  </si>
  <si>
    <t>Arabic//Chinese//Dutch//English//French-Canada//German//Gujarati//Hebrew//Hindi//Italian//Japanese//Korean//Portuguese//Portuguese-Brazil//Spanish//Swedish//Thai</t>
  </si>
  <si>
    <t>Flammable Liquids/ Fire/ Leaks and Spills/ Storage Tanks/ Instrumentation/ Human Factors/ Overflow/ Operating Procedures/ Mechanical Integrity/ PHA/ Incident Investigation/ Management of Change</t>
  </si>
  <si>
    <t>Overfilling Tanks - What happened?</t>
  </si>
  <si>
    <t>Static Electricity/ PHA/ Training/ Bonding and Grounding</t>
  </si>
  <si>
    <t>Static electricity</t>
  </si>
  <si>
    <t>Arabic//Chinese//Dutch//English//French-Canada//German//Gujarati//Hindi//Italian//Japanese//Korean//Portuguese//Portuguese-Brazil//Spanish//Swedish//Thai//Hebrew</t>
  </si>
  <si>
    <t>Reactive Chemistry/ Operating Procedures/ Drums/ PHA/ Fire/ Leaks and Spills/ Housekeeping</t>
  </si>
  <si>
    <t>Do you have storage pallets that look like this?</t>
  </si>
  <si>
    <t>Hebrew//Arabic//Chinese//Dutch//English//French-Canada//German//Gujarati//Hindi//Italian//Japanese//Korean//Portuguese//Portuguese-Brazil//Spanish//Swedish//Thai</t>
  </si>
  <si>
    <t>Mechanical Integrity/ Management of Change/ Human Factors/ Piping/ Pump/ Flammable Liquids/ Leaks and Spills/ Fire</t>
  </si>
  <si>
    <t>Is this valve open, or closed?</t>
  </si>
  <si>
    <t>Hebrew//Arabic//Chinese//Dutch//English//French-Canada//German//Gujarati//Hindi//Italian//Japanese//Korean//Portuguese//Portuguese-Brazil//Spanish//Thai//Swedish//Indonesia</t>
  </si>
  <si>
    <t>Dust explosion/ Explosion/ Fire/ Operating Procedures</t>
  </si>
  <si>
    <t>Dust explosion hazards</t>
  </si>
  <si>
    <t>Hebrew//Arabic//Chinese//Dutch//English//French-Canada//German//Hindi//Italian//Japanese//Korean//Portuguese//Portuguese-Brazil//Spanish//Thai//Gujarati//Indonesia</t>
  </si>
  <si>
    <t>Mechanical Integrity/ Piping</t>
  </si>
  <si>
    <t>Hebrew//Arabic//Chinese//Dutch//English//French-Canada//German//Hindi//Italian//Japanese//Korean//Portuguese//Portuguese-Brazil//Spanish//Thai//Indonesia</t>
  </si>
  <si>
    <t>Pre-startup safety review/ PHA/ Management of Change/ Emergency Relief/ Piping</t>
  </si>
  <si>
    <t>Pressure relief systems - do you see any hazards here?</t>
  </si>
  <si>
    <t>Hebrew//Arabic//Chinese//Dutch//English//French-Canada//German//Hindi//Italian//Korean//Portuguese//Portuguese-Brazil//Spanish//Thai//Indonesia//Japanese</t>
  </si>
  <si>
    <t>Translator Acknowledgement/ Beacon Review</t>
  </si>
  <si>
    <t>2005 Beacon Review</t>
  </si>
  <si>
    <t>Hebrew//Arabic//Chinese//Dutch//English//French-Canada//German//Hindi//Italian//Korean//Portuguese//Portuguese-Brazil//Spanish//Japanese</t>
  </si>
  <si>
    <t>Incident Investigation/ Operating Procedures/ Reactive Chemistry/ Monomer/ Polymerization/ Drums</t>
  </si>
  <si>
    <t>Time sensitive chemicals</t>
  </si>
  <si>
    <t>Hebrew//Arabic//Chinese//Dutch//English//French-Canada//German//Hindi//Italian//Portuguese//Portuguese-Brazil//Spanish//Korean//Indonesia//Japanese</t>
  </si>
  <si>
    <t>Operating Procedures/ Pre-startup safety review/ Management of Change</t>
  </si>
  <si>
    <t>Startup hazards</t>
  </si>
  <si>
    <t>Hebrew//Arabic//Chinese//Dutch//English//French-Canada//German//Hindi//Italian//Portuguese//Portuguese-Brazil//Spanish//Japanese//Japanese</t>
  </si>
  <si>
    <t>Employee Participation/ Emergency Response/ Weather</t>
  </si>
  <si>
    <t>Hurricane Katrina - Emergency response and recovery</t>
  </si>
  <si>
    <t>Hebrew//Arabic//Chinese//Dutch//English//French-Canada//German//Hindi//Italian//Portuguese//Portuguese-Brazil//Spanish//Japanese</t>
  </si>
  <si>
    <t>Explosion/ Flammable Gas/ Mechanical Integrity/ Leaks and Spills</t>
  </si>
  <si>
    <t>Gas leak destroys plant</t>
  </si>
  <si>
    <t>Employee Participation/ Security</t>
  </si>
  <si>
    <t>September 11, 2001 - Never to be Forgotten!</t>
  </si>
  <si>
    <t>Reactive Chemistry/ Operating Procedures/ Toxic gas release/ Sewer/ Hydrogen Sulfide</t>
  </si>
  <si>
    <t>Toxic reaction in sewer is fatal</t>
  </si>
  <si>
    <t>Hebrew//Italian//Arabic//Chinese//Dutch//English//French-Canada//German//Hindi//Portuguese//Portuguese-Brazil//Spanish//Japanese</t>
  </si>
  <si>
    <t>Operating Procedures/ Emergency Response/ Employee Participation/ Explosion/ Fire/ Flammable Gas/ Flammable Liquids/ Maintenance/ Pump</t>
  </si>
  <si>
    <t>Piper Alpha Oil Platform Destroyed</t>
  </si>
  <si>
    <t>Hebrew//Arabic//Chinese//Dutch//English//French-Canada//German//Hindi//Portuguese//Portuguese-Brazil//Spanish//Italian//Japanese</t>
  </si>
  <si>
    <t>Operating Procedures/ Training/ Maintenance/ Lockout Tagout/ Permits</t>
  </si>
  <si>
    <t>Too many start-stop switches</t>
  </si>
  <si>
    <t>Employee Participation/ Mechanical Integrity/ Fire/ Emergency Response/ Storage Tanks/ Combustible Liquid</t>
  </si>
  <si>
    <t>Storage area completely destroyed</t>
  </si>
  <si>
    <t>Hebrew//Arabic//Chinese//Dutch//English//French-Canada//German//Hindi//Portuguese//Portuguese-Brazil//Spanish//Japanese</t>
  </si>
  <si>
    <t>Operating Procedures/ Storage Tanks/ Steam/ Physical Overpressurization/ Explosion/ Emergency Relief</t>
  </si>
  <si>
    <t>Pressure explosion results</t>
  </si>
  <si>
    <t>Mechanical Integrity/ Operating Procedures/ PHA/ Reactive Chemistry/ Explosion/ Distillation</t>
  </si>
  <si>
    <t>Tower top rockets off</t>
  </si>
  <si>
    <t>Hebrew//Arabic//Chinese//Dutch//English//French-Canada//German//Hindi//Portuguese//Portuguese-Brazil//Spanish//Indonesia//Japanese</t>
  </si>
  <si>
    <t>Corrosion/ Insulation/ Mechanical Integrity/ Piping/ Storage Tanks</t>
  </si>
  <si>
    <t>Insulation does not prevent corrosion</t>
  </si>
  <si>
    <t>Hebrew//Arabic//Chinese//Dutch//English//French-Canada//German//Hindi//Portuguese//Portuguese-Brazil//Spanish//Greek//Indonesia//Japanese</t>
  </si>
  <si>
    <t>2004 in review - remember the lessons learned</t>
  </si>
  <si>
    <t>Bhopal - a tragic event</t>
  </si>
  <si>
    <t>Chinese//English//French-Canada//German//Hindi//Portuguese//Portuguese-Brazil//Spanish//Dutch//Indonesia//Japanese</t>
  </si>
  <si>
    <t>Management of Change/ Operating Procedures/ Training/ Maintenance/ Flammable Liquids</t>
  </si>
  <si>
    <t>Unapproved procedure change = fire</t>
  </si>
  <si>
    <t>Chinese//English//French-Canada//German//Portuguese//Portuguese-Brazil//Spanish//Hindi//Japanese</t>
  </si>
  <si>
    <t>Operating Procedures/ Employee Participation/ PHA/ Employee Participation/ Fire/ Mechanical Integrity</t>
  </si>
  <si>
    <t>Available when needed?</t>
  </si>
  <si>
    <t>Chinese//English//French-Canada//German//Portuguese//Portuguese-Brazil//Spanish//Japanese</t>
  </si>
  <si>
    <t>Operating Procedures/ Management of Change/ Mechanical Integrity/ Employee Participation/ Flammable Liquids/ Fire/ Storage Tanks/ Overflow</t>
  </si>
  <si>
    <t>Overflow + Ignition Source = Tank Farm Fire</t>
  </si>
  <si>
    <t>Chinese//English//French-Canada//German//Portuguese//Portuguese-Brazil//Spanish//Indonesia//Japanese</t>
  </si>
  <si>
    <t>Emergency Response/ Chlorine/ Flexible Connections/ Employee Participation/ Mechanical Integrity/ Leaks and Spills/ Toxic gas release</t>
  </si>
  <si>
    <t>Chlorine transfer hose failure</t>
  </si>
  <si>
    <t>Mechanical Integrity/ Management of Change/ Maintenance/ Piping/ Flexible Connections</t>
  </si>
  <si>
    <t>Misalignment + Corrosion = Failure!</t>
  </si>
  <si>
    <t>Chinese//English//French-Canada//German//Portuguese//Spanish///Portuguese-Brazil//Japanese</t>
  </si>
  <si>
    <t>Management of Change/ Explosion/ Leaks and Spills/ Vapor Cloud Explosion</t>
  </si>
  <si>
    <t>Flixborough - 30 years ago</t>
  </si>
  <si>
    <t>Chinese//English//French-Canada//German//Portuguese//Spanish//Japanese</t>
  </si>
  <si>
    <t>Hot work permit/ Operating Procedures/ Maintenance</t>
  </si>
  <si>
    <t>Start your hot work safely</t>
  </si>
  <si>
    <t>Chinese//English//French-Canada//German//Portuguese//Spanish//Indonesia//Japanese</t>
  </si>
  <si>
    <t>Emergency Response/ Operating Procedures/ Nitrogen/ Asphyxiation</t>
  </si>
  <si>
    <t>Do you see the hazard?</t>
  </si>
  <si>
    <t>Emergency Response/ Operating Procedures/ Power failure</t>
  </si>
  <si>
    <t>The electricity just went off</t>
  </si>
  <si>
    <t>English//French-Canada//German//Portuguese//Spanish//Japanese</t>
  </si>
  <si>
    <t>Explosion/ Flammable Gas/ Gas Cylinders/ Operating Procedures/ PHA</t>
  </si>
  <si>
    <t>Flammable gas in enclosed space = BOOM!</t>
  </si>
  <si>
    <t>English//French-Canada//German//Spanish//Portuguese//Japanese</t>
  </si>
  <si>
    <t>Management of Change/ Operating Procedures/ PHA/ Burner control systems/ Explosion</t>
  </si>
  <si>
    <t>Avoid improper fuel to air mixtures</t>
  </si>
  <si>
    <t>Management of Change/ Operating Procedures/ Piping/ Human Factors</t>
  </si>
  <si>
    <t>Trees, trees, confusing trees</t>
  </si>
  <si>
    <t>English//French-Canada//German//Spanish//Portuguese//Portuguese-Brazil//Japanese</t>
  </si>
  <si>
    <t>Management of Change/ Operating Procedures/ Explosion/ Steam/ Instrumentation</t>
  </si>
  <si>
    <t>But the pressure rating was OK!</t>
  </si>
  <si>
    <t>English//French-Canada//German//Portuguese//Portuguese-Brazil//Japanese</t>
  </si>
  <si>
    <t>Operating Procedures/ Management of Change/ Training/ Explosion/ Storage Tanks</t>
  </si>
  <si>
    <t>Don't pop your top</t>
  </si>
  <si>
    <t>English//French-Canada//German//Portuguese-Brazil//Japanese//Chinese</t>
  </si>
  <si>
    <t>Explosion//Dust explosion/ Operating Procedures/ Training</t>
  </si>
  <si>
    <t>Dust did this!</t>
  </si>
  <si>
    <t>Operating Procedures/ Management of Change/ Reactive Chemistry/ Chemical Exposure</t>
  </si>
  <si>
    <t>Simply mixing chemicals</t>
  </si>
  <si>
    <t>Static Electricity/ Flammable Gas/ Explosion/ Operating Procedures/ Mechanical Integrity</t>
  </si>
  <si>
    <t>Static Electricity + Flammables + Air = ??</t>
  </si>
  <si>
    <t>English//French-Canada//Portuguese-Brazil//Japanese//German//Chinese</t>
  </si>
  <si>
    <t>Management of Change/ Pre-startup safety review/ Interlocks/ Explosion/ Burner control systems</t>
  </si>
  <si>
    <t>Interlocked for a reason</t>
  </si>
  <si>
    <t>English//French-Canada//Portuguese-Brazil//German//Japanese//Chinese</t>
  </si>
  <si>
    <t>Management of Change/ Operating Procedures/ Explosion/ Maintenance</t>
  </si>
  <si>
    <t>A good idea could turn bad</t>
  </si>
  <si>
    <t>Fire/ Storage Tanks/ Activated Carbon Absorbers/ Management of Change/ Pre-startup safety review</t>
  </si>
  <si>
    <t>What? No spark?</t>
  </si>
  <si>
    <t>Reactive Chemistry/Peroxides/ Explosion/ Piping/ PHA/ Operating Procedures</t>
  </si>
  <si>
    <t>Reactive Chemistry - Not always when or where you want it</t>
  </si>
  <si>
    <t>Employee Participation/ Fire/Emergency Response</t>
  </si>
  <si>
    <t>How Well Are You Trained to Respond to Fires?</t>
  </si>
  <si>
    <t>Construction/ Mechanical Integrity</t>
  </si>
  <si>
    <t>Check the clearance</t>
  </si>
  <si>
    <t>English//French-Canada//Portuguese//Portuguese-Brazil//German//Japanese//Chinese</t>
  </si>
  <si>
    <t>Security – It’s everybody’s Job</t>
  </si>
  <si>
    <t>English//French-Canada//Portuguese-Brazil//Japanese//German</t>
  </si>
  <si>
    <t>Operating Procedures/ PHA/Steam/ Explosion/Tank truck</t>
  </si>
  <si>
    <t>What has your steam up?</t>
  </si>
  <si>
    <t>Operating Procedures/ PHA/ Pump/ Explosion</t>
  </si>
  <si>
    <t>It’s a bird, it’s a plane, it’s A PUMP!</t>
  </si>
  <si>
    <t>English//French-Canada//Portuguese-Brazil//Persian (Farsi)//Greek//Polish//Turkish//Japanese//German</t>
  </si>
  <si>
    <t>Employee Participation/Security</t>
  </si>
  <si>
    <t>In Remembrance of September 11th, 2001</t>
  </si>
  <si>
    <t>Faster than a speeding bullet</t>
  </si>
  <si>
    <t>Pump/Fire/ Flammable Liquids/Leaks and Spills/ Operating Procedures/ PHA/Mechanical Integrity</t>
  </si>
  <si>
    <t>The seal that didn't perform</t>
  </si>
  <si>
    <t>Management of Change/ Operating Procedures/Piping/Human Factors</t>
  </si>
  <si>
    <t>Don't get your pipes in a twist</t>
  </si>
  <si>
    <t>English//French-Canada//Portuguese-Brazil//German//Japanese</t>
  </si>
  <si>
    <t>Hydrogen/ Explosion/ Flammable Gas/ PHA/Battery Room</t>
  </si>
  <si>
    <t>And he blew the house down</t>
  </si>
  <si>
    <t>Operating Procedures/ PHA/Gas Cylinders</t>
  </si>
  <si>
    <t>The cylinder that got away</t>
  </si>
  <si>
    <t>Pre-startup safety review/ Storage Tanks/ Explosion/ Interlocks</t>
  </si>
  <si>
    <t>Layers of Protection</t>
  </si>
  <si>
    <t>English//French-Canada//Portuguese-Brazil//Chinese//Japanese//German</t>
  </si>
  <si>
    <t>Vacuum//Operating Procedures//Storage Tanks//Tank Car//Tank Collapse</t>
  </si>
  <si>
    <t>Vacuum is a powerful force!</t>
  </si>
  <si>
    <t>English//French-Canada//Chinese//Portuguese-Brazil//Japanese//German</t>
  </si>
  <si>
    <t>Explosion/ PHA/Flammable Gas</t>
  </si>
  <si>
    <t>Explosions</t>
  </si>
  <si>
    <t>Incident Investigation/Weather</t>
  </si>
  <si>
    <t>Snow and Ice Hazards – they can cause more than slips and falls!</t>
  </si>
  <si>
    <t>Flammable Liquids/Storage Tanks/Explosion/PHA</t>
  </si>
  <si>
    <t>Trace quantities of flammables can cause an event like this!</t>
  </si>
  <si>
    <t>English//French-Canada//Portuguese-Brazil//Chinese//German//Japanese</t>
  </si>
  <si>
    <t>Key Words</t>
  </si>
  <si>
    <t>Month</t>
  </si>
  <si>
    <t>Languages</t>
  </si>
  <si>
    <t>Number</t>
  </si>
  <si>
    <t>Column Letter</t>
  </si>
  <si>
    <t>N</t>
  </si>
  <si>
    <t>D</t>
  </si>
  <si>
    <t>K</t>
  </si>
  <si>
    <t>Hyperlink to the AIChE on Line Volume</t>
  </si>
  <si>
    <t>hidden column</t>
  </si>
  <si>
    <t>raw addresses</t>
  </si>
  <si>
    <t xml:space="preserve">The available filter elements are listed.  Simply check the one of interest and all other </t>
  </si>
  <si>
    <t>Hyperlink</t>
  </si>
  <si>
    <t>RA Freeman&amp; R Willey</t>
  </si>
  <si>
    <t xml:space="preserve"> Master Order</t>
  </si>
  <si>
    <t xml:space="preserve">Link to AIChE online Volume
</t>
  </si>
  <si>
    <t>Journal -Vol 1 No 1 to Jun 2020</t>
  </si>
  <si>
    <t>Long Title and Citation</t>
  </si>
  <si>
    <t>1987 (b)</t>
  </si>
  <si>
    <t>Not Available</t>
  </si>
  <si>
    <t>C</t>
  </si>
  <si>
    <t>Table 1. CCPS, LPS and PPSS Definition of columns in Master Index to Process Safety Archives</t>
  </si>
  <si>
    <t>Session title where paper presented - if available</t>
  </si>
  <si>
    <t>Volume number for POP or PSP  1967 to 1979</t>
  </si>
  <si>
    <t>Location code for paper within the volume of interest.  Numbered sequentially for each symposium. Used in database creation</t>
  </si>
  <si>
    <t>Complete long title of symposium.  See worksheet Tabl labeled CCPS Symposium Titles</t>
  </si>
  <si>
    <t>Q</t>
  </si>
  <si>
    <t>T</t>
  </si>
  <si>
    <t>Table 2. Beacon Definition of Columns in Master Index to Process Safety Archives</t>
  </si>
  <si>
    <t>Beacon Number</t>
  </si>
  <si>
    <t>Beacon number - This is first column of spreadsheet and may be used to unscramble any sorting that you have done.  Select ALL and sort low to high</t>
  </si>
  <si>
    <t>Beacon  title</t>
  </si>
  <si>
    <t>Title of Beacon</t>
  </si>
  <si>
    <t>Month of Publication</t>
  </si>
  <si>
    <t>Key Words that may be used to find Beacons of interest</t>
  </si>
  <si>
    <t>Languages that Beacon is available in</t>
  </si>
  <si>
    <t>Table 3.  PSP Citations Definition of Columns in Master Index to Process Safety Archives</t>
  </si>
  <si>
    <t>Issue of Journal.  There are 4 issues per year</t>
  </si>
  <si>
    <t>Page number in Journalwhere paper is published</t>
  </si>
  <si>
    <t>Non active (not hot) web link where paper may be found.  Cut and paste into your browser if desired.</t>
  </si>
  <si>
    <t>Active (hot) web link where paper may be found. Click to follow link to paper.</t>
  </si>
  <si>
    <t>This menu appears when you enter CTRL-F</t>
  </si>
  <si>
    <t>Click on Options &gt;&gt; for advanced search menu</t>
  </si>
  <si>
    <t>Use this search menu for the entire Workbook</t>
  </si>
  <si>
    <t xml:space="preserve">The basic find command is available as CTRL-F. </t>
  </si>
  <si>
    <t xml:space="preserve"> Enter whatever text you want and press return.  This will search the workbook page you are on.</t>
  </si>
  <si>
    <t>On the Within drop down select Workbook</t>
  </si>
  <si>
    <t>If you wish to search all worksheets then select option button in FIND menu and select the entire Workbook,</t>
  </si>
  <si>
    <t>This menu appears when you click the option button on the Find menu</t>
  </si>
  <si>
    <t xml:space="preserve"> Issue for General Use/Review</t>
  </si>
  <si>
    <t>Added explanation of Excel  advanced search menu to Summary</t>
  </si>
  <si>
    <t>Research on evaluation of safety literacy based on social network analysis</t>
  </si>
  <si>
    <t>X. Li, Q. Li, Y. Long, Z. Li, R. Liu and Y. Zhu</t>
  </si>
  <si>
    <t>e12059</t>
  </si>
  <si>
    <t>https://doi.org/10.1002/prs.12059</t>
  </si>
  <si>
    <t>Much-needed tools to reduce the experimental burden for determining the gas flammability parameters, Pmax and KG</t>
  </si>
  <si>
    <t>G. Tao and D. A. Crowl</t>
  </si>
  <si>
    <t>e12061</t>
  </si>
  <si>
    <t>https://doi.org/10.1002/prs.12061</t>
  </si>
  <si>
    <t>An enquiry into the causes of an explosion accident occurred in a biogas plant</t>
  </si>
  <si>
    <t>M. Boscolo, L. Bregant, S. Miani, E. Padoano and M. Piller</t>
  </si>
  <si>
    <t>e12063</t>
  </si>
  <si>
    <t>https://doi.org/10.1002/prs.12063</t>
  </si>
  <si>
    <t>An intelligent HAZOP quantitative analysis method based on deviation duration</t>
  </si>
  <si>
    <t>G.-W. Zhou, X. Yang, S.-Q. Zheng and X.-A. Cheng</t>
  </si>
  <si>
    <t>e12065</t>
  </si>
  <si>
    <t>https://doi.org/10.1002/prs.12065</t>
  </si>
  <si>
    <t>Using unmanned aerial vehicles and robotics in hazardous locations safely</t>
  </si>
  <si>
    <t>K. A. Kas and G. K. Johnson</t>
  </si>
  <si>
    <t>e12066</t>
  </si>
  <si>
    <t>https://doi.org/10.1002/prs.12066</t>
  </si>
  <si>
    <t>Leveraging technology to minimize operational error and hazards—Rise of the Operator 2.0</t>
  </si>
  <si>
    <t>M. Thompson and J. Falco</t>
  </si>
  <si>
    <t>e12078</t>
  </si>
  <si>
    <t>https://doi.org/10.1002/prs.12078</t>
  </si>
  <si>
    <t>Confirming the safety instrumented system layer of protection</t>
  </si>
  <si>
    <t>D. Chastain-Knight</t>
  </si>
  <si>
    <t>e12079</t>
  </si>
  <si>
    <t>https://doi.org/10.1002/prs.12079</t>
  </si>
  <si>
    <t>Taming the wild river rapids: How process safety can apply outside the process industries</t>
  </si>
  <si>
    <t>e12088</t>
  </si>
  <si>
    <t>https://doi.org/10.1002/prs.12088</t>
  </si>
  <si>
    <t>Risk assessment of sewage sludge granulation process using HAZOP study</t>
  </si>
  <si>
    <t>A. Więckol-Ryk, A. Krzemień, P. Zawartka and M. Głodniok</t>
  </si>
  <si>
    <t>e12089</t>
  </si>
  <si>
    <t>https://doi.org/10.1002/prs.12089</t>
  </si>
  <si>
    <t>Risk mitigation of biodiesel production through the replacement of methanol by ethanol in the production process</t>
  </si>
  <si>
    <t>F. T. M. Martins, J. F. Mitre and G. de S. Ferreira</t>
  </si>
  <si>
    <t>e12093</t>
  </si>
  <si>
    <t>https://doi.org/10.1002/prs.12093</t>
  </si>
  <si>
    <t>Lessons learned from analyzing an explosion at Shanghai SECCO petrochemical plant</t>
  </si>
  <si>
    <t>H. Dong, Y. Liu, D. Zhao, M. Qi, J. Chen, Y. Wang and W. Wang</t>
  </si>
  <si>
    <t>e12094</t>
  </si>
  <si>
    <t>https://doi.org/10.1002/prs.12094</t>
  </si>
  <si>
    <t>A brief report and analysis on the July 19, 2019, explosion in the Yima gasification plant in Sanmenxia, China</t>
  </si>
  <si>
    <t>B. Wang and Z. Zhu</t>
  </si>
  <si>
    <t>e12095</t>
  </si>
  <si>
    <t>https://doi.org/10.1002/prs.12095</t>
  </si>
  <si>
    <t>Safety climate factors at selected chemical manufacturing plant in Malaysia</t>
  </si>
  <si>
    <t>J. Zakaria, C. R. Che Hassan, M. D. Hamid and E. H. Sukadarin</t>
  </si>
  <si>
    <t>e12096</t>
  </si>
  <si>
    <t>https://doi.org/10.1002/prs.12096</t>
  </si>
  <si>
    <t>Analysis of dispersion behavior of aluminum powder in a 20 L chamber with two symmetric nozzles</t>
  </si>
  <si>
    <t>N. Yao, L. Wang, C. Bai, N. Liu and B. Zhang</t>
  </si>
  <si>
    <t>e12097</t>
  </si>
  <si>
    <t>https://doi.org/10.1002/prs.12097</t>
  </si>
  <si>
    <t>Major explosion at Yibin Hengda Technology Company: The causes and lessons learned</t>
  </si>
  <si>
    <t>W. Wang, Y. Liu, D. Zhao, J. Chen, Y. Wang and H. Dong</t>
  </si>
  <si>
    <t>e12099</t>
  </si>
  <si>
    <t>https://doi.org/10.1002/prs.12099</t>
  </si>
  <si>
    <t>Analysis on the work safety level in different provinces and regions of China</t>
  </si>
  <si>
    <t>D. Wu</t>
  </si>
  <si>
    <t>e12120</t>
  </si>
  <si>
    <t>https://doi.org/10.1002/prs.12120</t>
  </si>
  <si>
    <t>A summary of the investigation report on the Tianjiayi explosion incident (21 March 2019)</t>
  </si>
  <si>
    <t>Z. You, J. Yu, Y. Liu, Y. Zhang and B. Zhang</t>
  </si>
  <si>
    <t>e12132</t>
  </si>
  <si>
    <t>https://doi.org/10.1002/prs.12132</t>
  </si>
  <si>
    <t>e12134</t>
  </si>
  <si>
    <t>https://doi.org/10.1002/prs.12134</t>
  </si>
  <si>
    <t>Comparative analysis of two catastrophic hazardous chemical accidents in China</t>
  </si>
  <si>
    <t>J. Wang, G. Fu and M. Yan</t>
  </si>
  <si>
    <t>e12137</t>
  </si>
  <si>
    <t>https://doi.org/10.1002/prs.12137</t>
  </si>
  <si>
    <t>History repeats itself</t>
  </si>
  <si>
    <t>e12138</t>
  </si>
  <si>
    <t>https://doi.org/10.1002/prs.12138</t>
  </si>
  <si>
    <t>Case study—Characterizing and averting risk of catastrophic vessel failure for a reaction in dimethyl sulfoxide</t>
  </si>
  <si>
    <t>M. Roth</t>
  </si>
  <si>
    <t>e12077</t>
  </si>
  <si>
    <t>https://doi.org/10.1002/prs.12077</t>
  </si>
  <si>
    <t>Error propagation and uncertainty analysis: Application to fault tree analysis</t>
  </si>
  <si>
    <t>R. A. R. Freeman</t>
  </si>
  <si>
    <t>e12080</t>
  </si>
  <si>
    <t>https://doi.org/10.1002/prs.12080</t>
  </si>
  <si>
    <t>Evaluation of explosion pressure of portable small liquefied petroleum gas cylinder</t>
  </si>
  <si>
    <t>F. Kartal</t>
  </si>
  <si>
    <t>e12081</t>
  </si>
  <si>
    <t>https://doi.org/10.1002/prs.12081</t>
  </si>
  <si>
    <t>Metrics-driven decision-making improves performance at a complex process facility</t>
  </si>
  <si>
    <t>E. Diaz and M. Watts</t>
  </si>
  <si>
    <t>e12092</t>
  </si>
  <si>
    <t>https://doi.org/10.1002/prs.12092</t>
  </si>
  <si>
    <t>Consequence modeling of major accidents of a real butane storage tank</t>
  </si>
  <si>
    <t>N. Nabhani, H. Mahmoodi and A. Akbarifar</t>
  </si>
  <si>
    <t>e12098</t>
  </si>
  <si>
    <t>https://doi.org/10.1002/prs.12098</t>
  </si>
  <si>
    <t>Stress analysis due to internal explosion pressure of designed flameproof enclosure for hazardous area</t>
  </si>
  <si>
    <t>B. Ahirwal, R. Prasad, S. K. Kashyap and G. Banerjee</t>
  </si>
  <si>
    <t>e12100</t>
  </si>
  <si>
    <t>https://doi.org/10.1002/prs.12100</t>
  </si>
  <si>
    <t>Explosion mitigation of methane-air mixture in combined application of inert gas and ABC dry powders in a closed compartment</t>
  </si>
  <si>
    <t>M. Li, J. Xu, Q. Li, C. Wang, B. Wang and J. Jiang</t>
  </si>
  <si>
    <t>e12101</t>
  </si>
  <si>
    <t>https://doi.org/10.1002/prs.12101</t>
  </si>
  <si>
    <t>A practical approach to preventing systematic error in the maintenance of instrumented safeguards</t>
  </si>
  <si>
    <t>A. Summers and E. Roche</t>
  </si>
  <si>
    <t>e12102</t>
  </si>
  <si>
    <t>https://doi.org/10.1002/prs.12102</t>
  </si>
  <si>
    <t>Machine learning prediction of hydrocarbon mixture lower flammability limits using quantitative structure-property relationship models</t>
  </si>
  <si>
    <t>Z. Jiao, S. Yuan, Z. Zhang and Q. Wang</t>
  </si>
  <si>
    <t>e12103</t>
  </si>
  <si>
    <t>https://doi.org/10.1002/prs.12103</t>
  </si>
  <si>
    <t>Interpretation of damage caused by a vapor cloud explosion</t>
  </si>
  <si>
    <t>D. M. Johnson, A. Pekalski, V. H. Y. Tam, B. A. Burgan, P. Hoorelbeke, C. Savvides and D. Allason</t>
  </si>
  <si>
    <t>e12106</t>
  </si>
  <si>
    <t>https://doi.org/10.1002/prs.12106</t>
  </si>
  <si>
    <t>Complex index assessment of operator's reliability in the control room</t>
  </si>
  <si>
    <t>E. Stojiljkovic, B. Bijelic, L. Haznadarevic, S. Savic and M. Grozdanovic</t>
  </si>
  <si>
    <t>e12136</t>
  </si>
  <si>
    <t>https://doi.org/10.1002/prs.12136</t>
  </si>
  <si>
    <t>The Risk Analysis Screening Tool (RAST): Part II, using RAST to evaluate the release of ammonia</t>
  </si>
  <si>
    <t>F. Luo and B. K. Vaughen</t>
  </si>
  <si>
    <t>e12141</t>
  </si>
  <si>
    <t>https://doi.org/10.1002/prs.12141</t>
  </si>
  <si>
    <t>The Risk Analysis Screening Tool: Part I, overview</t>
  </si>
  <si>
    <t>B. K. Vaughen, D. A. Hurban, K. First and A. Ness</t>
  </si>
  <si>
    <t>e12142</t>
  </si>
  <si>
    <t>https://doi.org/10.1002/prs.12142</t>
  </si>
  <si>
    <t>A Practical Guide to the Safety Profession: The Relentless PursuitJason A. Maldonado CRC Press, Boca Raton. 136 pages, $65, ISBN: 9780367347499 (Hard Cover)</t>
  </si>
  <si>
    <t>e12148</t>
  </si>
  <si>
    <t>https://doi.org/10.1002/prs.12148</t>
  </si>
  <si>
    <t>Process safety and a virus</t>
  </si>
  <si>
    <t>e12156</t>
  </si>
  <si>
    <t>https://doi.org/10.1002/prs.12156</t>
  </si>
  <si>
    <t>Hazards identification and risk analysis: An effective and applied risk reduction approach</t>
  </si>
  <si>
    <t>e12157</t>
  </si>
  <si>
    <t>https://doi.org/10.1002/prs.12157</t>
  </si>
  <si>
    <t>Managing process safety during difficult economic times</t>
  </si>
  <si>
    <t>e12159</t>
  </si>
  <si>
    <t>https://doi.org/10.1002/prs.12159</t>
  </si>
  <si>
    <t>The COVID-19 pandemic: Is it a “Black Swan”? Some risk management challenges in common with chemical process safety</t>
  </si>
  <si>
    <t>J. F. Murphy, J. Jones and J. Conner</t>
  </si>
  <si>
    <t>e12160</t>
  </si>
  <si>
    <t>https://doi.org/10.1002/prs.12160</t>
  </si>
  <si>
    <t>Safety and Health Division</t>
  </si>
  <si>
    <t>e12161</t>
  </si>
  <si>
    <t>https://doi.org/10.1002/prs.12161</t>
  </si>
  <si>
    <t>Fire behaviors of vertical and horizontal polymethyl methacrylate slabs under autoignition conditions</t>
  </si>
  <si>
    <t>D. Huang, C. Wang, Y. Shen, P. Lin and L. Shi</t>
  </si>
  <si>
    <t>e12109</t>
  </si>
  <si>
    <t>https://doi.org/10.1002/prs.12109</t>
  </si>
  <si>
    <t>Study on stable detonation flame arrester test</t>
  </si>
  <si>
    <t>P. Wang, L. Bao, H. Li, W. Dang and A. Yu</t>
  </si>
  <si>
    <t>e12111</t>
  </si>
  <si>
    <t>https://doi.org/10.1002/prs.12111</t>
  </si>
  <si>
    <t>Safe operations using advanced operator graphics</t>
  </si>
  <si>
    <t>D. A. Lee</t>
  </si>
  <si>
    <t>e12119</t>
  </si>
  <si>
    <t>https://doi.org/10.1002/prs.12119</t>
  </si>
  <si>
    <t>No reason for not learning lessons: There are many valuable resources out there!</t>
  </si>
  <si>
    <t>L. Ng and H. Kiang</t>
  </si>
  <si>
    <t>e12121</t>
  </si>
  <si>
    <t>https://doi.org/10.1002/prs.12121</t>
  </si>
  <si>
    <t>Investigation of the quenching of methane-air deflagration in narrow parallel channels</t>
  </si>
  <si>
    <t>D. Chen, H. Ma, Z. Shen and Y. Yao</t>
  </si>
  <si>
    <t>e12126</t>
  </si>
  <si>
    <t>https://doi.org/10.1002/prs.12126</t>
  </si>
  <si>
    <t>Flash point of binary mixtures of chlorinated hydrocarbons with toluene and their predictability with existing mixing rule</t>
  </si>
  <si>
    <t>G. Fayet, B. Tribouilloy and P. Rotureau</t>
  </si>
  <si>
    <t>e12127</t>
  </si>
  <si>
    <t>https://doi.org/10.1002/prs.12127</t>
  </si>
  <si>
    <t>Experimental measurement of initial evaporation mass flows from gasoline spills and comparison with empirical models</t>
  </si>
  <si>
    <t>R. Zinke, N. Virothi, F. Köhler, A. Klippel, S. Schalau and U. Krause</t>
  </si>
  <si>
    <t>e12128</t>
  </si>
  <si>
    <t>https://doi.org/10.1002/prs.12128</t>
  </si>
  <si>
    <t>Experimental investigation of spilling fire spread over steady flow n-butanol fuel: Effects of flow speed and spreading direction</t>
  </si>
  <si>
    <t>Y. Pan, M. Li, C. Wang, X. Luo and Q. Luo</t>
  </si>
  <si>
    <t>e12131</t>
  </si>
  <si>
    <t>https://doi.org/10.1002/prs.12131</t>
  </si>
  <si>
    <t>An assessment model of fire resources demand for storage of hazardous chemicals</t>
  </si>
  <si>
    <t>N. Zhou, B. Xu, X. Li, R. Cui, X. Liu, X. Yuan and H. Zhao</t>
  </si>
  <si>
    <t>e12135</t>
  </si>
  <si>
    <t>https://doi.org/10.1002/prs.12135</t>
  </si>
  <si>
    <t>Investigation of the explosion severity of multiphase hybrid mixtures</t>
  </si>
  <si>
    <t>E. K. Addai, A. Aljaroudi, Z. Abbas, P. Amyotte, A. Addo and U. Krause</t>
  </si>
  <si>
    <t>e12139</t>
  </si>
  <si>
    <t>https://doi.org/10.1002/prs.12139</t>
  </si>
  <si>
    <t>Crediting check valves as IPLs? Testing protocol to better understand check valve reliability</t>
  </si>
  <si>
    <t>J. E. Olsen</t>
  </si>
  <si>
    <t>e12153</t>
  </si>
  <si>
    <t>https://doi.org/10.1002/prs.12153</t>
  </si>
  <si>
    <t>Flag on the play, delay of game</t>
  </si>
  <si>
    <t>e12173</t>
  </si>
  <si>
    <t>https://doi.org/10.1002/prs.12173</t>
  </si>
  <si>
    <t>e12178</t>
  </si>
  <si>
    <t>https://doi.org/10.1002/prs.12178</t>
  </si>
  <si>
    <t>A vision of facility siting possibilities</t>
  </si>
  <si>
    <t>K. R. Vilas, P. G. Hereña and J. N. Shah</t>
  </si>
  <si>
    <t>e12180</t>
  </si>
  <si>
    <t>https://doi.org/10.1002/prs.12180</t>
  </si>
  <si>
    <t>Current state of the practice for facility siting studies</t>
  </si>
  <si>
    <t>T. J. Mander, A. Sarrack, P. Diakow and J. Bruce-Black</t>
  </si>
  <si>
    <t>e12181</t>
  </si>
  <si>
    <t>https://doi.org/10.1002/prs.12181</t>
  </si>
  <si>
    <t>The importance of Facility Siting in Process Safety</t>
  </si>
  <si>
    <t>e12183</t>
  </si>
  <si>
    <t>https://doi.org/10.1002/prs.12183</t>
  </si>
  <si>
    <t>Historical overview of facility siting</t>
  </si>
  <si>
    <t>C. Grounds, M. Moosemiller and J. K. Thomas</t>
  </si>
  <si>
    <t>e12185</t>
  </si>
  <si>
    <t>https://doi.org/10.1002/prs.12185</t>
  </si>
  <si>
    <t>Leveraging facility siting to optimize mitigation decisions</t>
  </si>
  <si>
    <t>A. Ashiofu, J. Bruce-Black and J. Dyer</t>
  </si>
  <si>
    <t>e12188</t>
  </si>
  <si>
    <t>https://doi.org/10.1002/prs.12188</t>
  </si>
  <si>
    <t>Withdrawal: Safety improvements in a Methanation reactor, by Mike Walton, Tony Southerton and Paul Sharp</t>
  </si>
  <si>
    <t>e10325</t>
  </si>
  <si>
    <t>https://doi.org/10.1002/prs.10325</t>
  </si>
  <si>
    <t>The “PSIMT” model for emergency supplies process management: A case study of Shanghai Chemical Industry Park</t>
  </si>
  <si>
    <t>S. Kong, Y. Jia and W. Ding</t>
  </si>
  <si>
    <t>e12143</t>
  </si>
  <si>
    <t>https://doi.org/10.1002/prs.12143</t>
  </si>
  <si>
    <t>Construction method and application of real-time monitoring and early-warning model for anaerobic reactor leakage</t>
  </si>
  <si>
    <t>F. Wang, F. Deng and Y. Wang</t>
  </si>
  <si>
    <t>e12144</t>
  </si>
  <si>
    <t>https://doi.org/10.1002/prs.12144</t>
  </si>
  <si>
    <t>Understanding and managing the risk during transient operations</t>
  </si>
  <si>
    <t>e12146</t>
  </si>
  <si>
    <t>https://doi.org/10.1002/prs.12146</t>
  </si>
  <si>
    <t>Process safety management in China: Progress and performance over the last 10 years and future development</t>
  </si>
  <si>
    <t>R. Tong, X. Yang, H. Zhao, T. Parker and Q. Wang</t>
  </si>
  <si>
    <t>e12147</t>
  </si>
  <si>
    <t>https://doi.org/10.1002/prs.12147</t>
  </si>
  <si>
    <t>Study on large-scale steam explosion of molten aluminum and water</t>
  </si>
  <si>
    <t>Z. Shen, H. Chen, Z. Lv, D. Wang, D. Chen and F. Huang</t>
  </si>
  <si>
    <t>e12149</t>
  </si>
  <si>
    <t>https://doi.org/10.1002/prs.12149</t>
  </si>
  <si>
    <t>An explosion accident analysis of the laboratory in university</t>
  </si>
  <si>
    <t>M. Chen, Y. Wu, K. Wang, H. Guo and W. Ke</t>
  </si>
  <si>
    <t>e12150</t>
  </si>
  <si>
    <t>https://doi.org/10.1002/prs.12150</t>
  </si>
  <si>
    <t>Using post-incident behavioral analysis techniques to complement incident investigations</t>
  </si>
  <si>
    <t>J. McDonald</t>
  </si>
  <si>
    <t>e12196</t>
  </si>
  <si>
    <t>https://doi.org/10.1002/prs.12196</t>
  </si>
  <si>
    <t>On the catastrophic explosion of the AZF plant in Toulouse</t>
  </si>
  <si>
    <t>G. Guiochon</t>
  </si>
  <si>
    <t>e12197</t>
  </si>
  <si>
    <t>https://doi.org/10.1002/prs.12197</t>
  </si>
  <si>
    <t>Fire safety is the key to ammonium nitrate explosion safety</t>
  </si>
  <si>
    <t>e12200</t>
  </si>
  <si>
    <t>https://doi.org/10.1002/prs.12200</t>
  </si>
  <si>
    <t>e12202</t>
  </si>
  <si>
    <t>https://doi.org/10.1002/prs.12202</t>
  </si>
  <si>
    <t>Beirut ammonium nitrate explosion: Are not we really learning anything?</t>
  </si>
  <si>
    <t>H. J. Pasman, C. Fouchier, S. Park, N. Quddus and D. Laboureur</t>
  </si>
  <si>
    <t>e12203</t>
  </si>
  <si>
    <t>https://doi.org/10.1002/prs.12203</t>
  </si>
  <si>
    <t>Snapshot of ammonium nitrate: History and use</t>
  </si>
  <si>
    <t>J. Oxley</t>
  </si>
  <si>
    <t>e12204</t>
  </si>
  <si>
    <t>https://doi.org/10.1002/prs.12204</t>
  </si>
  <si>
    <t>Beirut explosion, 7 August 2020: Root cause investigation and management system failures</t>
  </si>
  <si>
    <t>e12209</t>
  </si>
  <si>
    <t>https://doi.org/10.1002/prs.12209</t>
  </si>
  <si>
    <t>Historical record of ammonium nitrate disasters</t>
  </si>
  <si>
    <t>e12210</t>
  </si>
  <si>
    <t>https://doi.org/10.1002/prs.12210</t>
  </si>
  <si>
    <t>West Fertilizer Regulatory Legacy—EPA RMP Amendments</t>
  </si>
  <si>
    <t>S. Cutchen</t>
  </si>
  <si>
    <t>e12211</t>
  </si>
  <si>
    <t>https://doi.org/10.1002/prs.12211</t>
  </si>
  <si>
    <t>The nature of ammonium nitrate decomposition and explosions</t>
  </si>
  <si>
    <t>e12214</t>
  </si>
  <si>
    <t>https://doi.org/10.1002/prs.12214</t>
  </si>
  <si>
    <t>Frontlines of COVID-19: Lead, learn and cure</t>
  </si>
  <si>
    <t>S. Kadri, A. Davis, C. Clancy, J. D. Payne and S. Klejst</t>
  </si>
  <si>
    <t>e12216</t>
  </si>
  <si>
    <t>https://doi.org/10.1002/prs.12216</t>
  </si>
  <si>
    <t>Thomas H. Pratt: A legend in process safety electrostatics</t>
  </si>
  <si>
    <t>L. G. Britton and R. J. Willey</t>
  </si>
  <si>
    <t>e12218</t>
  </si>
  <si>
    <t>https://doi.org/10.1002/prs.12218</t>
  </si>
  <si>
    <t>Assessment of explosibility and explosion severity of rice flour at different concentration and ignition time</t>
  </si>
  <si>
    <t>W. Z. Wan Sulaiman, M. F. Mohd Idris, J. Gimbun and S. Z. Sulaiman</t>
  </si>
  <si>
    <t>S1</t>
  </si>
  <si>
    <t>e12107</t>
  </si>
  <si>
    <t>https://doi.org/10.1002/prs.12107</t>
  </si>
  <si>
    <t>Equipment-based route index of inherent safety</t>
  </si>
  <si>
    <t>M. Athar, A. M. Shariff, A. Buang and H. Hermansyah</t>
  </si>
  <si>
    <t>e12108</t>
  </si>
  <si>
    <t>https://doi.org/10.1002/prs.12108</t>
  </si>
  <si>
    <t>Logic-based probabilistic network model to detect and track faults in a process system</t>
  </si>
  <si>
    <t>A. I. Tahoon, R. Rusli, F. Khan and M. Zainal Abidin</t>
  </si>
  <si>
    <t>e12110</t>
  </si>
  <si>
    <t>https://doi.org/10.1002/prs.12110</t>
  </si>
  <si>
    <t>Remaining useful life prediction of crude oil pipeline by means of deterioration curves</t>
  </si>
  <si>
    <t>N. B. Shaik, S. R. Pedapati and F. A. Abd Dzubir</t>
  </si>
  <si>
    <t>e12112</t>
  </si>
  <si>
    <t>https://doi.org/10.1002/prs.12112</t>
  </si>
  <si>
    <t>Incident investigation work-aid tool for process safety management compliance in process industries</t>
  </si>
  <si>
    <t>N. D. Abdul Majid and A. M. Shariff</t>
  </si>
  <si>
    <t>e12113</t>
  </si>
  <si>
    <t>https://doi.org/10.1002/prs.12113</t>
  </si>
  <si>
    <t>Modeling impacts of combustion products on humans in complex processing facilities</t>
  </si>
  <si>
    <t>J. W. Tan, V. Garaniya, T. Baalisampang, R. Abbassi, F. Khan and M. Dadashzadeh</t>
  </si>
  <si>
    <t>e12114</t>
  </si>
  <si>
    <t>https://doi.org/10.1002/prs.12114</t>
  </si>
  <si>
    <t>Reliability analysis of gas turbine engine by means of bathtub-shaped failure rate distribution</t>
  </si>
  <si>
    <t>S. Ahsan, T. A. Lemma and M. A. Gebremariam</t>
  </si>
  <si>
    <t>e12115</t>
  </si>
  <si>
    <t>https://doi.org/10.1002/prs.12115</t>
  </si>
  <si>
    <t>Human factors influencing the reliability of fire and gas detection system</t>
  </si>
  <si>
    <t>A. M. Idris, R. Rusli, N. A. Burok, N. H. Mohd Nabil, N. S. Ab Hadi, A. H. M. Abdul Karim, A. F. Ramli and I. Mydin</t>
  </si>
  <si>
    <t>e12116</t>
  </si>
  <si>
    <t>https://doi.org/10.1002/prs.12116</t>
  </si>
  <si>
    <t>Semi-quantitative risk assessment on the impact of port development to wellhead platform</t>
  </si>
  <si>
    <t>H. Hermansyah, A. R. Kumaraningrum, A. N. Sommeng, A. Wijanarko, M. Sahlan and A. M. Shariff</t>
  </si>
  <si>
    <t>e12117</t>
  </si>
  <si>
    <t>https://doi.org/10.1002/prs.12117</t>
  </si>
  <si>
    <t>A hybrid human reliability assessment technique for the maintenance operations of marine and offshore systems</t>
  </si>
  <si>
    <t>R. Islam, M. Anantharaman, F. Khan, R. Abbassi and V. Garaniya</t>
  </si>
  <si>
    <t>e12118</t>
  </si>
  <si>
    <t>https://doi.org/10.1002/prs.12118</t>
  </si>
  <si>
    <t>A variable mosquito flying optimization-based hybrid artificial neural network model for the alarm tuning of process fault detection systems</t>
  </si>
  <si>
    <t>M. Alauddin, F. Khan, S. Imtiaz and S. Ahmed</t>
  </si>
  <si>
    <t>e12122</t>
  </si>
  <si>
    <t>https://doi.org/10.1002/prs.12122</t>
  </si>
  <si>
    <t>Effect of wind directions on human injury and fatality risk modeling due to vapor cloud explosion in offshore platforms</t>
  </si>
  <si>
    <t>U. M. Niazi, M. S. Nasif and M. Muhammad</t>
  </si>
  <si>
    <t>e12123</t>
  </si>
  <si>
    <t>https://doi.org/10.1002/prs.12123</t>
  </si>
  <si>
    <t>Main geometrical features of horizontal buoyant jet fire and associated radiative fraction</t>
  </si>
  <si>
    <t>N. S. Ab Aziz, R. M. Kasmani, M. D. M. Samsudin and A. Ahmad</t>
  </si>
  <si>
    <t>e12124</t>
  </si>
  <si>
    <t>https://doi.org/10.1002/prs.12124</t>
  </si>
  <si>
    <t>Probability analysis of damages to subsea pipeline</t>
  </si>
  <si>
    <t>N. S. Sulaiman and H. Tan</t>
  </si>
  <si>
    <t>e12125</t>
  </si>
  <si>
    <t>https://doi.org/10.1002/prs.12125</t>
  </si>
  <si>
    <t>An overlapping peak separation algorithm based on multiorder differential method and genetic algorithm for magnetic eddy current signal of a defect cluster</t>
  </si>
  <si>
    <t>J. Xiong, W. Liang, X. Liang and M. Zhang</t>
  </si>
  <si>
    <t>e12129</t>
  </si>
  <si>
    <t>https://doi.org/10.1002/prs.12129</t>
  </si>
  <si>
    <t>Stakeholder outreach on process safety for process industry using risk based approaches</t>
  </si>
  <si>
    <t>S. N. B. Fauzi Rahman Jayaraman, A. M. Shariff and D. Zaini</t>
  </si>
  <si>
    <t>e12130</t>
  </si>
  <si>
    <t>https://doi.org/10.1002/prs.12130</t>
  </si>
  <si>
    <t>Special Issue: International Conference and Exhibition on Loss Prevention Asia 2019, 25-26 November 2019</t>
  </si>
  <si>
    <t>R. Rusli and M. S. Nasif</t>
  </si>
  <si>
    <t>e12133</t>
  </si>
  <si>
    <t>https://doi.org/10.1002/prs.12133</t>
  </si>
  <si>
    <t>Analysis of accidents involving petroleum tankers and their consequences in India</t>
  </si>
  <si>
    <t>R. K. Gangadhari, S. Murty and V. Khanzode</t>
  </si>
  <si>
    <t>https://doi.org/10.1002/prs.12154</t>
  </si>
  <si>
    <t>Analysis of Natech risk induced by lightning strikes in floating roof tanks based on the Bayesian network model</t>
  </si>
  <si>
    <t>Y. Cheng and Y. Luo</t>
  </si>
  <si>
    <t>https://doi.org/10.1002/prs.12164</t>
  </si>
  <si>
    <t>Do not let your safe operating limits leave you S-O-L (out of luck)</t>
  </si>
  <si>
    <t>T. Stauffer and D. Chastain-Knight</t>
  </si>
  <si>
    <t>https://doi.org/10.1002/prs.12163</t>
  </si>
  <si>
    <t>Effects of ignition position on explosion of premixed propane-air in a T-type pipe</t>
  </si>
  <si>
    <t>N. Zhou, Q. Yu, B. Chen, X. Li and Y. Zong</t>
  </si>
  <si>
    <t>https://doi.org/10.1002/prs.12184</t>
  </si>
  <si>
    <t>Experimental data and numerical modeling of flashing jets of pressure liquefied gases</t>
  </si>
  <si>
    <t>J.-M. Lacome, C. Lemofack, D. Jamois, J. Reveillon, B. Duret and F.-X. Demoulin</t>
  </si>
  <si>
    <t>https://doi.org/10.1002/prs.12151</t>
  </si>
  <si>
    <t>Experimental study on dust explosion vented through a bent duct</t>
  </si>
  <si>
    <t>L. Pang, Z. Zhang, S. Cui, C. Yuan, X. Zhu, J. Yin and S. Sun</t>
  </si>
  <si>
    <t>https://doi.org/10.1002/prs.12174</t>
  </si>
  <si>
    <t>A framework for the risk assessment of residual hazardous material in the dynamic environment of a composite production process considering operational time variation</t>
  </si>
  <si>
    <t>A. Asgari, M. Kibala and Y. Beauregard</t>
  </si>
  <si>
    <t>https://doi.org/10.1002/prs.12177</t>
  </si>
  <si>
    <t>Guidelines for integrating process safety into engineering projects</t>
  </si>
  <si>
    <t>https://doi.org/10.1002/prs.12179</t>
  </si>
  <si>
    <t>Human error analysis of the Montara well blowout</t>
  </si>
  <si>
    <t>P. K. Smith, B. N. Craig, Q. Wang and M. D. Larrañaga</t>
  </si>
  <si>
    <t>https://doi.org/10.1002/prs.12182</t>
  </si>
  <si>
    <t>Influence of branch pipes on the deflagration characteristics of methane in confined space</t>
  </si>
  <si>
    <t>P. Lv, J. Zhang, M. Ju, Y. Hu, T. Liang, K. Liu and L. Pang</t>
  </si>
  <si>
    <t>https://doi.org/10.1002/prs.12152</t>
  </si>
  <si>
    <t>The myth of episodic deflagration in large, unconfined vapor clouds</t>
  </si>
  <si>
    <t>M. Abdel-jawad and F. Gavelli</t>
  </si>
  <si>
    <t>https://doi.org/10.1002/prs.12162</t>
  </si>
  <si>
    <t>A novel detonation arrester containing a large disk with long triangular slits: Design and numerical simulation</t>
  </si>
  <si>
    <t>J. Yue, W. Long, H. Liu and S. Guo</t>
  </si>
  <si>
    <t>https://doi.org/10.1002/prs.12176</t>
  </si>
  <si>
    <t>Partial inertion as basis of safety for pharmaceutical operations involving highly ignition sensitive powders and modeling combustion properties as a function of oxygen concentration</t>
  </si>
  <si>
    <t>M. Toth, C. Orella, M. Roth, D. Muzzio, E. Fisher, T. Vickery, D. Bachert, S. Stone and J. Bader</t>
  </si>
  <si>
    <t>https://doi.org/10.1002/prs.12175</t>
  </si>
  <si>
    <t>Pool fire suppression performance by twin-fluid water mist under low pressures in an altitude chamber</t>
  </si>
  <si>
    <t>Q. Ma, M. Wan, J. Shao and H. Zhang</t>
  </si>
  <si>
    <t>https://doi.org/10.1002/prs.12155</t>
  </si>
  <si>
    <t>Process safety education: Selecting the concepts for a process safety program (article 1/2)</t>
  </si>
  <si>
    <t>G. Boogaerts and L. Toeter</t>
  </si>
  <si>
    <t>https://doi.org/10.1002/prs.12186</t>
  </si>
  <si>
    <t>Process safety incidents across 14 industries</t>
  </si>
  <si>
    <t>A. Bhusari, A. Goh, H. Ai, S. Sathanapally, M. Jalal and R. A. Mentzer</t>
  </si>
  <si>
    <t>https://doi.org/10.1002/prs.12158</t>
  </si>
  <si>
    <t>Process safety manuscript archives available to the practitioner</t>
  </si>
  <si>
    <t>R. R. Freeman and R. J. Willey</t>
  </si>
  <si>
    <t>https://doi.org/10.1002/prs.12242</t>
  </si>
  <si>
    <t>Progress of work safety standardization in China: A case study of hundred local standards in Beijing</t>
  </si>
  <si>
    <t>R. Tong, B. Fan, Z. Li, H. Wang and J. Zhang</t>
  </si>
  <si>
    <t>https://doi.org/10.1002/prs.12187</t>
  </si>
  <si>
    <t>Protecting yourself while you seek to protect others</t>
  </si>
  <si>
    <t>https://doi.org/10.1002/prs.12240</t>
  </si>
  <si>
    <t>https://doi.org/10.1002/prs.12236</t>
  </si>
  <si>
    <t>The stories of four process safety legends</t>
  </si>
  <si>
    <t>R. J. Willey and A. Baulch</t>
  </si>
  <si>
    <t>https://doi.org/10.1002/prs.12238</t>
  </si>
  <si>
    <t>Anomaly identification with few labeled data in the distillation process based on semisupervised ladder networks</t>
  </si>
  <si>
    <t>C. Li, W. Xu, D. Zhao, Z. Yuan, J. Shi and C. Wang</t>
  </si>
  <si>
    <t>https://doi.org/10.1002/prs.12206</t>
  </si>
  <si>
    <t>Can we really learn from the experience of others? How shared learnings can become actual change</t>
  </si>
  <si>
    <t>https://doi.org/10.1002/prs.12194</t>
  </si>
  <si>
    <t>Comparing conditional probabilities and statistical independence in layers of protection analysis</t>
  </si>
  <si>
    <t>T. C. Mott, P. M. Kivistik, A. K. Panorska and D. C. Cantu</t>
  </si>
  <si>
    <t>https://doi.org/10.1002/prs.12215</t>
  </si>
  <si>
    <t>Corrosion prevention of crude and vacuum distillation column overheads in a petroleum refinery: A field monitoring study</t>
  </si>
  <si>
    <t>C. Subramanian</t>
  </si>
  <si>
    <t>https://doi.org/10.1002/prs.12213</t>
  </si>
  <si>
    <t>Development of dynamic fault tree model for reactor protection system</t>
  </si>
  <si>
    <t>R. A. Fahmy</t>
  </si>
  <si>
    <t>https://doi.org/10.1002/prs.12201</t>
  </si>
  <si>
    <t>Ergonomic design of display systems in control rooms of complex systems in Serbia</t>
  </si>
  <si>
    <t>M. Grozdanovic and B. Bijelic</t>
  </si>
  <si>
    <t>https://doi.org/10.1002/prs.12205</t>
  </si>
  <si>
    <t>Incorporation of thermal explosion scenarios into the multilevel risk analysis procedure</t>
  </si>
  <si>
    <t>J. Masin and M. Ferjencik</t>
  </si>
  <si>
    <t>https://doi.org/10.1002/prs.12191</t>
  </si>
  <si>
    <t>Insights to the Columbia Gas Explosions Lawrence and North Andover, MA September 13, 2018</t>
  </si>
  <si>
    <t>https://doi.org/10.1002/prs.12195</t>
  </si>
  <si>
    <t>Lessons learned—How to make them stick</t>
  </si>
  <si>
    <t>https://doi.org/10.1002/prs.12198</t>
  </si>
  <si>
    <t>Operational discipline in practice</t>
  </si>
  <si>
    <t>M. I. Rashid, C. H. Ali, K. Mukhtar, E. Benhelal and M. Athar</t>
  </si>
  <si>
    <t>https://doi.org/10.1002/prs.12207</t>
  </si>
  <si>
    <t>Prediction of the self-accelerating decomposition temperature of organic peroxides</t>
  </si>
  <si>
    <t>P. G. R. Achary, A. P. Toropova and A. A. Toropov</t>
  </si>
  <si>
    <t>https://doi.org/10.1002/prs.12189</t>
  </si>
  <si>
    <t>Pressure relief location—A hidden hazard</t>
  </si>
  <si>
    <t>W. Giang</t>
  </si>
  <si>
    <t>https://doi.org/10.1002/prs.12199</t>
  </si>
  <si>
    <t>Process Safety Boot Camp, a Center for Chemical Process Safety success story</t>
  </si>
  <si>
    <t>L. Nara and J. Murphy</t>
  </si>
  <si>
    <t>https://doi.org/10.1002/prs.12256</t>
  </si>
  <si>
    <t>Process safety, diversity, and inclusion</t>
  </si>
  <si>
    <t>K. Kas</t>
  </si>
  <si>
    <t>https://doi.org/10.1002/prs.12253</t>
  </si>
  <si>
    <t>Risk assessment using bowtie analysis: A case study at gas exploration industry PT XYZ Gresik East Java Indonesia</t>
  </si>
  <si>
    <t>E. Subagyo, K. Kholil and S. Ramli</t>
  </si>
  <si>
    <t>https://doi.org/10.1002/prs.12190</t>
  </si>
  <si>
    <t>Safety &amp; Health News: Summer 2021</t>
  </si>
  <si>
    <t>https://doi.org/10.1002/prs.12258</t>
  </si>
  <si>
    <t>Safety-II—Resilience in the face of abnormal operation</t>
  </si>
  <si>
    <t>S. S. Cutchen</t>
  </si>
  <si>
    <t>https://doi.org/10.1002/prs.12212</t>
  </si>
  <si>
    <t>Validation of BLEVE events using the hybrid code exploCFD</t>
  </si>
  <si>
    <t>M. Abdel-Jawad</t>
  </si>
  <si>
    <t>https://doi.org/10.1002/prs.12208</t>
  </si>
  <si>
    <t>Valve and fitting pressure losses in compressible flow systems</t>
  </si>
  <si>
    <t>G. Hendrickson</t>
  </si>
  <si>
    <t>https://doi.org/10.1002/prs.12193</t>
  </si>
  <si>
    <t>Vapor explosion in steel mill industries: Chemical composition analysis on molten slag and coolant</t>
  </si>
  <si>
    <t>Y.-J. Cho, W. Park, S. U. Chae, H.-S. Yun, H.-U. Yoon and S. Bong</t>
  </si>
  <si>
    <t>https://doi.org/10.1002/prs.12192</t>
  </si>
  <si>
    <t>Artificial intelligence as ally in hazard analysis</t>
  </si>
  <si>
    <t>T. Garvin and S. Kimbleton</t>
  </si>
  <si>
    <t>https://doi.org/10.1002/prs.12243</t>
  </si>
  <si>
    <t>Development of a process safety-based, process design RAGAGEP for gas processing midstream facilities</t>
  </si>
  <si>
    <t>S. Aigen and A. Peters</t>
  </si>
  <si>
    <t>https://doi.org/10.1002/prs.12234</t>
  </si>
  <si>
    <t>An efficient method for identifying the chemical hazards of exception-handling tasks and processes derived from abnormal process conditions</t>
  </si>
  <si>
    <t>https://doi.org/10.1002/prs.12231</t>
  </si>
  <si>
    <t>Gas flare systems—Last line defense</t>
  </si>
  <si>
    <t>R. Vallavanatt and F. Self</t>
  </si>
  <si>
    <t>https://doi.org/10.1002/prs.12226</t>
  </si>
  <si>
    <t>Improved quantitative risk model for integrity management of liquefied petroleum gas storage tanks: Mathematical basis, and case study</t>
  </si>
  <si>
    <t>M. Attia and J. Sinha</t>
  </si>
  <si>
    <t>https://doi.org/10.1002/prs.12217</t>
  </si>
  <si>
    <t>Inherently ill-defined nature of waste: Fatal outdoor poisoning of hazmat waste collection driver - lessons learned</t>
  </si>
  <si>
    <t>F. H. Hedlund and P. T. Aldrich</t>
  </si>
  <si>
    <t>https://doi.org/10.1002/prs.12233</t>
  </si>
  <si>
    <t>Integration of wavelet decomposition and artificial neural network for failure prognosis of reciprocating compressors</t>
  </si>
  <si>
    <t>Y.-J. Lu and C.-H. Wang</t>
  </si>
  <si>
    <t>https://doi.org/10.1002/prs.12239</t>
  </si>
  <si>
    <t>Liquid jet fire: The impact of rainout on the predicted hazard</t>
  </si>
  <si>
    <t>J. Zhao and J. Rowley</t>
  </si>
  <si>
    <t>https://doi.org/10.1002/prs.12237</t>
  </si>
  <si>
    <t>Modeling pressure relief devices mounted on a common inlet manifold</t>
  </si>
  <si>
    <t>N. Prophet, C. Lea and I. Samayam</t>
  </si>
  <si>
    <t>https://doi.org/10.1002/prs.12235</t>
  </si>
  <si>
    <t>A modified human reliability analysis method for the estimation of human error probability in the offloading operations at oil terminals</t>
  </si>
  <si>
    <t>R. Zhang, H. Tan and W. Afzal</t>
  </si>
  <si>
    <t>https://doi.org/10.1002/prs.12223</t>
  </si>
  <si>
    <t>NFPA 652: The gap between industry's understanding and compliance</t>
  </si>
  <si>
    <t>https://doi.org/10.1002/prs.12221</t>
  </si>
  <si>
    <t>A novel method for fault tree uncertainty analysis using error propagation methods</t>
  </si>
  <si>
    <t>https://doi.org/10.1002/prs.12219</t>
  </si>
  <si>
    <t>On the occurrence of flame instabilities during dust explosions</t>
  </si>
  <si>
    <t>K. van Wingerden, P. Schepp and R. Lade</t>
  </si>
  <si>
    <t>https://doi.org/10.1002/prs.12224</t>
  </si>
  <si>
    <t>Process safety and finance</t>
  </si>
  <si>
    <t>https://doi.org/10.1002/prs.12293</t>
  </si>
  <si>
    <t>https://doi.org/10.1002/prs.12294</t>
  </si>
  <si>
    <t>Safety and quality metrics for process hazard analysis</t>
  </si>
  <si>
    <t>https://doi.org/10.1002/prs.12222</t>
  </si>
  <si>
    <t>Study on accident propagation ability of chemical industry park based on mixture degree decomposition algorithm and accident propagation probability</t>
  </si>
  <si>
    <t>Z. Wang, Y. Hu, Y. Yang, R. Dong, Y. Song, X. Jia and F. Wang</t>
  </si>
  <si>
    <t>https://doi.org/10.1002/prs.12229</t>
  </si>
  <si>
    <t>Taking vision 20/20 to new heights</t>
  </si>
  <si>
    <t>B. B. Bardin and K. A. Kas</t>
  </si>
  <si>
    <t>https://doi.org/10.1002/prs.12228</t>
  </si>
  <si>
    <t>Thermal runaway risk analysis in styrenic block copolymer production</t>
  </si>
  <si>
    <t>L. Rodriguez-Guadarrama</t>
  </si>
  <si>
    <t>https://doi.org/10.1002/prs.12227</t>
  </si>
  <si>
    <t>Two full capacity generators—Why is the calculated emergency power system probability of failure on demand so high?</t>
  </si>
  <si>
    <t>https://doi.org/10.1002/prs.12220</t>
  </si>
  <si>
    <t>Undesired effects of relief systems concerns mitigations</t>
  </si>
  <si>
    <t>W. Wakil</t>
  </si>
  <si>
    <t>https://doi.org/10.1002/prs.12230</t>
  </si>
  <si>
    <t>University engagement to improve safety education</t>
  </si>
  <si>
    <t>K. H. Lim and C. S. Teng</t>
  </si>
  <si>
    <t>https://doi.org/10.1002/prs.12241</t>
  </si>
  <si>
    <t>What Went Wrong? Case Histories of Process Plant Disasters and How They Could Have Been Avoided</t>
  </si>
  <si>
    <t>https://doi.org/10.1002/prs.12245</t>
  </si>
  <si>
    <t>Artificial intelligence and machine learning for process safety: Points to ponder</t>
  </si>
  <si>
    <t>S. Ahmed</t>
  </si>
  <si>
    <t>https://doi.org/10.1002/prs.12321</t>
  </si>
  <si>
    <t>Challenges to managing aging process equipment and infrastructure</t>
  </si>
  <si>
    <t>https://doi.org/10.1002/prs.12244</t>
  </si>
  <si>
    <t>COMPARED: A solvent vapor explosion in Germany and a combustible dust explosion in the United States</t>
  </si>
  <si>
    <t>P. Cartwright, R. W. Prugh and V. Ebadat</t>
  </si>
  <si>
    <t>https://doi.org/10.1002/prs.12317</t>
  </si>
  <si>
    <t>CSC coupled Graham Kenney source term for hybrid models of BLEVE events: Formulation, implementation and validation</t>
  </si>
  <si>
    <t>https://doi.org/10.1002/prs.12247</t>
  </si>
  <si>
    <t>Dealing With Aging Process Facilities and Infrastructure CCPS (Center for Chemical Process Safety). John Wiley &amp; Sons, 185 pp., print $125.00; ISBN 978-1-119-43083-4; e-book: $100.00 ISBN: 978-1-119-43075-9</t>
  </si>
  <si>
    <t>https://doi.org/10.1002/prs.12310</t>
  </si>
  <si>
    <t>Deflagrations by design</t>
  </si>
  <si>
    <t>D. R. Malik, J. K. Thomas, O. A. Rodriguez, B. J. Horn and J. Geng</t>
  </si>
  <si>
    <t>https://doi.org/10.1002/prs.12254</t>
  </si>
  <si>
    <t>Do Ugly Ducklings Become Gray Swans?</t>
  </si>
  <si>
    <t>https://doi.org/10.1002/prs.12248</t>
  </si>
  <si>
    <t>Ethylene fractionator pressure relieving system assessment and modification</t>
  </si>
  <si>
    <t>T. Herink, M. Růžička, M. Malecký, Z. Chládek, S. Waňousová, P. A. Henry and R. A. Sadowski</t>
  </si>
  <si>
    <t>https://doi.org/10.1002/prs.12261</t>
  </si>
  <si>
    <t>Facility siting - negotiating the minefield of “maximum credible event”</t>
  </si>
  <si>
    <t>K. Graham and J. K. Thomas</t>
  </si>
  <si>
    <t>https://doi.org/10.1002/prs.12259</t>
  </si>
  <si>
    <t>Hierarchy of controls in Contra Costa Health Services (CCHS) incident investigations</t>
  </si>
  <si>
    <t>L. Turner, P. Amyotte and K. Rayner Brown</t>
  </si>
  <si>
    <t>https://doi.org/10.1002/prs.12250</t>
  </si>
  <si>
    <t>How to make your dust hazard analysis make a difference</t>
  </si>
  <si>
    <t>K. N. Jeffries, J. C. Wincek and V. Stetsovsky</t>
  </si>
  <si>
    <t>https://doi.org/10.1002/prs.12318</t>
  </si>
  <si>
    <t>The “I's” have it—unanimously!</t>
  </si>
  <si>
    <t>https://doi.org/10.1002/prs.12264</t>
  </si>
  <si>
    <t>Investigation on suppression of melamine polyphosphate on acrylonitrile-butadiene-styrene dust explosion</t>
  </si>
  <si>
    <t>N. Song, T. Luo, Y. Yu, Y. Suo, Z. Chen, T. Chen, Q. Zhang, J. Jiang and G. Zhu</t>
  </si>
  <si>
    <t>https://doi.org/10.1002/prs.12265</t>
  </si>
  <si>
    <t>Modeling the consequences of gas leakage and explosion fire in liquefied petroleum gas storage tank in Istanbul technical university, Maslak campus</t>
  </si>
  <si>
    <t>L. Terzioglu and H. Iskender</t>
  </si>
  <si>
    <t>https://doi.org/10.1002/prs.12263</t>
  </si>
  <si>
    <t>Numerical investigation of the effect of weather conditions on the escalation and propagation of fire-induced domino effect</t>
  </si>
  <si>
    <t>A. A. Malik, M. S. Nasif, A. A. Mokhtar and M. Z. Mohd Tohir</t>
  </si>
  <si>
    <t>https://doi.org/10.1002/prs.12251</t>
  </si>
  <si>
    <t>On the pyrotechnic ignitors role in dust explosion testing: Comparison between 20 L and 1 m3 explosion vessels</t>
  </si>
  <si>
    <t>M. Portarapillo, R. Sanchirico and A. Di Benedetto</t>
  </si>
  <si>
    <t>https://doi.org/10.1002/prs.12249</t>
  </si>
  <si>
    <t>Research on deflagration characteristics and thermodynamic mechanism of micron aluminum powders</t>
  </si>
  <si>
    <t>K. Yan, X. Meng, Z. Wang, Y. Zhang, J. Wang, X. Ma and Q. Xiao</t>
  </si>
  <si>
    <t>https://doi.org/10.1002/prs.12262</t>
  </si>
  <si>
    <t>Risk assessment for an acetone storage tank in a chemical plant in Istanbul, Turkey: Simulation of dangerous scenarios</t>
  </si>
  <si>
    <t>H. Iskender</t>
  </si>
  <si>
    <t>https://doi.org/10.1002/prs.12252</t>
  </si>
  <si>
    <t>https://doi.org/10.1002/prs.12319</t>
  </si>
  <si>
    <t>A scoping method for human performance integrity and reliability assessment in process industries</t>
  </si>
  <si>
    <t>M. Kyriakidis and V. N. Dang</t>
  </si>
  <si>
    <t>https://doi.org/10.1002/prs.12260</t>
  </si>
  <si>
    <t>Slaying the dragons that sabotage protection measures to feed on the ash of your plant</t>
  </si>
  <si>
    <t>https://doi.org/10.1002/prs.12274</t>
  </si>
  <si>
    <t>Static hazards of container filling</t>
  </si>
  <si>
    <t>https://doi.org/10.1002/prs.12316</t>
  </si>
  <si>
    <t>Statistical and text analysis of major accidents to the environment in European Union</t>
  </si>
  <si>
    <t>P. Trávníček, Z. Tichá and L. Kotek</t>
  </si>
  <si>
    <t>https://doi.org/10.1002/prs.12255</t>
  </si>
  <si>
    <t>Training the next generation of operators: AFPM immersive learning</t>
  </si>
  <si>
    <t>D. D. Forest</t>
  </si>
  <si>
    <t>https://doi.org/10.1002/prs.12246</t>
  </si>
  <si>
    <t>Effective strategies for comprehensive action plans - theory and practice</t>
  </si>
  <si>
    <t>D. Cypriano, A. Marques, R. Salles and R. Rudek</t>
  </si>
  <si>
    <t>https://doi.org/10.1002/prs.12232</t>
  </si>
  <si>
    <t>Evolution of the awareness and knowledge of process safety in Latin America</t>
  </si>
  <si>
    <t>N. H. Spósito</t>
  </si>
  <si>
    <t>https://doi.org/10.1002/prs.12300</t>
  </si>
  <si>
    <t>Layer of protection analysis as auxiliary technique in process safety incident investigations</t>
  </si>
  <si>
    <t>F. J. Pawolocki</t>
  </si>
  <si>
    <t>https://doi.org/10.1002/prs.12286</t>
  </si>
  <si>
    <t>Risk-based decisions: Implementing the asset integrity program</t>
  </si>
  <si>
    <t>F. A. Henao</t>
  </si>
  <si>
    <t>https://doi.org/10.1002/prs.12287</t>
  </si>
  <si>
    <t>To err is human, or is it?</t>
  </si>
  <si>
    <t>G. Correa</t>
  </si>
  <si>
    <t>https://doi.org/10.1002/prs.12225</t>
  </si>
  <si>
    <t>Process safety education and training in academic institutions in China: A brief introduction</t>
  </si>
  <si>
    <t>B. Zhang and C.-M. Shu</t>
  </si>
  <si>
    <t>https://doi.org/10.1002/prs.12348</t>
  </si>
  <si>
    <t>Pros and cons of non-sparking tools</t>
  </si>
  <si>
    <t xml:space="preserve"> 5-7</t>
  </si>
  <si>
    <t>https://doi.org/10.1002/prs.12347</t>
  </si>
  <si>
    <t>Pandemic risk management; protecting people while ensuring business continuity</t>
  </si>
  <si>
    <t>J. Sneddon</t>
  </si>
  <si>
    <t xml:space="preserve"> 8-13</t>
  </si>
  <si>
    <t>https://doi.org/10.1002/prs.12302</t>
  </si>
  <si>
    <t>Risk-based explosion hazard analysis and building upgrades in industrial facilities to prevent blast failures</t>
  </si>
  <si>
    <t>A. Sari and B. Sayin</t>
  </si>
  <si>
    <t xml:space="preserve"> 14-24</t>
  </si>
  <si>
    <t>https://doi.org/10.1002/prs.12278</t>
  </si>
  <si>
    <t>Too many or not enough? A methodology for evaluating fire and gas detector layouts at LNG facilities</t>
  </si>
  <si>
    <t>B. Hendrickson, F. Gavelli and J. Piekarz</t>
  </si>
  <si>
    <t xml:space="preserve"> 25-35</t>
  </si>
  <si>
    <t>https://doi.org/10.1002/prs.12281</t>
  </si>
  <si>
    <t>Location of temporary buildings at LNG site based on quantitative studies</t>
  </si>
  <si>
    <t>S. Vithal, S. Y. Guo and S. Ganjam</t>
  </si>
  <si>
    <t xml:space="preserve"> 36-51</t>
  </si>
  <si>
    <t>https://doi.org/10.1002/prs.12277</t>
  </si>
  <si>
    <t>More issues with layer of protection analysis—From the originators</t>
  </si>
  <si>
    <t>W. Bridges and A. M. Dowell III</t>
  </si>
  <si>
    <t xml:space="preserve"> 52-65</t>
  </si>
  <si>
    <t>https://doi.org/10.1002/prs.12295</t>
  </si>
  <si>
    <t>Implementing layer of protection analysis in a global organization</t>
  </si>
  <si>
    <t>D. Fargie and K. Pearson</t>
  </si>
  <si>
    <t>https://doi.org/10.1002/prs.12276</t>
  </si>
  <si>
    <t>A framework for the application of standards, recommendations, and research on large screen displays in the function of new control rooms design</t>
  </si>
  <si>
    <t>M. Grozdanovic, B. Bijelic and A. Janjic</t>
  </si>
  <si>
    <t xml:space="preserve"> 73-84</t>
  </si>
  <si>
    <t>https://doi.org/10.1002/prs.12282</t>
  </si>
  <si>
    <t>You have safety instrumented system bypassed right now and don't know it</t>
  </si>
  <si>
    <t xml:space="preserve"> 85-94</t>
  </si>
  <si>
    <t>https://doi.org/10.1002/prs.12299</t>
  </si>
  <si>
    <t>“If you really think it's that important—show me, don't tell me!”</t>
  </si>
  <si>
    <t xml:space="preserve"> 95-100</t>
  </si>
  <si>
    <t>https://doi.org/10.1002/prs.12275</t>
  </si>
  <si>
    <t>Which eye are you looking through? The impact of cognitive bias on process safety</t>
  </si>
  <si>
    <t xml:space="preserve"> 101-105</t>
  </si>
  <si>
    <t>https://doi.org/10.1002/prs.12279</t>
  </si>
  <si>
    <t>My lessons for process safety leadership</t>
  </si>
  <si>
    <t xml:space="preserve"> 106-110</t>
  </si>
  <si>
    <t>https://doi.org/10.1002/prs.12296</t>
  </si>
  <si>
    <t>Measuring vital signs of process safety culture</t>
  </si>
  <si>
    <t>H. Hameed and M. A. Sarfraz</t>
  </si>
  <si>
    <t xml:space="preserve"> 111-119</t>
  </si>
  <si>
    <t>https://doi.org/10.1002/prs.12280</t>
  </si>
  <si>
    <t>Unusual hydrogen explosions due to unanticipated metal-water reactions</t>
  </si>
  <si>
    <t xml:space="preserve"> 120-127</t>
  </si>
  <si>
    <t>https://doi.org/10.1002/prs.12288</t>
  </si>
  <si>
    <t>Processed reactive metal particulate combustibility</t>
  </si>
  <si>
    <t xml:space="preserve"> 128-134</t>
  </si>
  <si>
    <t>https://doi.org/10.1002/prs.12297</t>
  </si>
  <si>
    <t>Nothing lasts forever: Items missing from your preventative maintenance system</t>
  </si>
  <si>
    <t>P. Nelson and K. Anderson</t>
  </si>
  <si>
    <t xml:space="preserve"> 135-138</t>
  </si>
  <si>
    <t>https://doi.org/10.1002/prs.12284</t>
  </si>
  <si>
    <t>Working under pressure: Managing overpressure hazards with high integrity protective systems</t>
  </si>
  <si>
    <t xml:space="preserve"> 139-145</t>
  </si>
  <si>
    <t>https://doi.org/10.1002/prs.12290</t>
  </si>
  <si>
    <t>Living with oversized spring-loaded vapor relief valves</t>
  </si>
  <si>
    <t>D. Smith and K. Paul</t>
  </si>
  <si>
    <t xml:space="preserve"> 146-150</t>
  </si>
  <si>
    <t>https://doi.org/10.1002/prs.12298</t>
  </si>
  <si>
    <t>Gaps in toxic industrial chemical model systems: Improvements and changes over past 10 years</t>
  </si>
  <si>
    <t>S. Hanna, T. Mazzola, J. Chang, T. Spicer, S. Gant and R. Batt</t>
  </si>
  <si>
    <t xml:space="preserve"> 151-166</t>
  </si>
  <si>
    <t>https://doi.org/10.1002/prs.12289</t>
  </si>
  <si>
    <t>A state of the art of the accident causation models in the process industries</t>
  </si>
  <si>
    <t>F. D. Wicaksono, U. Ciptomulyono, K. B. Artana and M. I. Irawan</t>
  </si>
  <si>
    <t xml:space="preserve"> 167-176</t>
  </si>
  <si>
    <t>https://doi.org/10.1002/prs.12283</t>
  </si>
  <si>
    <t>Research on vulnerability analysis model of security accident system in petrochemical enterprises</t>
  </si>
  <si>
    <t>M. Dong, Y. Meng, X. Song, C. Qin, M. Bai, F. Yin and D. Zhao</t>
  </si>
  <si>
    <t xml:space="preserve"> 177-190</t>
  </si>
  <si>
    <t>https://doi.org/10.1002/prs.12285</t>
  </si>
  <si>
    <t>Choosing HIPS over PRD: It is more than risk reduction</t>
  </si>
  <si>
    <t xml:space="preserve"> 191-194</t>
  </si>
  <si>
    <t>https://doi.org/10.1002/prs.12291</t>
  </si>
  <si>
    <t>Experimental and numerical simulation studies of liquefied petroleum gas fire in a full–scale compartment</t>
  </si>
  <si>
    <t>A. Kumar, R. Kumar, A. A. Ansari and R. Kumar</t>
  </si>
  <si>
    <t xml:space="preserve"> 195-206</t>
  </si>
  <si>
    <t>https://doi.org/10.1002/prs.12292</t>
  </si>
  <si>
    <t>Safety &amp; Health News Spring 2022</t>
  </si>
  <si>
    <t xml:space="preserve"> 207-209</t>
  </si>
  <si>
    <t>https://doi.org/10.1002/prs.12343</t>
  </si>
  <si>
    <t>Special Issue: International Conference and Exhibition on Loss Prevention Asia 2021 (LPA 2021)</t>
  </si>
  <si>
    <t>M. Zainal Abidin and R. Rusli</t>
  </si>
  <si>
    <t xml:space="preserve"> S3-S3</t>
  </si>
  <si>
    <t>https://doi.org/10.1002/prs.12369</t>
  </si>
  <si>
    <t>Learning from accidents: Nontechnical skills deficiency in the European process industry</t>
  </si>
  <si>
    <t>H. M. Tusher, S. Nazir, S. Mallam, R. Rusli and A. K. Botnmark</t>
  </si>
  <si>
    <t xml:space="preserve"> S4-S9</t>
  </si>
  <si>
    <t>https://doi.org/10.1002/prs.12344</t>
  </si>
  <si>
    <t>Safety management and safety outcomes in oil and gas industry in Malaysia: Safety compliance as a mediator</t>
  </si>
  <si>
    <t>M. Ajmal, A. S. N. Isha, S. M. Nordin, S. Rasheed, A.-B. A. Al-Mekhlafi and G. M. A. Naji</t>
  </si>
  <si>
    <t xml:space="preserve"> S10-S16</t>
  </si>
  <si>
    <t>https://doi.org/10.1002/prs.12345</t>
  </si>
  <si>
    <t>Paradigm of sustainable process safety management for industrial revolution 4.0: A circular economy and sustainability perspective</t>
  </si>
  <si>
    <t>M. A. Toha, R. Akter and M. S. Uddin</t>
  </si>
  <si>
    <t xml:space="preserve"> S17-S26</t>
  </si>
  <si>
    <t>https://doi.org/10.1002/prs.12351</t>
  </si>
  <si>
    <t>Comparison between simulation and conventional training: Expanding the concept of social fidelity</t>
  </si>
  <si>
    <t>A. Sardar, V. Garaniya, M. Anantharaman, R. Abbassi and F. Khan</t>
  </si>
  <si>
    <t xml:space="preserve"> S27-S38</t>
  </si>
  <si>
    <t>https://doi.org/10.1002/prs.12361</t>
  </si>
  <si>
    <t>Flame spread over n-butanol fuel at sub-flashpoint temperature with steps in the gas phase</t>
  </si>
  <si>
    <t>M. Li, P. Hu, C. Wang and Z. Liu</t>
  </si>
  <si>
    <t xml:space="preserve"> S39-S44</t>
  </si>
  <si>
    <t>https://doi.org/10.1002/prs.12323</t>
  </si>
  <si>
    <t>The effects of geometrical flame feature on radiant heat flux prediction of horizontal jet flames using line source model</t>
  </si>
  <si>
    <t>N. S. Ab Aziz and R. Md. Kasmani</t>
  </si>
  <si>
    <t xml:space="preserve"> S45-S52</t>
  </si>
  <si>
    <t>https://doi.org/10.1002/prs.12350</t>
  </si>
  <si>
    <t>Experimental investigation on flame morphology and improved flame radiation model of rectangular heptane pool fire</t>
  </si>
  <si>
    <t>M. Li, G. Han and S. Yang</t>
  </si>
  <si>
    <t xml:space="preserve"> S53-S58</t>
  </si>
  <si>
    <t>https://doi.org/10.1002/prs.12330</t>
  </si>
  <si>
    <t>Gas pipeline safety management system based on neural network</t>
  </si>
  <si>
    <t>S. M. Mujtaba, T. A. Lemma and S. K. Vandrangi</t>
  </si>
  <si>
    <t xml:space="preserve"> S59-S67</t>
  </si>
  <si>
    <t>https://doi.org/10.1002/prs.12334</t>
  </si>
  <si>
    <t>Redesign identification criteria for major hazard installation in Malaysia</t>
  </si>
  <si>
    <t>S. M. Syed Muhammad and R. Harun</t>
  </si>
  <si>
    <t xml:space="preserve"> S68-S74</t>
  </si>
  <si>
    <t>https://doi.org/10.1002/prs.12352</t>
  </si>
  <si>
    <t>Emergency preparedness and response in palm oil mill and investigation of the employees' emergency preparedness knowledge and attitude</t>
  </si>
  <si>
    <t>N. A. Ahmad Naim, R. Omar and N. N. L. Nik Ibrahim</t>
  </si>
  <si>
    <t xml:space="preserve"> S75-S83</t>
  </si>
  <si>
    <t>https://doi.org/10.1002/prs.12363</t>
  </si>
  <si>
    <t>An integrated health risk assessment with control banding for nanomaterials exposure</t>
  </si>
  <si>
    <t>N. Halil, R. Rusli, M. Zainal Abidin, S. Jamen and F. Khan</t>
  </si>
  <si>
    <t xml:space="preserve"> S84-S97</t>
  </si>
  <si>
    <t>https://doi.org/10.1002/prs.12327</t>
  </si>
  <si>
    <t>Visualizing primary cooling system risks with bowtie diagram for RSG GAS operator guidance</t>
  </si>
  <si>
    <t>R. L. Tyas, Deswandri, D. T. Jatmiko, A. M. Shariff and H. Hermansyah</t>
  </si>
  <si>
    <t xml:space="preserve"> S98-S105</t>
  </si>
  <si>
    <t>https://doi.org/10.1002/prs.12336</t>
  </si>
  <si>
    <t>BowTie analysis of rooftop grid-connected photovoltaic systems</t>
  </si>
  <si>
    <t>N. A. F. Mohd Nizam Ong, M. Z. Mohd Tohir, M. M. Mutlak, M. A. Sadiq, R. Omar and M. S. Md Said</t>
  </si>
  <si>
    <t xml:space="preserve"> S106-S117</t>
  </si>
  <si>
    <t>https://doi.org/10.1002/prs.12338</t>
  </si>
  <si>
    <t>Quantitative analysis of wall thinning of bimetallic clad steel tube based on pulsed eddy current</t>
  </si>
  <si>
    <t>J. Xiong, W. Liang, Y. Ding and J. Yao</t>
  </si>
  <si>
    <t xml:space="preserve"> S118-S128</t>
  </si>
  <si>
    <t>https://doi.org/10.1002/prs.12342</t>
  </si>
  <si>
    <t>Mini review on environmental issues concerning conventional gas hydrate inhibitors</t>
  </si>
  <si>
    <t>I. U. Haq, A. Qasim, B. Lal and D. B. Zaini</t>
  </si>
  <si>
    <t xml:space="preserve"> S129-S134</t>
  </si>
  <si>
    <t>https://doi.org/10.1002/prs.12325</t>
  </si>
  <si>
    <t>Toxicological issues of conventional gas hydrate inhibitors</t>
  </si>
  <si>
    <t>G. A. Tabaaza, I. U. Haq, D. B. Zain and B. Lal</t>
  </si>
  <si>
    <t xml:space="preserve"> S135-S140</t>
  </si>
  <si>
    <t>https://doi.org/10.1002/prs.12328</t>
  </si>
  <si>
    <t>Predictive ecotoxicological modeling of ionic liquids using QSAR techniques: A mini review</t>
  </si>
  <si>
    <t>A. u. Rehman, D. B. Zaini and B. Lal</t>
  </si>
  <si>
    <t xml:space="preserve"> S141-S146</t>
  </si>
  <si>
    <t>https://doi.org/10.1002/prs.12349</t>
  </si>
  <si>
    <t>A review on supervised machine learning for accident risk analysis: Challenges in Malaysia</t>
  </si>
  <si>
    <t>B. C. Choo, M. Abdul Razak, A. B. Dayang Radiah, M. Z. Mohd Tohir and S. Syafiie</t>
  </si>
  <si>
    <t xml:space="preserve"> S147-S158</t>
  </si>
  <si>
    <t>https://doi.org/10.1002/prs.12346</t>
  </si>
  <si>
    <t>Offshore coxswain competency evaluation model for internal on-board competency monitoring and assessment</t>
  </si>
  <si>
    <t>W. K. Lim, R. Rusli and S. Nazir</t>
  </si>
  <si>
    <t xml:space="preserve"> S159-S167</t>
  </si>
  <si>
    <t>https://doi.org/10.1002/prs.12355</t>
  </si>
  <si>
    <t>Efficiency, safety, and reliability analysis of turbocharging in a large container vessel</t>
  </si>
  <si>
    <t>M. Anantharaman, R. Islam, V. Garaniya and F. Khan</t>
  </si>
  <si>
    <t xml:space="preserve"> S168-S177</t>
  </si>
  <si>
    <t>https://doi.org/10.1002/prs.12337</t>
  </si>
  <si>
    <t>Application of fuzzy logic and machine learning techniques to improve inherently safer design in process safety management: A brief study</t>
  </si>
  <si>
    <t>B. Karun, R. V. R. and S. Elayidom</t>
  </si>
  <si>
    <t xml:space="preserve"> S178-S186</t>
  </si>
  <si>
    <t>https://doi.org/10.1002/prs.12331</t>
  </si>
  <si>
    <t>Integration of Bayesian network with fuzzy analytical hierarchy process for determining the pipeline conditions</t>
  </si>
  <si>
    <t>N. S. a. Sulaiman, H. Tan, L. Zardasti and N. Md Noor</t>
  </si>
  <si>
    <t xml:space="preserve"> S187-S196</t>
  </si>
  <si>
    <t>https://doi.org/10.1002/prs.12353</t>
  </si>
  <si>
    <t xml:space="preserve"> e12151</t>
  </si>
  <si>
    <t xml:space="preserve"> e12152</t>
  </si>
  <si>
    <t xml:space="preserve"> e12154</t>
  </si>
  <si>
    <t xml:space="preserve"> e12155</t>
  </si>
  <si>
    <t xml:space="preserve"> e12158</t>
  </si>
  <si>
    <t xml:space="preserve"> e12162</t>
  </si>
  <si>
    <t xml:space="preserve"> e12163</t>
  </si>
  <si>
    <t xml:space="preserve"> e12164</t>
  </si>
  <si>
    <t xml:space="preserve"> e12174</t>
  </si>
  <si>
    <t xml:space="preserve"> e12175</t>
  </si>
  <si>
    <t xml:space="preserve"> e12176</t>
  </si>
  <si>
    <t xml:space="preserve"> e12177</t>
  </si>
  <si>
    <t xml:space="preserve"> e12179</t>
  </si>
  <si>
    <t xml:space="preserve"> e12182</t>
  </si>
  <si>
    <t xml:space="preserve"> e12184</t>
  </si>
  <si>
    <t xml:space="preserve"> e12186</t>
  </si>
  <si>
    <t xml:space="preserve"> e12187</t>
  </si>
  <si>
    <t xml:space="preserve"> e12236</t>
  </si>
  <si>
    <t xml:space="preserve"> e12238</t>
  </si>
  <si>
    <t xml:space="preserve"> e12240</t>
  </si>
  <si>
    <t xml:space="preserve"> e12242</t>
  </si>
  <si>
    <t xml:space="preserve"> e12189</t>
  </si>
  <si>
    <t xml:space="preserve"> e12190</t>
  </si>
  <si>
    <t xml:space="preserve"> e12191</t>
  </si>
  <si>
    <t xml:space="preserve"> e12192</t>
  </si>
  <si>
    <t xml:space="preserve"> e12193</t>
  </si>
  <si>
    <t xml:space="preserve"> e12194</t>
  </si>
  <si>
    <t xml:space="preserve"> e12195</t>
  </si>
  <si>
    <t xml:space="preserve"> e12198</t>
  </si>
  <si>
    <t xml:space="preserve"> e12199</t>
  </si>
  <si>
    <t xml:space="preserve"> e12201</t>
  </si>
  <si>
    <t xml:space="preserve"> e12205</t>
  </si>
  <si>
    <t xml:space="preserve"> e12206</t>
  </si>
  <si>
    <t xml:space="preserve"> e12207</t>
  </si>
  <si>
    <t xml:space="preserve"> e12208</t>
  </si>
  <si>
    <t xml:space="preserve"> e12212</t>
  </si>
  <si>
    <t xml:space="preserve"> e12213</t>
  </si>
  <si>
    <t xml:space="preserve"> e12215</t>
  </si>
  <si>
    <t xml:space="preserve"> e12253</t>
  </si>
  <si>
    <t xml:space="preserve"> e12256</t>
  </si>
  <si>
    <t xml:space="preserve"> e12258</t>
  </si>
  <si>
    <t xml:space="preserve"> 5-11</t>
  </si>
  <si>
    <t xml:space="preserve"> 12-17</t>
  </si>
  <si>
    <t xml:space="preserve"> 18-22</t>
  </si>
  <si>
    <t xml:space="preserve"> 23-34</t>
  </si>
  <si>
    <t xml:space="preserve"> 35-42</t>
  </si>
  <si>
    <t xml:space="preserve"> 43-49</t>
  </si>
  <si>
    <t xml:space="preserve"> 50-62</t>
  </si>
  <si>
    <t xml:space="preserve"> 63-78</t>
  </si>
  <si>
    <t xml:space="preserve"> 79-83</t>
  </si>
  <si>
    <t xml:space="preserve"> 84-92</t>
  </si>
  <si>
    <t xml:space="preserve"> 93-97</t>
  </si>
  <si>
    <t xml:space="preserve"> 98-104</t>
  </si>
  <si>
    <t xml:space="preserve"> 105-115</t>
  </si>
  <si>
    <t xml:space="preserve"> 116-123</t>
  </si>
  <si>
    <t xml:space="preserve"> 124-131</t>
  </si>
  <si>
    <t xml:space="preserve"> 132-148</t>
  </si>
  <si>
    <t xml:space="preserve"> 149-157</t>
  </si>
  <si>
    <t xml:space="preserve"> 158-164</t>
  </si>
  <si>
    <t xml:space="preserve"> 173-181</t>
  </si>
  <si>
    <t xml:space="preserve"> 182-182</t>
  </si>
  <si>
    <t xml:space="preserve"> 189-190</t>
  </si>
  <si>
    <t xml:space="preserve"> 195-214</t>
  </si>
  <si>
    <t xml:space="preserve"> 215-218</t>
  </si>
  <si>
    <t xml:space="preserve"> 219-223</t>
  </si>
  <si>
    <t xml:space="preserve"> 224-233</t>
  </si>
  <si>
    <t xml:space="preserve"> 234-239</t>
  </si>
  <si>
    <t xml:space="preserve"> 240-252</t>
  </si>
  <si>
    <t xml:space="preserve"> 261-265</t>
  </si>
  <si>
    <t xml:space="preserve"> 266-271</t>
  </si>
  <si>
    <t xml:space="preserve"> 272-280</t>
  </si>
  <si>
    <t xml:space="preserve"> 289-295</t>
  </si>
  <si>
    <t xml:space="preserve"> 296-308</t>
  </si>
  <si>
    <t xml:space="preserve"> 319-326</t>
  </si>
  <si>
    <t xml:space="preserve"> 327-344</t>
  </si>
  <si>
    <t xml:space="preserve"> 345-354</t>
  </si>
  <si>
    <t xml:space="preserve"> 355-366</t>
  </si>
  <si>
    <t xml:space="preserve"> 367-374</t>
  </si>
  <si>
    <t xml:space="preserve"> 375-383</t>
  </si>
  <si>
    <t xml:space="preserve"> 384-384</t>
  </si>
  <si>
    <t xml:space="preserve"> 385-387</t>
  </si>
  <si>
    <t xml:space="preserve"> S2-S3</t>
  </si>
  <si>
    <t xml:space="preserve"> S4-S7</t>
  </si>
  <si>
    <t xml:space="preserve"> S8-S12</t>
  </si>
  <si>
    <t xml:space="preserve"> S13-S23</t>
  </si>
  <si>
    <t xml:space="preserve"> S24-S31</t>
  </si>
  <si>
    <t>R Willey</t>
  </si>
  <si>
    <t>Added in PSP articles from 2020 to Apr 2022</t>
  </si>
  <si>
    <t>Housekeeping is more than "pretty" - it's about safety</t>
  </si>
  <si>
    <t>Dust explosion/ Housekeeping</t>
  </si>
  <si>
    <t>A small word with a lot of power - ASK</t>
  </si>
  <si>
    <t>Vacuum trucks can catch fire and explode!</t>
  </si>
  <si>
    <t>Explosion/ Fire/ Permits/ Vacuum/ Reactive Chemistry</t>
  </si>
  <si>
    <t>A Hidden Chain of Hazards</t>
  </si>
  <si>
    <t>PHA/ Pre-startup safety review/ Operating Procedures</t>
  </si>
  <si>
    <t>Permitted work – a special cause</t>
  </si>
  <si>
    <t>Explosion/Flammable Gas/Hot work permit/ Maintenance/ Permits/Storage Tanks</t>
  </si>
  <si>
    <t>Can a “fail open” valve fail closed?</t>
  </si>
  <si>
    <t xml:space="preserve">June </t>
  </si>
  <si>
    <t>Instrumentation/PHA/Power Failure</t>
  </si>
  <si>
    <t>Process interruptions: a threat to process safety</t>
  </si>
  <si>
    <t xml:space="preserve">July </t>
  </si>
  <si>
    <t>Distillation/Explosion/Reactive Chemistry/Safety Culture</t>
  </si>
  <si>
    <t>Where to Check the LFL Before Hot Work?</t>
  </si>
  <si>
    <t>Flammable Gas/Flammable Liquids/Hot Work Permit</t>
  </si>
  <si>
    <t>Hand Sanitizer Hazards at Home and Work</t>
  </si>
  <si>
    <t xml:space="preserve">Chemical Exposure/Flammable Liquids/Static Electricity </t>
  </si>
  <si>
    <t>Hazardous Chemicals Hidden in Plain Sight</t>
  </si>
  <si>
    <t xml:space="preserve">Explosion/Housekeeping/Reactove Chemistry </t>
  </si>
  <si>
    <t>Not all vibrations in process equipment are good vibrations</t>
  </si>
  <si>
    <t>Corrosion/Flexible Connections/Piping</t>
  </si>
  <si>
    <t>Reactive Chemistry Incidents Can Happen Anywhere!</t>
  </si>
  <si>
    <t>Chemical Exposure/Housekeeping/Reactive Chemistry/Safety Culture/Toxic Gas Release</t>
  </si>
  <si>
    <t>Material Identification - The first link in the process safety system</t>
  </si>
  <si>
    <t xml:space="preserve">Drums/Reactive Chemistry/Safety Culture/Storage Tanks </t>
  </si>
  <si>
    <t>Static discharges are frequent ignition sources</t>
  </si>
  <si>
    <t xml:space="preserve">Bonding and Grounding/Fire/Static Electricity </t>
  </si>
  <si>
    <t>Do not allow your relief device vents to be a hazard</t>
  </si>
  <si>
    <t xml:space="preserve">Emergency Relief/Emergency Response/Leaks and Spills </t>
  </si>
  <si>
    <t>Recent nitrogen fatalities are a vivid reminder</t>
  </si>
  <si>
    <t xml:space="preserve">April </t>
  </si>
  <si>
    <t xml:space="preserve">Asphyxiation/Nitrogen </t>
  </si>
  <si>
    <t>Valve position errors can cause serious incidents</t>
  </si>
  <si>
    <t xml:space="preserve">May </t>
  </si>
  <si>
    <t xml:space="preserve">Storage Tanks/Leak&amp;Spills/Operating Procedures </t>
  </si>
  <si>
    <t>Combustible dust hazards are everywhere!</t>
  </si>
  <si>
    <t>Dust Explosion/Housekeeping</t>
  </si>
  <si>
    <t>Cyber security and chemical operations</t>
  </si>
  <si>
    <t xml:space="preserve">Security </t>
  </si>
  <si>
    <t>Explosion of a tank containing “mostly water”</t>
  </si>
  <si>
    <t xml:space="preserve">Explosion/Flammable Liquids/Hot Work Permit/Storage Tank </t>
  </si>
  <si>
    <t>Does your nose really know? Probably not!</t>
  </si>
  <si>
    <t xml:space="preserve">Chemical Exposure/Explosion/Flammable Gas/Toxic Gas Release </t>
  </si>
  <si>
    <t xml:space="preserve">How do you know your safety devices are working?
</t>
  </si>
  <si>
    <t xml:space="preserve">Asphyciation/Lockout Tagout/Toxic Gas Release </t>
  </si>
  <si>
    <t>Happy 20th Anniversary – Process Safety Beacon</t>
  </si>
  <si>
    <t xml:space="preserve">Safety Culture/ Lessons Learned </t>
  </si>
  <si>
    <t>Situational Awareness: A key to avoiding errors</t>
  </si>
  <si>
    <t>Human Factors/Operating Procedures</t>
  </si>
  <si>
    <t>The drawing and procedures were missing some things</t>
  </si>
  <si>
    <t>Operating Procedures/Safety culture/ toxic gas release</t>
  </si>
  <si>
    <t>Piping Dead Legs – Another hazard in plain sight!</t>
  </si>
  <si>
    <t xml:space="preserve">Corrosion/Management of Change/Piping </t>
  </si>
  <si>
    <t>Hot Work is more than Welding, Burning &amp; Grinding</t>
  </si>
  <si>
    <t xml:space="preserve">Flammable liquids/Hot work permits/Fire/Contractors </t>
  </si>
  <si>
    <t>Process Safety lessons from a ship fire</t>
  </si>
  <si>
    <t>Emergency Response/Flammable Liquids/Hot work permit</t>
  </si>
  <si>
    <t>“ What happens if ?” An important question for hazard reviews</t>
  </si>
  <si>
    <t>Explosion/Housekeeping/Operating Procedures/Reactive Chemistry</t>
  </si>
  <si>
    <t>R.Willey</t>
  </si>
  <si>
    <t>Added in PSP articles from  June 2022 to Dec 2024</t>
  </si>
  <si>
    <t>Commentary: How we got here and where we are going (?) - 30 years of PSM</t>
  </si>
  <si>
    <t>M. Marshall</t>
  </si>
  <si>
    <t>213-217</t>
  </si>
  <si>
    <t>https://doi.org/10.1002/prs.12367</t>
  </si>
  <si>
    <t>Current status of safety engineering education in China</t>
  </si>
  <si>
    <t>C. Ma, M. Jing, S. Hou, J. Jiang and B. Zhang</t>
  </si>
  <si>
    <t>218-225</t>
  </si>
  <si>
    <t>https://doi.org/10.1002/prs.12306</t>
  </si>
  <si>
    <t>Making zero a reality: Selecting and measuring the “Right” Zero</t>
  </si>
  <si>
    <t>M. A. Taube and F. Gardner</t>
  </si>
  <si>
    <t>226-235</t>
  </si>
  <si>
    <t>https://doi.org/10.1002/prs.12305</t>
  </si>
  <si>
    <t>“Is your SIF trying to do too much?”</t>
  </si>
  <si>
    <t>236-239</t>
  </si>
  <si>
    <t>https://doi.org/10.1002/prs.12304</t>
  </si>
  <si>
    <t>Process safety management and process hazard analysis implementation progress in Pakistan chemical process industries</t>
  </si>
  <si>
    <t>M. I. Rashid, A. N. Tabish and M. Athar</t>
  </si>
  <si>
    <t>240-246</t>
  </si>
  <si>
    <t>https://doi.org/10.1002/prs.12320</t>
  </si>
  <si>
    <t>Current challenges in performing PSM audits</t>
  </si>
  <si>
    <t>M. J. Hazzan, M. R. Rose, D. M. Heller and S. Sanderson</t>
  </si>
  <si>
    <t>247-252</t>
  </si>
  <si>
    <t>https://doi.org/10.1002/prs.12303</t>
  </si>
  <si>
    <t>Writing in the margins: Considerations for safe operating limits</t>
  </si>
  <si>
    <t>S. J. Dee, R. A. Ogle and M. S. Walters</t>
  </si>
  <si>
    <t>253-260</t>
  </si>
  <si>
    <t>https://doi.org/10.1002/prs.12324</t>
  </si>
  <si>
    <t>SIL-3, SIL-2, and unicorns (there is a high probability your SIL 2 and SIL 3 SIFs have no better performance than SIL 1)</t>
  </si>
  <si>
    <t>A. M. Dowell III, W. Bridges, H. W. Thomas and M. Massello</t>
  </si>
  <si>
    <t>261-275</t>
  </si>
  <si>
    <t>https://doi.org/10.1002/prs.12314</t>
  </si>
  <si>
    <t>Loss prevention learnings from Beirut and similar ammonium nitrate explosions</t>
  </si>
  <si>
    <t>L. R. Boeck and P. W. Mahan</t>
  </si>
  <si>
    <t>276-282</t>
  </si>
  <si>
    <t>https://doi.org/10.1002/prs.12322</t>
  </si>
  <si>
    <t>Lessons learned from the 2011 Great East Japan Earthquake: A case study of tsunami risk assessment in a Japanese chemical corporation</t>
  </si>
  <si>
    <t>N. Ochiai, J. Nakayama, Y.-i. Izato and A. Miyake</t>
  </si>
  <si>
    <t>283-292</t>
  </si>
  <si>
    <t>https://doi.org/10.1002/prs.12315</t>
  </si>
  <si>
    <t>It was a dark and stormy night—Investigation of acrylate storage tank explosions</t>
  </si>
  <si>
    <t>K. Kas and D. T. Morrison</t>
  </si>
  <si>
    <t>293-306</t>
  </si>
  <si>
    <t>https://doi.org/10.1002/prs.12308</t>
  </si>
  <si>
    <t>Gone with the wind: Ventjet is a new engineering model for atmospheric dispersion</t>
  </si>
  <si>
    <t>D. Miller, E. Vyazmina, A. Shen and E. Lutostansky</t>
  </si>
  <si>
    <t>307-351</t>
  </si>
  <si>
    <t>https://doi.org/10.1002/prs.12329</t>
  </si>
  <si>
    <t>Thermal runaway behavior and hazard evaluation of cumene hydroperoxide mixed separately with four products under adiabatic conditions coupled with risk matrix method</t>
  </si>
  <si>
    <t>C.-F. Yu, S.-H. Liu, W.-T. Wang and R.-J. Xu</t>
  </si>
  <si>
    <t>352-361</t>
  </si>
  <si>
    <t>https://doi.org/10.1002/prs.12307</t>
  </si>
  <si>
    <t>Evaluation protocols for flammable and toxic dispersion models</t>
  </si>
  <si>
    <t>F. Gavelli, B. Hendrickson, R. Kooy and B. Kolade</t>
  </si>
  <si>
    <t>362-371</t>
  </si>
  <si>
    <t>https://doi.org/10.1002/prs.12311</t>
  </si>
  <si>
    <t>Experiment on influence of inert powder on deflagration of oil shale dust research</t>
  </si>
  <si>
    <t>G. Chen, X. Meng, X. Li, K. Yan and Y. Liu</t>
  </si>
  <si>
    <t>372-383</t>
  </si>
  <si>
    <t>https://doi.org/10.1002/prs.12312</t>
  </si>
  <si>
    <t>Influences of methane and propane on the explosion characteristics of polymethyl methacrylate and acrylonitrile butadiene styrene dusts</t>
  </si>
  <si>
    <t>J. Cheng, C. Qi, J. Zhang, P. Zhao, Y. Qin, Y. Wang, G. Zhao and K. Gao</t>
  </si>
  <si>
    <t>384-394</t>
  </si>
  <si>
    <t>https://doi.org/10.1002/prs.12313</t>
  </si>
  <si>
    <t>Quantitative risk assessment for ammonia ship-to-ship bunkering based on Bayesian network</t>
  </si>
  <si>
    <t>H. Fan, H. Enshaei, S. G. Jayasinghe, S. H. Tan and C. Zhang</t>
  </si>
  <si>
    <t>395-410</t>
  </si>
  <si>
    <t>https://doi.org/10.1002/prs.12326</t>
  </si>
  <si>
    <t>Summer 2022 Safety and Health News</t>
  </si>
  <si>
    <t>411-414</t>
  </si>
  <si>
    <t>https://doi.org/10.1002/prs.12368</t>
  </si>
  <si>
    <t>Emerging challenges for the safe transportation of lithium batteries</t>
  </si>
  <si>
    <t>W. S. Schoonover</t>
  </si>
  <si>
    <t>417-418</t>
  </si>
  <si>
    <t>https://doi.org/10.1002/prs.12401</t>
  </si>
  <si>
    <t>Battery failure analysis and characterization of failure types</t>
  </si>
  <si>
    <t>S. Berg</t>
  </si>
  <si>
    <t>419-422</t>
  </si>
  <si>
    <t>https://doi.org/10.1002/prs.12386</t>
  </si>
  <si>
    <t>Research on the frequency of battery energy storage system failures</t>
  </si>
  <si>
    <t>W. K. Wong</t>
  </si>
  <si>
    <t>423-425</t>
  </si>
  <si>
    <t>https://doi.org/10.1002/prs.12366</t>
  </si>
  <si>
    <t>A review of fire mitigation methods for li-ion battery energy storage system</t>
  </si>
  <si>
    <t>R. Sebastian</t>
  </si>
  <si>
    <t>426-429</t>
  </si>
  <si>
    <t>https://doi.org/10.1002/prs.12365</t>
  </si>
  <si>
    <t>Flammable hazards of BESS failures</t>
  </si>
  <si>
    <t>A. Morones</t>
  </si>
  <si>
    <t>430-432</t>
  </si>
  <si>
    <t>https://doi.org/10.1002/prs.12384</t>
  </si>
  <si>
    <t>Evaluation and design of structures to contain lithium-ion battery hazards</t>
  </si>
  <si>
    <t>G. A. Shelton</t>
  </si>
  <si>
    <t>433-436</t>
  </si>
  <si>
    <t>https://doi.org/10.1002/prs.12385</t>
  </si>
  <si>
    <t>Overview of Li-ion battery energy storage system failures and risk management considerations</t>
  </si>
  <si>
    <t>R. Stokes</t>
  </si>
  <si>
    <t>437-439</t>
  </si>
  <si>
    <t>https://doi.org/10.1002/prs.12387</t>
  </si>
  <si>
    <t>Understanding and managing hazards of lithium-ion battery systems</t>
  </si>
  <si>
    <t>M. Snyder and A. Theis</t>
  </si>
  <si>
    <t>440-448</t>
  </si>
  <si>
    <t>https://doi.org/10.1002/prs.12408</t>
  </si>
  <si>
    <t>Risk assessment and safeguarding of lithium-ion battery containing facilities</t>
  </si>
  <si>
    <t>E. Marszal and A. Bryan</t>
  </si>
  <si>
    <t>449-454</t>
  </si>
  <si>
    <t>https://doi.org/10.1002/prs.12309</t>
  </si>
  <si>
    <t>Exercising operational agility in virtual training sessions</t>
  </si>
  <si>
    <t>S. Chia, S. Ligori and A. Wu</t>
  </si>
  <si>
    <t>455-460</t>
  </si>
  <si>
    <t>https://doi.org/10.1002/prs.12354</t>
  </si>
  <si>
    <t>Review of the layer of protection analysis results after process safety incidents</t>
  </si>
  <si>
    <t>H. J. Essl, D. Sandholzer, L. Werner and G. Zimmer</t>
  </si>
  <si>
    <t>461-468</t>
  </si>
  <si>
    <t>https://doi.org/10.1002/prs.12339</t>
  </si>
  <si>
    <t>Application of layers of protection analysis to prevent coronavirus infection</t>
  </si>
  <si>
    <t>A. Mokhber, S. Aggarwal and P. García-Triñanes</t>
  </si>
  <si>
    <t>469-479</t>
  </si>
  <si>
    <t>https://doi.org/10.1002/prs.12362</t>
  </si>
  <si>
    <t>Risk assessment of a liquefied natural gas process facility using bow-tie and Bayesian networks</t>
  </si>
  <si>
    <t>H. Zerrouki</t>
  </si>
  <si>
    <t>480-491</t>
  </si>
  <si>
    <t>https://doi.org/10.1002/prs.12341</t>
  </si>
  <si>
    <t>MOC 101—Fundamentals for effective change management</t>
  </si>
  <si>
    <t>N. Faulk and C. Costa da Fonseca</t>
  </si>
  <si>
    <t>492-502</t>
  </si>
  <si>
    <t>https://doi.org/10.1002/prs.12388</t>
  </si>
  <si>
    <t>A tale of two MOCs: An adventure fable outlining the constant danger of not following proper process safety protocol</t>
  </si>
  <si>
    <t>P. Nelson and L. Ruth</t>
  </si>
  <si>
    <t>503-506</t>
  </si>
  <si>
    <t>https://doi.org/10.1002/prs.12402</t>
  </si>
  <si>
    <t>Effectively use metrics as part of process safety feedback and learning systems to monitor and improve performance</t>
  </si>
  <si>
    <t>507-511</t>
  </si>
  <si>
    <t>https://doi.org/10.1002/prs.12358</t>
  </si>
  <si>
    <t>Asset/mechanical integrity: A PSM element that still bedevils</t>
  </si>
  <si>
    <t>M. J. Hazzan and K. W. Min</t>
  </si>
  <si>
    <t>512-518</t>
  </si>
  <si>
    <t>https://doi.org/10.1002/prs.12333</t>
  </si>
  <si>
    <t>Lessons learned from the Barracas accident: Ammonium nitrate explosion during road transport</t>
  </si>
  <si>
    <t>X. Baraza, J. Giménez, A. Pey and M. Rubiales</t>
  </si>
  <si>
    <t>519-530</t>
  </si>
  <si>
    <t>https://doi.org/10.1002/prs.12396</t>
  </si>
  <si>
    <t>Incidence investigation of accidents in chemical industries: A comprehensive study based on factor analysis</t>
  </si>
  <si>
    <t>A. Soltanzadeh, M. S. Yarandi, M. D. Jazari and M. Mahdinia</t>
  </si>
  <si>
    <t>531-537</t>
  </si>
  <si>
    <t>https://doi.org/10.1002/prs.12335</t>
  </si>
  <si>
    <t>Accident analysis based on systems thinking approach: Case study of “6·13” tank truck explosion in Wenling, China</t>
  </si>
  <si>
    <t>P. Yang, L. Zhang and G. Tao</t>
  </si>
  <si>
    <t>538-546</t>
  </si>
  <si>
    <t>https://doi.org/10.1002/prs.12394</t>
  </si>
  <si>
    <t>Firewater fuel tank integrity under blast loads from vapor cloud explosions</t>
  </si>
  <si>
    <t>T. Paschal and A. Sharma</t>
  </si>
  <si>
    <t>547-556</t>
  </si>
  <si>
    <t>https://doi.org/10.1002/prs.12405</t>
  </si>
  <si>
    <t>An investigation of maximum experimental safety gap of CH4H2 blended fuel at different initial pressures</t>
  </si>
  <si>
    <t>L. Rui, J. Pan, T. Li, Q. L. Wang, H. Ma and W. Z. Shen</t>
  </si>
  <si>
    <t>557-566</t>
  </si>
  <si>
    <t>https://doi.org/10.1002/prs.12332</t>
  </si>
  <si>
    <t>Experimental and numerical research on the characteristics of heavy gas leakage and diffusion</t>
  </si>
  <si>
    <t>B.-J. Shi, H. Wang, S.-M. Nie, C. Cheng and T.-J. Li</t>
  </si>
  <si>
    <t>567-580</t>
  </si>
  <si>
    <t>https://doi.org/10.1002/prs.12371</t>
  </si>
  <si>
    <t>Experimental measurement and theoretical prediction for lower flammability limits of ternary hydrocarbon mixtures</t>
  </si>
  <si>
    <t>C. Qi, M. He, Y. Ning, S. Chen, X. Yan, Y. Wang, X. Yu and J. Yu</t>
  </si>
  <si>
    <t>581-590</t>
  </si>
  <si>
    <t>https://doi.org/10.1002/prs.12398</t>
  </si>
  <si>
    <t>Risks and limitations of steam curtains protection in case of flammable gases leakage</t>
  </si>
  <si>
    <t>M. Kulich and T. Herink</t>
  </si>
  <si>
    <t>591-601</t>
  </si>
  <si>
    <t>https://doi.org/10.1002/prs.12340</t>
  </si>
  <si>
    <t>Remembering Dr. Hans Fauske</t>
  </si>
  <si>
    <t>602-602</t>
  </si>
  <si>
    <t>https://doi.org/10.1002/prs.12400</t>
  </si>
  <si>
    <t>Safety and Health News</t>
  </si>
  <si>
    <t>603-608</t>
  </si>
  <si>
    <t>https://doi.org/10.1002/prs.12406</t>
  </si>
  <si>
    <t>The legacy of the Mary Kay O'Connor Process Safety Center</t>
  </si>
  <si>
    <t>611-611</t>
  </si>
  <si>
    <t>https://doi.org/10.1002/prs.12426</t>
  </si>
  <si>
    <t>Thomas Michael O'Connor: The quiet visionary leader of process safety</t>
  </si>
  <si>
    <t>S. W. Behie and R. E. Sanders</t>
  </si>
  <si>
    <t>612-614</t>
  </si>
  <si>
    <t>https://doi.org/10.1002/prs.12425</t>
  </si>
  <si>
    <t>It all adds up…the impact of cumulative changes on safety and production</t>
  </si>
  <si>
    <t>615-623</t>
  </si>
  <si>
    <t>https://doi.org/10.1002/prs.12392</t>
  </si>
  <si>
    <t>The evergreen process hazard analysis: An essential next step</t>
  </si>
  <si>
    <t>624-641</t>
  </si>
  <si>
    <t>https://doi.org/10.1002/prs.12409</t>
  </si>
  <si>
    <t>Process safety education: Validating the concepts for a process safety program (article 2/2)</t>
  </si>
  <si>
    <t>642-657</t>
  </si>
  <si>
    <t>https://doi.org/10.1002/prs.12360</t>
  </si>
  <si>
    <t>Reducing boiler operating staff? It might be legal but think through the risks!</t>
  </si>
  <si>
    <t>658-664</t>
  </si>
  <si>
    <t>https://doi.org/10.1002/prs.12407</t>
  </si>
  <si>
    <t>Industrial control system risk assessment standards and leading practices in the chemical industry</t>
  </si>
  <si>
    <t>J. Cusimano</t>
  </si>
  <si>
    <t>665-669</t>
  </si>
  <si>
    <t>https://doi.org/10.1002/prs.12372</t>
  </si>
  <si>
    <t>Process hazard considerations for utilization of renewable methane from biogas</t>
  </si>
  <si>
    <t>S. J. Dee, D. C. Hietala and T. P. Sulmonetti</t>
  </si>
  <si>
    <t>670-677</t>
  </si>
  <si>
    <t>https://doi.org/10.1002/prs.12389</t>
  </si>
  <si>
    <t>Under investigation; wanted, missing Risk-Based Process Safety elements</t>
  </si>
  <si>
    <t>678-686</t>
  </si>
  <si>
    <t>https://doi.org/10.1002/prs.12393</t>
  </si>
  <si>
    <t>Only the best is good enough: Managing the risks of glass in hazardous service</t>
  </si>
  <si>
    <t>N. Ashley, B. Sapkota and J. E. Torres</t>
  </si>
  <si>
    <t>687-701</t>
  </si>
  <si>
    <t>https://doi.org/10.1002/prs.12397</t>
  </si>
  <si>
    <t>Simplified approach for making risk decisions in a fast-paced business environment</t>
  </si>
  <si>
    <t>J. Lu and E. M. Lutostansky</t>
  </si>
  <si>
    <t>702-707</t>
  </si>
  <si>
    <t>https://doi.org/10.1002/prs.12383</t>
  </si>
  <si>
    <t>Quantitative resilient investigation using RIPSHA approach and ANOVA validation for the ammonia storage unit</t>
  </si>
  <si>
    <t>P. Rathinam, S. Subburaj, A. Roseline A and S. Kalaiselvam</t>
  </si>
  <si>
    <t>708-720</t>
  </si>
  <si>
    <t>https://doi.org/10.1002/prs.12370</t>
  </si>
  <si>
    <t>Integrating cybersecurity into the risk-based process safety (RBPS) program</t>
  </si>
  <si>
    <t>D. Chastain-Knight, S. Dharmavaram and P. N. Lodal</t>
  </si>
  <si>
    <t>721-727</t>
  </si>
  <si>
    <t>https://doi.org/10.1002/prs.12403</t>
  </si>
  <si>
    <t>Human factor analysis and classification system for the oil, gas, and process industry</t>
  </si>
  <si>
    <t>J. Yang and Y. Kwon</t>
  </si>
  <si>
    <t>728-737</t>
  </si>
  <si>
    <t>https://doi.org/10.1002/prs.12359</t>
  </si>
  <si>
    <t>Ventdef: A new engineering model for vented gas deflagration based on NFPA 68 (2018)</t>
  </si>
  <si>
    <t>A. Shen and D. Miller</t>
  </si>
  <si>
    <t>738-750</t>
  </si>
  <si>
    <t>https://doi.org/10.1002/prs.12391</t>
  </si>
  <si>
    <t>Process safety management lessons learned from a fire accident caused by the reverse flow of high-pressure gas in a residual desulfurization process in Taiwan</t>
  </si>
  <si>
    <t>H.-J. Liaw, C.-C. Liu, J.-F. Wan and T.-L. Tzou</t>
  </si>
  <si>
    <t>751-760</t>
  </si>
  <si>
    <t>https://doi.org/10.1002/prs.12357</t>
  </si>
  <si>
    <t>Hydrogen explosions in sprinkler systems</t>
  </si>
  <si>
    <t>S. Park, S. An and Y. Choi</t>
  </si>
  <si>
    <t>761-766</t>
  </si>
  <si>
    <t>https://doi.org/10.1002/prs.12374</t>
  </si>
  <si>
    <t>The 1969 Rocky Flats fire – We should not forget</t>
  </si>
  <si>
    <t>B. G. Campbell</t>
  </si>
  <si>
    <t>767-771</t>
  </si>
  <si>
    <t>https://doi.org/10.1002/prs.12404</t>
  </si>
  <si>
    <t>Modeling the causes of accidental gas explosions from the perspective of safety information loss</t>
  </si>
  <si>
    <t>L. Cheng, B. Jiang and H. Guo</t>
  </si>
  <si>
    <t>772-782</t>
  </si>
  <si>
    <t>https://doi.org/10.1002/prs.12356</t>
  </si>
  <si>
    <t>Process hazard evaluation for the epoxidation of soybean oil with calorimetry techniques</t>
  </si>
  <si>
    <t>X. Zhou, Y. Pan, L. Zhang and J. Jiang</t>
  </si>
  <si>
    <t>783-792</t>
  </si>
  <si>
    <t>https://doi.org/10.1002/prs.12395</t>
  </si>
  <si>
    <t>Probabilistic failure assessment of oil pipelines due to internal corrosion</t>
  </si>
  <si>
    <t>S. Khakzad, M. Yang, A. Lohi and N. Khakzad</t>
  </si>
  <si>
    <t>793-803</t>
  </si>
  <si>
    <t>https://doi.org/10.1002/prs.12364</t>
  </si>
  <si>
    <t>Winter 2022 Safety and Health News</t>
  </si>
  <si>
    <t>804-808</t>
  </si>
  <si>
    <t>https://doi.org/10.1002/prs.12427</t>
  </si>
  <si>
    <t>Advancement of process safety in China—20 years of remarkable improvement</t>
  </si>
  <si>
    <t>R. J. Willey and J. Murphy</t>
  </si>
  <si>
    <t>https://doi.org/10.1002/prs.12436</t>
  </si>
  <si>
    <t>The growth of process safety practice in China</t>
  </si>
  <si>
    <t>Y. Meng, Y. Hu, W. Li, Y. Liu, D. Zhao and R. J. Willey</t>
  </si>
  <si>
    <t>https://doi.org/10.1002/prs.12438</t>
  </si>
  <si>
    <t>An alternative methodology addressing United Nations classification type for self-reactive substances</t>
  </si>
  <si>
    <t>E. Raines and B. Doup</t>
  </si>
  <si>
    <t>https://doi.org/10.1002/prs.12410</t>
  </si>
  <si>
    <t>Thermal risk classification optimization of flammable aromatic nitro compounds: Experiments and QSPR models</t>
  </si>
  <si>
    <t>C. Qin, M. Dang, Y. Meng and D. Zhao</t>
  </si>
  <si>
    <t>https://doi.org/10.1002/prs.12412</t>
  </si>
  <si>
    <t>Safety assessment through HAZOP-LOPA-SIL analysis implementation in the DPA demulsifier production process</t>
  </si>
  <si>
    <t>J. Wang, D. Hu, C. Peng, H. Zhi and L. Wu</t>
  </si>
  <si>
    <t>https://doi.org/10.1002/prs.12414</t>
  </si>
  <si>
    <t>Building proactive organizational resilience against the risk of major process safety incidents</t>
  </si>
  <si>
    <t>M. M. R. Qureshi</t>
  </si>
  <si>
    <t>48-55</t>
  </si>
  <si>
    <t>https://doi.org/10.1002/prs.12411</t>
  </si>
  <si>
    <t>Compilation of reputation loss scales in the oil and gas pipeline industry</t>
  </si>
  <si>
    <t>X. Chen, W. Chen, Y. Zhang, B. Peng, M. Niu and M. Xu</t>
  </si>
  <si>
    <t>56-62</t>
  </si>
  <si>
    <t>https://doi.org/10.1002/prs.12434</t>
  </si>
  <si>
    <t>Managing safety critical equipment and design performance standards in major capital projects - BP mad dog 2 project</t>
  </si>
  <si>
    <t>C. S. Ong</t>
  </si>
  <si>
    <t>63-71</t>
  </si>
  <si>
    <t>https://doi.org/10.1002/prs.12430</t>
  </si>
  <si>
    <t>Analysis and improvement of hot work management in China</t>
  </si>
  <si>
    <t>X. Wang</t>
  </si>
  <si>
    <t>72-78</t>
  </si>
  <si>
    <t>https://doi.org/10.1002/prs.12433</t>
  </si>
  <si>
    <t>Verification of intrinsic safety on instrumentation loop</t>
  </si>
  <si>
    <t>T. H. Kuan, K. W. Chew and K. H. Chua</t>
  </si>
  <si>
    <t>79-95</t>
  </si>
  <si>
    <t>https://doi.org/10.1002/prs.12418</t>
  </si>
  <si>
    <t>Causation analysis of fire explosion in the port's hazardous chemicals storage area based on FTA-AHP</t>
  </si>
  <si>
    <t>Y. Chang and D. Zhang</t>
  </si>
  <si>
    <t>96-104</t>
  </si>
  <si>
    <t>https://doi.org/10.1002/prs.12419</t>
  </si>
  <si>
    <t>Thermal modeling for supporting firefighting and emergency response planning</t>
  </si>
  <si>
    <t>B. Wan, T. Parker and Q. Wang</t>
  </si>
  <si>
    <t>105-115</t>
  </si>
  <si>
    <t>https://doi.org/10.1002/prs.12399</t>
  </si>
  <si>
    <t>Experimental study of explosion overpressure and flame propagation of micro-sized and nanosized iron powder</t>
  </si>
  <si>
    <t>X. Meng, Z. Wang, Y. Zhang, Q. Xiao and P. Yang</t>
  </si>
  <si>
    <t>116-125</t>
  </si>
  <si>
    <t>https://doi.org/10.1002/prs.12413</t>
  </si>
  <si>
    <t>Flame behaviors and explosion characteristics of two-phase propylene oxide/air mixture under different ambient pressures</t>
  </si>
  <si>
    <t>H. Wan, Y. Wen and Q. Zhang</t>
  </si>
  <si>
    <t>126-140</t>
  </si>
  <si>
    <t>https://doi.org/10.1002/prs.12429</t>
  </si>
  <si>
    <t>Experimental evaluation of individual effects of water mist spray characteristics on thermal radiation attenuation using twin-fluid nozzles with full-cone spray pattern</t>
  </si>
  <si>
    <t>J. G. Jo and C. Y. Lee</t>
  </si>
  <si>
    <t>141-154</t>
  </si>
  <si>
    <t>https://doi.org/10.1002/prs.12421</t>
  </si>
  <si>
    <t>Modeling the risk of acetone emission from a storage tank in summer and winter</t>
  </si>
  <si>
    <t>X. Li, J. Li, W. Ji, Y. Ou, R. He, X. Xu and B. Wang</t>
  </si>
  <si>
    <t>155-161</t>
  </si>
  <si>
    <t>https://doi.org/10.1002/prs.12437</t>
  </si>
  <si>
    <t>The formation mechanism and generation conditions of urban residents' public safety behavior</t>
  </si>
  <si>
    <t>Y. Cheng, J. Yin, P. Huang and Y. Ni</t>
  </si>
  <si>
    <t>162-173</t>
  </si>
  <si>
    <t>https://doi.org/10.1002/prs.12444</t>
  </si>
  <si>
    <t>Performance evaluation of safety barriers based on multidimensional deconstruction</t>
  </si>
  <si>
    <t>J. Kang, L. Wang, H. Jin, J. Zhang and H. Dai</t>
  </si>
  <si>
    <t>174-185</t>
  </si>
  <si>
    <t>https://doi.org/10.1002/prs.12415</t>
  </si>
  <si>
    <t>Effect of particle size distribution on explosion intensity of aluminum powder</t>
  </si>
  <si>
    <t>J. Zhang, X. Ren, H. Jia, Z. Cui, N. Xiong, B. Xiao and X. Han</t>
  </si>
  <si>
    <t>186-193</t>
  </si>
  <si>
    <t>https://doi.org/10.1002/prs.12422</t>
  </si>
  <si>
    <t>Pyrophoric behavior of metal dusts</t>
  </si>
  <si>
    <t>194-194</t>
  </si>
  <si>
    <t>https://doi.org/10.1002/prs.12435</t>
  </si>
  <si>
    <t>Spring 2023 Safety and Health News</t>
  </si>
  <si>
    <t>195-197</t>
  </si>
  <si>
    <t>https://doi.org/10.1002/prs.12442</t>
  </si>
  <si>
    <t>Correction to “Learning from accidents: Nontechnical skills deficiency in the European process industry”</t>
  </si>
  <si>
    <t>S. Nazir</t>
  </si>
  <si>
    <t>198-198</t>
  </si>
  <si>
    <t>https://doi.org/10.1002/prs.12445</t>
  </si>
  <si>
    <t>3-3</t>
  </si>
  <si>
    <t>4-11</t>
  </si>
  <si>
    <t>12-20</t>
  </si>
  <si>
    <t>Embracing the future of chemical engineering: Energy transition to hydrogen</t>
  </si>
  <si>
    <t>R. J. Willey and K. Pearson</t>
  </si>
  <si>
    <t>201-201</t>
  </si>
  <si>
    <t>https://doi.org/10.1002/prs.12457</t>
  </si>
  <si>
    <t>Hydrogen hazards and gas detection—Electrolyzer case study</t>
  </si>
  <si>
    <t>E. M. Marszal and B. Smith</t>
  </si>
  <si>
    <t>202-212</t>
  </si>
  <si>
    <t>https://doi.org/10.1002/prs.12461</t>
  </si>
  <si>
    <t>Ensuring natural gas infrastructure is suitable for hydrogen service</t>
  </si>
  <si>
    <t>B. Ott, L. Delafontaine, N. A. Welchert, S. Dee and A. Reza</t>
  </si>
  <si>
    <t>213-224</t>
  </si>
  <si>
    <t>https://doi.org/10.1002/prs.12455</t>
  </si>
  <si>
    <t>Comparison of hydrogen and hydrocarbon fuels hazards and practical risk management strategies</t>
  </si>
  <si>
    <t>R. MacNguyen</t>
  </si>
  <si>
    <t>225-241</t>
  </si>
  <si>
    <t>https://doi.org/10.1002/prs.12460</t>
  </si>
  <si>
    <t>Very lean hydrogen vapor cloud explosion testing</t>
  </si>
  <si>
    <t>D. R. Malik, W. B. Lowry, E. Vivanco and J. K. Thomas</t>
  </si>
  <si>
    <t>242-251</t>
  </si>
  <si>
    <t>https://doi.org/10.1002/prs.12459</t>
  </si>
  <si>
    <t>Process Safety Primer—June 2023</t>
  </si>
  <si>
    <t>K. Mullins and K. Pearson</t>
  </si>
  <si>
    <t>https://doi.org/10.1002/prs.12462</t>
  </si>
  <si>
    <t>Process safety cards—A good deal safer</t>
  </si>
  <si>
    <t>D. Hatch</t>
  </si>
  <si>
    <t>254-257</t>
  </si>
  <si>
    <t>https://doi.org/10.1002/prs.12440</t>
  </si>
  <si>
    <t>Expanding from LOPA to quantitative bow tie analysis</t>
  </si>
  <si>
    <t>258-268</t>
  </si>
  <si>
    <t>https://doi.org/10.1002/prs.12424</t>
  </si>
  <si>
    <t>Process safety analysis using operational data and Bayesian network</t>
  </si>
  <si>
    <t>J. Daley, F. Khan and M. T. Amin</t>
  </si>
  <si>
    <t>269-280</t>
  </si>
  <si>
    <t>https://doi.org/10.1002/prs.12441</t>
  </si>
  <si>
    <t>Reducing the risk of intentional domino effects in process plants: A risk-based minimax strategy</t>
  </si>
  <si>
    <t>281-289</t>
  </si>
  <si>
    <t>https://doi.org/10.1002/prs.12443</t>
  </si>
  <si>
    <t>Evolutions of the LOPA method to a fully quantified method</t>
  </si>
  <si>
    <t>O. Iddir</t>
  </si>
  <si>
    <t>290-298</t>
  </si>
  <si>
    <t>https://doi.org/10.1002/prs.12446</t>
  </si>
  <si>
    <t>Consequence modeling of liquefied petroleum gas accidental release from retail outlets in an African city residential environment</t>
  </si>
  <si>
    <t>K. Abdulkareem Abdulraheem, J. A. Adeniran, A. S. Aremu, M.-N. Yusuf, A. K. Oyeneye, S. A. Atanda and I. Abubakar</t>
  </si>
  <si>
    <t>https://doi.org/10.1002/prs.12450</t>
  </si>
  <si>
    <t>ALARP demonstration in management of change using quantitative Bowtie analysis risk assessment tool for an offshore gas platform</t>
  </si>
  <si>
    <t>M. A. Abdul Aziz and M. S. Md Said</t>
  </si>
  <si>
    <t>310-327</t>
  </si>
  <si>
    <t>https://doi.org/10.1002/prs.12420</t>
  </si>
  <si>
    <t>Workplace accident analysis in the Algerian oil and gas industry</t>
  </si>
  <si>
    <t>H. Zerrouki, M. D. E. Ghozlane, H. D. Estrada Lugo and E. Patelli</t>
  </si>
  <si>
    <t>328-337</t>
  </si>
  <si>
    <t>https://doi.org/10.1002/prs.12439</t>
  </si>
  <si>
    <t>Concurrent design error, poor welding, and code inadequacy cause jet-FIRE on a topping column</t>
  </si>
  <si>
    <t>R. Doglione and N. Piccinini</t>
  </si>
  <si>
    <t>338-347</t>
  </si>
  <si>
    <t>https://doi.org/10.1002/prs.12416</t>
  </si>
  <si>
    <t>Lessons learned from large-scale lithium-ion battery energy storage systems incidents: A mini review</t>
  </si>
  <si>
    <t>V. Lystianingrum, A. Priyadi and I. M. Y. Negara</t>
  </si>
  <si>
    <t>348-355</t>
  </si>
  <si>
    <t>https://doi.org/10.1002/prs.12448</t>
  </si>
  <si>
    <t>Importance of “SMART valve positioners” in testing of final control elements in safety instrumented systems application</t>
  </si>
  <si>
    <t>H. J. Patel</t>
  </si>
  <si>
    <t>356-361</t>
  </si>
  <si>
    <t>https://doi.org/10.1002/prs.12432</t>
  </si>
  <si>
    <t>Charge distribution in turbulent flow of charged liquid—Modeling and experimental validation</t>
  </si>
  <si>
    <t>A. D. Ratschow, S. Stein and H.-J. Gross</t>
  </si>
  <si>
    <t>362-370</t>
  </si>
  <si>
    <t>https://doi.org/10.1002/prs.12431</t>
  </si>
  <si>
    <t>Strong degradation of polycarbonate and polystyrene by the CO2 capture solvent diethyl sebacate</t>
  </si>
  <si>
    <t>S. Z. Islam, D. S. Sholl, J. A. Steckel and R. L. Thompson</t>
  </si>
  <si>
    <t>371-376</t>
  </si>
  <si>
    <t>https://doi.org/10.1002/prs.12447</t>
  </si>
  <si>
    <t>Importance measures for performance shaping factors of human reliability analysis</t>
  </si>
  <si>
    <t>T. R. de Albuquerque, J. d. J. R. Oliva, P. L. C. Saldanha and P. A. A. Garcia</t>
  </si>
  <si>
    <t>377-391</t>
  </si>
  <si>
    <t>https://doi.org/10.1002/prs.12423</t>
  </si>
  <si>
    <t>392-392</t>
  </si>
  <si>
    <t>https://doi.org/10.1002/prs.12458</t>
  </si>
  <si>
    <t>393-396</t>
  </si>
  <si>
    <t>https://doi.org/10.1002/prs.12456</t>
  </si>
  <si>
    <t>The stories of four more process safety legends</t>
  </si>
  <si>
    <t>J. Murphy, R. J. Willey and A. Baulch</t>
  </si>
  <si>
    <t>399-416</t>
  </si>
  <si>
    <t>https://doi.org/10.1002/prs.12513</t>
  </si>
  <si>
    <t>Reaction calorimetry: Main types, simple theory, and application for kinetic study—A review</t>
  </si>
  <si>
    <t>A. Kossoy</t>
  </si>
  <si>
    <t>417-429</t>
  </si>
  <si>
    <t>https://doi.org/10.1002/prs.12452</t>
  </si>
  <si>
    <t>ENPS 101—Back to school for process safety</t>
  </si>
  <si>
    <t>J. Forest and C. Grounds</t>
  </si>
  <si>
    <t>430-433</t>
  </si>
  <si>
    <t>https://doi.org/10.1002/prs.12484</t>
  </si>
  <si>
    <t>MOC 102: Get more out of MOC systems than “just managing changes”</t>
  </si>
  <si>
    <t>434-439</t>
  </si>
  <si>
    <t>https://doi.org/10.1002/prs.12488</t>
  </si>
  <si>
    <t>Accident consequence assessment of benzene leakage from storage tank in a chemical park in Bengbu City, China</t>
  </si>
  <si>
    <t>M. Zhou, C. Xu, X. Xu and X. Li</t>
  </si>
  <si>
    <t>440-447</t>
  </si>
  <si>
    <t>https://doi.org/10.1002/prs.12463</t>
  </si>
  <si>
    <t>Modeling and risk analysis of large-scale crude oil pool fire on an offshore facility</t>
  </si>
  <si>
    <t>Y. Wang, T. Wang, C. Wang and F. Khan</t>
  </si>
  <si>
    <t>448-460</t>
  </si>
  <si>
    <t>https://doi.org/10.1002/prs.12474</t>
  </si>
  <si>
    <t>Comparing apples and oranges: Creating a comprehensive view of facility siting risks</t>
  </si>
  <si>
    <t>N. Markham</t>
  </si>
  <si>
    <t>https://doi.org/10.1002/prs.12487</t>
  </si>
  <si>
    <t>Consequence analysis in industrial organizations containing HS gas through accident scenarios based on chemical source selection</t>
  </si>
  <si>
    <t>S. Çetinyokuş</t>
  </si>
  <si>
    <t>469-480</t>
  </si>
  <si>
    <t>https://doi.org/10.1002/prs.12453</t>
  </si>
  <si>
    <t>Red Squirrel Tests: Air Products' ammonia field experiments</t>
  </si>
  <si>
    <t>S. Dharmavaram, M. J. Carroll, E. M. Lutostansky, D. McCormack, A. Chester and D. Allason</t>
  </si>
  <si>
    <t>481-498</t>
  </si>
  <si>
    <t>https://doi.org/10.1002/prs.12454</t>
  </si>
  <si>
    <t>How extreme failure-data filtering leads to poor process safety</t>
  </si>
  <si>
    <t>W. M. Goble and I. van Beurden</t>
  </si>
  <si>
    <t>499-504</t>
  </si>
  <si>
    <t>https://doi.org/10.1002/prs.12485</t>
  </si>
  <si>
    <t>Building design and selection for protection of critical assets</t>
  </si>
  <si>
    <t>K. R. Vilas and T. J. Mander</t>
  </si>
  <si>
    <t>505-515</t>
  </si>
  <si>
    <t>https://doi.org/10.1002/prs.12486</t>
  </si>
  <si>
    <t>Statistical concepts and data requirements for valid failure rate estimation</t>
  </si>
  <si>
    <t>J. V. Bukowski and A. E. Summers</t>
  </si>
  <si>
    <t>516-522</t>
  </si>
  <si>
    <t>https://doi.org/10.1002/prs.12468</t>
  </si>
  <si>
    <t>Insights from 665 tank farm fires—The second database update</t>
  </si>
  <si>
    <t>H. M. Paula</t>
  </si>
  <si>
    <t>523-536</t>
  </si>
  <si>
    <t>https://doi.org/10.1002/prs.12475</t>
  </si>
  <si>
    <t>A gas detector planning method that considers the area and zone based on the range of influence of chemicals with high vapor pressure</t>
  </si>
  <si>
    <t>M.-G. Kim, H. E. Lee, S. J. Yoon, J. H. Kim and K.-W. Moon</t>
  </si>
  <si>
    <t>537-549</t>
  </si>
  <si>
    <t>https://doi.org/10.1002/prs.12478</t>
  </si>
  <si>
    <t>Process safety incident prediction using near miss data</t>
  </si>
  <si>
    <t>A. K. Tiwari and S. V. K. Malluri</t>
  </si>
  <si>
    <t>550-555</t>
  </si>
  <si>
    <t>https://doi.org/10.1002/prs.12465</t>
  </si>
  <si>
    <t>…And the regulator clapped! New approaches to maximizing worker engagement in process safety management</t>
  </si>
  <si>
    <t>C. Robinson</t>
  </si>
  <si>
    <t>556-560</t>
  </si>
  <si>
    <t>https://doi.org/10.1002/prs.12477</t>
  </si>
  <si>
    <t>Safety instrumented system design with credible failure rates: The key to achieving plant safety</t>
  </si>
  <si>
    <t>R. Limaye</t>
  </si>
  <si>
    <t>561-566</t>
  </si>
  <si>
    <t>https://doi.org/10.1002/prs.12469</t>
  </si>
  <si>
    <t>Cause analysis framework from a safety capability perspective: Application to Tianjiayi hazardous chemical explosion accident</t>
  </si>
  <si>
    <t>Q. Lyu, G. Fu, Y. Wang, R. Zhang, Y. Wu and X. Xie</t>
  </si>
  <si>
    <t>567-577</t>
  </si>
  <si>
    <t>https://doi.org/10.1002/prs.12466</t>
  </si>
  <si>
    <t>Considerations for transient operation—Fire incident</t>
  </si>
  <si>
    <t>578-580</t>
  </si>
  <si>
    <t>https://doi.org/10.1002/prs.12473</t>
  </si>
  <si>
    <t>581-581</t>
  </si>
  <si>
    <t>https://doi.org/10.1002/prs.12502</t>
  </si>
  <si>
    <t>582-584</t>
  </si>
  <si>
    <t>https://doi.org/10.1002/prs.12512</t>
  </si>
  <si>
    <t>Correction to “Error propagation and uncertainty analysis: Application to fault tree analysis”</t>
  </si>
  <si>
    <t>585-585</t>
  </si>
  <si>
    <t>https://doi.org/10.1002/prs.12476</t>
  </si>
  <si>
    <t>Our lives as Process Safety Progress editors</t>
  </si>
  <si>
    <t>589-589</t>
  </si>
  <si>
    <t>https://doi.org/10.1002/prs.12549</t>
  </si>
  <si>
    <t>What is in a name?</t>
  </si>
  <si>
    <t>J. Forest and L. Long</t>
  </si>
  <si>
    <t>590-591</t>
  </si>
  <si>
    <t>https://doi.org/10.1002/prs.12547</t>
  </si>
  <si>
    <t>Process Safety Primer</t>
  </si>
  <si>
    <t>M. Snyder</t>
  </si>
  <si>
    <t>592-593</t>
  </si>
  <si>
    <t>https://doi.org/10.1002/prs.12550</t>
  </si>
  <si>
    <t>Getting the deal done—While managing process safety risk</t>
  </si>
  <si>
    <t>J. Currie and K. Kas</t>
  </si>
  <si>
    <t>594-602</t>
  </si>
  <si>
    <t>https://doi.org/10.1002/prs.12509</t>
  </si>
  <si>
    <t>Using credible failure rates for SIS ensures process safety: A summary of the panel discussion</t>
  </si>
  <si>
    <t>J. V. Bukowski, A. E. Summers, W. M. Goble, R. Limaye and J. Gutierrez</t>
  </si>
  <si>
    <t>603-611</t>
  </si>
  <si>
    <t>https://doi.org/10.1002/prs.12489</t>
  </si>
  <si>
    <t>Systematic errors that compromise integrity of safety instrumented systems</t>
  </si>
  <si>
    <t>612-621</t>
  </si>
  <si>
    <t>https://doi.org/10.1002/prs.12504</t>
  </si>
  <si>
    <t>Study on statistical indicators of economic loss of major chemical accidents</t>
  </si>
  <si>
    <t>C. Dai, M. Xu, W. Wang, C. Ma and L. Yang</t>
  </si>
  <si>
    <t>622-627</t>
  </si>
  <si>
    <t>https://doi.org/10.1002/prs.12498</t>
  </si>
  <si>
    <t>Failure factor analysis of China hazardous chemicals safety regulation system based on FMEA</t>
  </si>
  <si>
    <t>C. Hao, Y. Fan, S. Huo and Y. Niu</t>
  </si>
  <si>
    <t>628-636</t>
  </si>
  <si>
    <t>https://doi.org/10.1002/prs.12494</t>
  </si>
  <si>
    <t>Consequence analysis of CNG leakage at joint refueling and charging stations</t>
  </si>
  <si>
    <t>Z. Luo, L. Liu, B. Su, F. Song, R. Hao, C. Zhang, X. Kang and A. Zhang</t>
  </si>
  <si>
    <t>637-648</t>
  </si>
  <si>
    <t>https://doi.org/10.1002/prs.12500</t>
  </si>
  <si>
    <t>Emergency management capability evaluation of chemical parks based on PFDEMATEL-G1 and PFTOPSIS</t>
  </si>
  <si>
    <t>J. Zhang, X. Lang, Q. You, Y. Jing, Z. Shang, M. Shi and J. Kang</t>
  </si>
  <si>
    <t>649-663</t>
  </si>
  <si>
    <t>https://doi.org/10.1002/prs.12507</t>
  </si>
  <si>
    <t>Hazards of lithium-ion battery energy storage systems (BESS), mitigation strategies, minimum requirements, and best practices</t>
  </si>
  <si>
    <t>I. S. Mylenbusch, K. Claffey and B. N. Chu</t>
  </si>
  <si>
    <t>664-673</t>
  </si>
  <si>
    <t>https://doi.org/10.1002/prs.12491</t>
  </si>
  <si>
    <t>Size-dependent failure behavior of commercially available lithium-iron phosphate battery under mechanical abuse</t>
  </si>
  <si>
    <t>V. Shukla, A. Mishra, J. Sure, S. Ghosh and R. P. Tewari</t>
  </si>
  <si>
    <t>674-685</t>
  </si>
  <si>
    <t>https://doi.org/10.1002/prs.12501</t>
  </si>
  <si>
    <t>A quantitative deployment scheme of hazardous gas detector</t>
  </si>
  <si>
    <t>Y. Jiang, H. Qian, C. Xu, F. Dong, J. Liu and Z. Jiang</t>
  </si>
  <si>
    <t>686-693</t>
  </si>
  <si>
    <t>https://doi.org/10.1002/prs.12495</t>
  </si>
  <si>
    <t>Application of process safety management principles to laboratory safety management</t>
  </si>
  <si>
    <t>M. R. Bin Yep Abu and K. H. Lim</t>
  </si>
  <si>
    <t>694-700</t>
  </si>
  <si>
    <t>https://doi.org/10.1002/prs.12492</t>
  </si>
  <si>
    <t>A modified Schlenk line for gas-phase accelerating rate calorimetry capable of quantitatively sampling and safely handling hazardous gases</t>
  </si>
  <si>
    <t>J. He</t>
  </si>
  <si>
    <t>701-711</t>
  </si>
  <si>
    <t>https://doi.org/10.1002/prs.12490</t>
  </si>
  <si>
    <t>Statistical analysis of laboratory accidents in Chinese universities from 2011 to 2021</t>
  </si>
  <si>
    <t>P. Lv, S. Zhu and L. Pang</t>
  </si>
  <si>
    <t>712-728</t>
  </si>
  <si>
    <t>https://doi.org/10.1002/prs.12479</t>
  </si>
  <si>
    <t>Influence of the opening pressure of explosion-venting surface on methane deflagration characteristics in municipal sewage confined spaces</t>
  </si>
  <si>
    <t>P. Lv, T. Li, Y. Zhang, L. Pang and K. Yang</t>
  </si>
  <si>
    <t>729-736</t>
  </si>
  <si>
    <t>https://doi.org/10.1002/prs.12493</t>
  </si>
  <si>
    <t>Dynamic risk analysis of flammable liquid road tanker based on fuzzy Bayesian network</t>
  </si>
  <si>
    <t>T. Luan, X. Zhang, J. Chang, Y. Wang and H. Li</t>
  </si>
  <si>
    <t>737-751</t>
  </si>
  <si>
    <t>https://doi.org/10.1002/prs.12508</t>
  </si>
  <si>
    <t>Important safety considerations for arrangement of flammable storage tanks: Thermal radiation effects with meteorological conditions</t>
  </si>
  <si>
    <t>S.-K. Lee and J.-Y. Lim</t>
  </si>
  <si>
    <t>752-762</t>
  </si>
  <si>
    <t>https://doi.org/10.1002/prs.12510</t>
  </si>
  <si>
    <t>Understanding the depressurization system design</t>
  </si>
  <si>
    <t>A. V. Karre, T. Cai, A. Jena, A. Jaiswal and A. Jaiswal</t>
  </si>
  <si>
    <t>763-771</t>
  </si>
  <si>
    <t>https://doi.org/10.1002/prs.12496</t>
  </si>
  <si>
    <t>Hazard evaluation and safety assessment for subsea HIPPS</t>
  </si>
  <si>
    <t>M. Ganaadhiban, J. Arunshankar, R. Venkataraman and K. Srinivasan</t>
  </si>
  <si>
    <t>772-781</t>
  </si>
  <si>
    <t>https://doi.org/10.1002/prs.12506</t>
  </si>
  <si>
    <t>782-786</t>
  </si>
  <si>
    <t>https://doi.org/10.1002/prs.12546</t>
  </si>
  <si>
    <t>Correction to Book Review of “Fire Protection Handbook®: National Fire Protection Association (NFPA). Vol 1 and 2. 21st ed. 2023. p. 3800. $749. ISBN: 978-1-455929-1-39”</t>
  </si>
  <si>
    <t>https://doi.org/10.1002/prs.12532</t>
  </si>
  <si>
    <t>Editorial—Special edition—Papers from the Latin American Congresses on Process Safety 2021 and 2022</t>
  </si>
  <si>
    <t>C. H. Osorio Amado and N. Sposito</t>
  </si>
  <si>
    <t>S3-S3</t>
  </si>
  <si>
    <t>https://doi.org/10.1002/prs.12544</t>
  </si>
  <si>
    <t>Just a human error…? Case study of a condensate vessel explosion</t>
  </si>
  <si>
    <t>S4-S8</t>
  </si>
  <si>
    <t>https://doi.org/10.1002/prs.12390</t>
  </si>
  <si>
    <t>Analyzing human factors and complexities of mining and O&amp;G process accidents using FRAM: Copiapó (Chile) and FPSO CSM (Brazil) cases</t>
  </si>
  <si>
    <t>J. E. M. França and E. Hollnagel</t>
  </si>
  <si>
    <t>S9-S18</t>
  </si>
  <si>
    <t>https://doi.org/10.1002/prs.12428</t>
  </si>
  <si>
    <t>Operational readiness: Good practices for process plant start-up to avoid process safety accidents</t>
  </si>
  <si>
    <t>C. P. de Santana</t>
  </si>
  <si>
    <t>S19-S22</t>
  </si>
  <si>
    <t>https://doi.org/10.1002/prs.12470</t>
  </si>
  <si>
    <t>Development of process safety knowledge for senior operations leadership</t>
  </si>
  <si>
    <t>G. P. Mendes-Silva, D. R. dos Santos Facchini and F. P. Hosenen</t>
  </si>
  <si>
    <t>S23-S28</t>
  </si>
  <si>
    <t>https://doi.org/10.1002/prs.12464</t>
  </si>
  <si>
    <t>Young professional's integration framework in process safety management, based on the lean principles</t>
  </si>
  <si>
    <t>E. Mendoza Vega</t>
  </si>
  <si>
    <t>S29-S32</t>
  </si>
  <si>
    <t>https://doi.org/10.1002/prs.12471</t>
  </si>
  <si>
    <t>Asset integrity management in mature process plants</t>
  </si>
  <si>
    <t>G. de Souza Matheus, J. R. Correia, T. B. Morais and A. Vazzoler</t>
  </si>
  <si>
    <t>S33-S49</t>
  </si>
  <si>
    <t>https://doi.org/10.1002/prs.12499</t>
  </si>
  <si>
    <t>Managing the risk of MOC</t>
  </si>
  <si>
    <t>S50-S55</t>
  </si>
  <si>
    <t>https://doi.org/10.1002/prs.12472</t>
  </si>
  <si>
    <t>Monitoring and reporting dam safety operational risks based on bow tie methodology</t>
  </si>
  <si>
    <t>D. Alves, C. F. Oliveira, S. C. Marsal, R. N. Souza and L. P. C. Fonseca</t>
  </si>
  <si>
    <t>S56-S71</t>
  </si>
  <si>
    <t>https://doi.org/10.1002/prs.12449</t>
  </si>
  <si>
    <t>Organizational control for safety: A challenge in socioeconomic and natural environment</t>
  </si>
  <si>
    <t>S. Ávila Filho</t>
  </si>
  <si>
    <t>S72-S80</t>
  </si>
  <si>
    <t>https://doi.org/10.1002/prs.12530</t>
  </si>
  <si>
    <t>Impacts of climate change on process safety</t>
  </si>
  <si>
    <t>C. Pacheco</t>
  </si>
  <si>
    <t>S81-S86</t>
  </si>
  <si>
    <t>https://doi.org/10.1002/prs.12451</t>
  </si>
  <si>
    <t>Analyzing organizational gaps in process accidents with FRAM: The case of the Imperial Sugar refinery explosion (2008)</t>
  </si>
  <si>
    <t>J. E. M. França, M. I. Vaz, B. R. Coutinho and L. Pina</t>
  </si>
  <si>
    <t>S87-S96</t>
  </si>
  <si>
    <t>https://doi.org/10.1002/prs.12545</t>
  </si>
  <si>
    <t>An unexpected explosion while fumigating a grain silo: It wasn't the dust</t>
  </si>
  <si>
    <t>T. Lardinois, D. T. Morrison and D. Revez</t>
  </si>
  <si>
    <t>S97-S102</t>
  </si>
  <si>
    <t>https://doi.org/10.1002/prs.12537</t>
  </si>
  <si>
    <t>Development and application of process safety competency framework in agroindustry: A case study</t>
  </si>
  <si>
    <t>D. Revez and G. P. Mendes-Silva</t>
  </si>
  <si>
    <t>S103-S109</t>
  </si>
  <si>
    <t>https://doi.org/10.1002/prs.12553</t>
  </si>
  <si>
    <t>In memory of Joseph F. Louvar, 1935–2023, former Editor-in-Chief of Process Safety Progress</t>
  </si>
  <si>
    <t>D. A. Crowl, J. Murphy, R. Sanders and R. J. Willey</t>
  </si>
  <si>
    <t>https://doi.org/10.1002/prs.12581</t>
  </si>
  <si>
    <t>An overview of PHA templates and checklists developed for a refining system and lessons learned</t>
  </si>
  <si>
    <t>J. Wolbers</t>
  </si>
  <si>
    <t>https://doi.org/10.1002/prs.12467</t>
  </si>
  <si>
    <t>Modified analytic hierarchy process for risk assessment of fire and explosion accidents of external floating roof tanks</t>
  </si>
  <si>
    <t>P. Jia, J. Lv, W. Sun, H. Jin, G. Meng and J. Li</t>
  </si>
  <si>
    <t>https://doi.org/10.1002/prs.12520</t>
  </si>
  <si>
    <t>Electrostatic hazards: Identifying the early warning signs to reduce explosion risk1</t>
  </si>
  <si>
    <t>27-33</t>
  </si>
  <si>
    <t>https://doi.org/10.1002/prs.12525</t>
  </si>
  <si>
    <t>Machine vision safeguard assurance</t>
  </si>
  <si>
    <t>P. Hodge</t>
  </si>
  <si>
    <t>34-39</t>
  </si>
  <si>
    <t>https://doi.org/10.1002/prs.12503</t>
  </si>
  <si>
    <t>Total loss of primary containment reporting to improve environmental, social, and governance, sustainability, and process safety performance</t>
  </si>
  <si>
    <t>J. Forest and L. Wright</t>
  </si>
  <si>
    <t>https://doi.org/10.1002/prs.12516</t>
  </si>
  <si>
    <t>Improving PSM and HSEMS compliance in Malaysian upstream oil and gas industry: A case study assessment for plug and abandonment activities</t>
  </si>
  <si>
    <t>M. S. Zulkiply and S. A. Hussain</t>
  </si>
  <si>
    <t>45-51</t>
  </si>
  <si>
    <t>https://doi.org/10.1002/prs.12527</t>
  </si>
  <si>
    <t>The effectiveness of behavior-based safety observation program (BSOP) in the chemical manufacturing industry</t>
  </si>
  <si>
    <t>52-62</t>
  </si>
  <si>
    <t>https://doi.org/10.1002/prs.12533</t>
  </si>
  <si>
    <t>The role of motivation in human performance and in minimizing the impact of human error</t>
  </si>
  <si>
    <t>R. N. Li</t>
  </si>
  <si>
    <t>63-69</t>
  </si>
  <si>
    <t>https://doi.org/10.1002/prs.12536</t>
  </si>
  <si>
    <t>Why the term “operational discipline” is not helpful, and better options for instilling positive process safety culture</t>
  </si>
  <si>
    <t>70-79</t>
  </si>
  <si>
    <t>https://doi.org/10.1002/prs.12505</t>
  </si>
  <si>
    <t>Improving process safety culture through developing and maintaining the sense of vulnerability at all levels in the organization</t>
  </si>
  <si>
    <t>N. V. Subbarao, M. Senthilraja and B. Sangeetha</t>
  </si>
  <si>
    <t>https://doi.org/10.1002/prs.12515</t>
  </si>
  <si>
    <t>Denials, delusions, and bias</t>
  </si>
  <si>
    <t>P. Nelson and K. Robbins</t>
  </si>
  <si>
    <t>85-88</t>
  </si>
  <si>
    <t>https://doi.org/10.1002/prs.12529</t>
  </si>
  <si>
    <t>Environmental, social, governance: The future of process safety management or repeat of the past?</t>
  </si>
  <si>
    <t>R. Hoff and K. Shell</t>
  </si>
  <si>
    <t>89-100</t>
  </si>
  <si>
    <t>https://doi.org/10.1002/prs.12535</t>
  </si>
  <si>
    <t>Avoiding water hammer and other hydraulic transients</t>
  </si>
  <si>
    <t>101-112</t>
  </si>
  <si>
    <t>https://doi.org/10.1002/prs.12517</t>
  </si>
  <si>
    <t>National strategies for coordinating process safety and COVID-19 pandemic control in China</t>
  </si>
  <si>
    <t>Y. Niu, Y. Fan, X. Liu, D. Han and X. Ju</t>
  </si>
  <si>
    <t>113-125</t>
  </si>
  <si>
    <t>https://doi.org/10.1002/prs.12523</t>
  </si>
  <si>
    <t>Risk assessment of solid desiccant dehydration package system using safety integrity level-based safety instrumented system design approach</t>
  </si>
  <si>
    <t>S. Park, T. H. Lee, K. Kang, H. Noh, H. Kim, J. Oh, K.-H. Kim and S.-g. Cho</t>
  </si>
  <si>
    <t>126-137</t>
  </si>
  <si>
    <t>https://doi.org/10.1002/prs.12518</t>
  </si>
  <si>
    <t>Overcome the challenges of implementing safety instrumented systems for reactive processes</t>
  </si>
  <si>
    <t>E. Roche and A. E. Summers</t>
  </si>
  <si>
    <t>138-143</t>
  </si>
  <si>
    <t>https://doi.org/10.1002/prs.12534</t>
  </si>
  <si>
    <t>Significance ranking and correlation identification of accident causes in process industry based on system thinking and statistical analysis</t>
  </si>
  <si>
    <t>W. Zhang, H. Zhong, Y. Shi and T. Zhao</t>
  </si>
  <si>
    <t>144-159</t>
  </si>
  <si>
    <t>https://doi.org/10.1002/prs.12522</t>
  </si>
  <si>
    <t>Analysis of accidents in chemistry/chemical engineering laboratories in Korea</t>
  </si>
  <si>
    <t>J. G. Kim, H. J. Jo and Y. H. Roh</t>
  </si>
  <si>
    <t>160-169</t>
  </si>
  <si>
    <t>https://doi.org/10.1002/prs.12528</t>
  </si>
  <si>
    <t>Lessons learned in confined space entry management after a gas poisoning accident in China</t>
  </si>
  <si>
    <t>P. Liu and X. Ma</t>
  </si>
  <si>
    <t>170-176</t>
  </si>
  <si>
    <t>https://doi.org/10.1002/prs.12521</t>
  </si>
  <si>
    <t>Failure analysis and quick recovery of a low-temperature distillation station</t>
  </si>
  <si>
    <t>R. Xiao, S. Huang, H. Mi, X. Yang, D. Zhang and G. Wang</t>
  </si>
  <si>
    <t>177-186</t>
  </si>
  <si>
    <t>https://doi.org/10.1002/prs.12511</t>
  </si>
  <si>
    <t>Simulation of the threat zone of benzene released from the safety relief valve in the petrochemical plant in accordance with occupational health, safety, and environmental standards</t>
  </si>
  <si>
    <t>P. Pukkawanna, C. Tangtong, S. Thepanondh and V. Boonyayothin</t>
  </si>
  <si>
    <t>187-194</t>
  </si>
  <si>
    <t>https://doi.org/10.1002/prs.12514</t>
  </si>
  <si>
    <t>Statistical investigation on the characteristics of hazardous chemical accidents in special work in China from 2008 to 2021</t>
  </si>
  <si>
    <t>J. Zhou, L. Liu, Y. Su, R. Liang, J. Feng and X. Wang</t>
  </si>
  <si>
    <t>195-208</t>
  </si>
  <si>
    <t>https://doi.org/10.1002/prs.12526</t>
  </si>
  <si>
    <t>Case study: Investigating the effect of the A2 Pasquill atmospheric condition on the dispersion modeling of heavy gases</t>
  </si>
  <si>
    <t>A. Nathani and C. S. Ong</t>
  </si>
  <si>
    <t>209-218</t>
  </si>
  <si>
    <t>https://doi.org/10.1002/prs.12531</t>
  </si>
  <si>
    <t>Status of the Process Safety Division Newsletter</t>
  </si>
  <si>
    <t>219-219</t>
  </si>
  <si>
    <t>https://doi.org/10.1002/prs.12578</t>
  </si>
  <si>
    <t>Omission of important concepts in two articles on laboratory safety in PSP, Vol. 42, No. 4 December 2023</t>
  </si>
  <si>
    <t>220-220</t>
  </si>
  <si>
    <t>https://doi.org/10.1002/prs.12583</t>
  </si>
  <si>
    <t>An introduction to system safety engineering. By Nancy G. Leveson, Cambridge, MA : The MIT Press. 2023. ISBN 9760262546881|ISBN 9870262376761 (epub). $75.00 Hardcover, https://mitpress.mit.edu</t>
  </si>
  <si>
    <t>221-221</t>
  </si>
  <si>
    <t>https://doi.org/10.1002/prs.12573</t>
  </si>
  <si>
    <t>Correction to “A gas detector planning method that considers the area and zone based on the range of influence of chemicals with high vapor pressure”</t>
  </si>
  <si>
    <t>222-222</t>
  </si>
  <si>
    <t>https://doi.org/10.1002/prs.12559</t>
  </si>
  <si>
    <t>Fate and transport analysis of a Dowtherm–A chemical release event</t>
  </si>
  <si>
    <t>K. Abugazleh, H. Ali, K. Jeong and M. Abutayeh</t>
  </si>
  <si>
    <t>346-356</t>
  </si>
  <si>
    <t>https://doi.org/10.1002/prs.12552</t>
  </si>
  <si>
    <t>On the use of AI chatbots for process safety</t>
  </si>
  <si>
    <t>415-416</t>
  </si>
  <si>
    <t>https://doi.org/10.1002/prs.12611</t>
  </si>
  <si>
    <t>Consequences analysis of a natural gas pipeline: The case of the trans-Anatolian natural gas pipeline</t>
  </si>
  <si>
    <t>S. Cetinyokus, D. Dinc and S. Ata</t>
  </si>
  <si>
    <t>321-332</t>
  </si>
  <si>
    <t>https://doi.org/10.1002/prs.12574</t>
  </si>
  <si>
    <t>Introduction to grid-scale battery energy storage system concepts and fire hazards</t>
  </si>
  <si>
    <t>V. Goldsmith</t>
  </si>
  <si>
    <t>357-363</t>
  </si>
  <si>
    <t>https://doi.org/10.1002/prs.12541</t>
  </si>
  <si>
    <t>Maturity model approach for building effective process safety management systems</t>
  </si>
  <si>
    <t>T. Kunt, M. Breen, S. Gökçe and M. Munsil</t>
  </si>
  <si>
    <t>233-238</t>
  </si>
  <si>
    <t>https://doi.org/10.1002/prs.12543</t>
  </si>
  <si>
    <t>Evaporation of anhydrous ammonia from small concrete coupons and implications regarding evaporation from a large accidental spill on concrete</t>
  </si>
  <si>
    <t>E. R. Languirand, C. H. Phung, S. R. Hanna and K. L. Crouse</t>
  </si>
  <si>
    <t>364-373</t>
  </si>
  <si>
    <t>https://doi.org/10.1002/prs.12551</t>
  </si>
  <si>
    <t>Kinetics for the sulfuric acid-catalyzed reactions of ethylene oxide with water and ethylene glycols</t>
  </si>
  <si>
    <t>M. E. Levin, J. Mitschke, S. Smith, P. I. Chipman, S. K. Singh, R. Lenahan, T. S. Frederick and B. Gulledge</t>
  </si>
  <si>
    <t>388-414</t>
  </si>
  <si>
    <t>https://doi.org/10.1002/prs.12557</t>
  </si>
  <si>
    <t>Application of quantitative risk analysis to fireproofing</t>
  </si>
  <si>
    <t>J. D. Marx and B. Ishii</t>
  </si>
  <si>
    <t>278-286</t>
  </si>
  <si>
    <t>https://doi.org/10.1002/prs.12539</t>
  </si>
  <si>
    <t>Retrospective on the risk matrix, part 1</t>
  </si>
  <si>
    <t>J. A. Moseman</t>
  </si>
  <si>
    <t>270-277</t>
  </si>
  <si>
    <t>https://doi.org/10.1002/prs.12540</t>
  </si>
  <si>
    <t>Process Safety Division News</t>
  </si>
  <si>
    <t>418-422</t>
  </si>
  <si>
    <t>https://doi.org/10.1002/prs.12609</t>
  </si>
  <si>
    <t>Introductions from the new editors of Process Safety Progress</t>
  </si>
  <si>
    <t>225-225</t>
  </si>
  <si>
    <t>https://doi.org/10.1002/prs.12612</t>
  </si>
  <si>
    <t>Damage mitigation method studies through simulation modeling of chemical accidents</t>
  </si>
  <si>
    <t>S. Oh, J. Lee and B. Ma</t>
  </si>
  <si>
    <t>374-387</t>
  </si>
  <si>
    <t>https://doi.org/10.1002/prs.12563</t>
  </si>
  <si>
    <t>Energy transition technology comes with new process safety challenges and risks—What does it mean?</t>
  </si>
  <si>
    <t>H. Pasman, E. Sripaul, F. Khan and B. Fabiano</t>
  </si>
  <si>
    <t>226-230</t>
  </si>
  <si>
    <t>https://doi.org/10.1002/prs.12593</t>
  </si>
  <si>
    <t>Change of location class in gas pipelines from a regulatory perspective</t>
  </si>
  <si>
    <t>B. F. Silva, E. V. A. de Oliveira and M. G. da Cunha</t>
  </si>
  <si>
    <t>313-320</t>
  </si>
  <si>
    <t>https://doi.org/10.1002/prs.12582</t>
  </si>
  <si>
    <t>Consequence analysis, layer of protection analysis, and bow-tie as strategies to prevent accidents</t>
  </si>
  <si>
    <t>239-247</t>
  </si>
  <si>
    <t>https://doi.org/10.1002/prs.12542</t>
  </si>
  <si>
    <t>Static ignition hazards with plastic containers</t>
  </si>
  <si>
    <t>M. Snyder and K. Robinson</t>
  </si>
  <si>
    <t>231-232</t>
  </si>
  <si>
    <t>https://doi.org/10.1002/prs.12608</t>
  </si>
  <si>
    <t>Risk assessment of LNG bunkering vessel operation based on formal safety assessment method</t>
  </si>
  <si>
    <t>Y. Wang, Z. Cha, G. Liang, X. Zhang, K. Li and G. Guan</t>
  </si>
  <si>
    <t>299-312</t>
  </si>
  <si>
    <t>https://doi.org/10.1002/prs.12561</t>
  </si>
  <si>
    <t>417-417</t>
  </si>
  <si>
    <t>https://doi.org/10.1002/prs.12595</t>
  </si>
  <si>
    <t>Human factors analysis of a fatal gas explosion on June 13, 2021 in Shiyan City, China</t>
  </si>
  <si>
    <t>L. Yang, M. Chen and W. Fan</t>
  </si>
  <si>
    <t>333-345</t>
  </si>
  <si>
    <t>https://doi.org/10.1002/prs.12538</t>
  </si>
  <si>
    <t>Dynamic simulation-based quantitative hazard and operability process hazard analysis for a hydrocracking unit</t>
  </si>
  <si>
    <t>J. Yi, H. Wang and J. Zhang</t>
  </si>
  <si>
    <t>248-269</t>
  </si>
  <si>
    <t>https://doi.org/10.1002/prs.12548</t>
  </si>
  <si>
    <t>Risk assessment of liquid ammonia tanks based on Bayesian network and Probit model</t>
  </si>
  <si>
    <t>C. Zhang, Z. Wang, X. Chen and Y. Xiang</t>
  </si>
  <si>
    <t>287-298</t>
  </si>
  <si>
    <t>https://doi.org/10.1002/prs.12560</t>
  </si>
  <si>
    <t>423-424</t>
  </si>
  <si>
    <t>https://doi.org/10.1002/prs.12482</t>
  </si>
  <si>
    <t>Application and challenges of layers of protection analysis (LOPA) in mining processes: Insights into benefits and limitations</t>
  </si>
  <si>
    <t>L. Anato, L. Carrero, G. Brouillard and C. Morar</t>
  </si>
  <si>
    <t>469-477</t>
  </si>
  <si>
    <t>https://doi.org/10.1002/prs.12615</t>
  </si>
  <si>
    <t>A risk-based evaluation of safe distance for a hydrogen refueling station</t>
  </si>
  <si>
    <t>M. Bai, X. Du, J. Li, C.-M. Shu, W. Feng, B. Li and Y. Liu</t>
  </si>
  <si>
    <t>478-493</t>
  </si>
  <si>
    <t>https://doi.org/10.1002/prs.12587</t>
  </si>
  <si>
    <t>Leading by example: Culture, leadership, and accountability</t>
  </si>
  <si>
    <t>437-440</t>
  </si>
  <si>
    <t>https://doi.org/10.1002/prs.12634</t>
  </si>
  <si>
    <t>Benefits of customizing dust hazard controls to meet your needs</t>
  </si>
  <si>
    <t>E. Gaither</t>
  </si>
  <si>
    <t>561-569</t>
  </si>
  <si>
    <t>https://doi.org/10.1002/prs.12632</t>
  </si>
  <si>
    <t>How audits fail according to accident investigations: A counterfactual logic analysis</t>
  </si>
  <si>
    <t>B. Hutchinson, S. Dekker and A. Rae</t>
  </si>
  <si>
    <t>441-454</t>
  </si>
  <si>
    <t>https://doi.org/10.1002/prs.12579</t>
  </si>
  <si>
    <t>Safety considerations for hydrometallurgical metal recovery from lithium-ion batteries</t>
  </si>
  <si>
    <t>S. Jain, S. M. Hoseyni and J. Cordiner</t>
  </si>
  <si>
    <t>542-549</t>
  </si>
  <si>
    <t>https://doi.org/10.1002/prs.12618</t>
  </si>
  <si>
    <t>Digital twin technology and ergonomics for comprehensive improvement of safety in the petrochemical industry</t>
  </si>
  <si>
    <t>J. Jia, X. Wang, Y. Xu, Z. Song, Z. Zhang, J. Wu and Z. Liu</t>
  </si>
  <si>
    <t>507-522</t>
  </si>
  <si>
    <t>https://doi.org/10.1002/prs.12575</t>
  </si>
  <si>
    <t>Supporting the transfer of knowledge in high-risk major accident environment</t>
  </si>
  <si>
    <t>D. Kryštof, P. Adamec, L. Kotek, Z. Tichá and P. Trávníček</t>
  </si>
  <si>
    <t>536-541</t>
  </si>
  <si>
    <t>https://doi.org/10.1002/prs.12594</t>
  </si>
  <si>
    <t>Retrospective on the risk matrix, part II: Mathematics</t>
  </si>
  <si>
    <t>455-468</t>
  </si>
  <si>
    <t>https://doi.org/10.1002/prs.12614</t>
  </si>
  <si>
    <t>Finding articles in Process Safety Progress back issues</t>
  </si>
  <si>
    <t>436-436</t>
  </si>
  <si>
    <t>https://doi.org/10.1002/prs.12633</t>
  </si>
  <si>
    <t>Experimental study on the explosion-resistant performance of blast walls and doors of gas facilities</t>
  </si>
  <si>
    <t>Y. J. Ryu, Y. G. Lee and D. J. Park</t>
  </si>
  <si>
    <t>https://doi.org/10.1002/prs.12606</t>
  </si>
  <si>
    <t>Decision-making regarding safety investments: A case study of fluidized-bed reactors</t>
  </si>
  <si>
    <t>K. Sano and Y. Koshiba</t>
  </si>
  <si>
    <t>550-560</t>
  </si>
  <si>
    <t>https://doi.org/10.1002/prs.12631</t>
  </si>
  <si>
    <t>Flame propagation and explosion characteristics of food-based dust as a function of dust concentration</t>
  </si>
  <si>
    <t>S. Z. Sulaiman, K. Mohd Mokhtar, W. Z. Wan Sulaiman and N. H. Semawi</t>
  </si>
  <si>
    <t>https://doi.org/10.1002/prs.12591</t>
  </si>
  <si>
    <t>Research on the thermal runaway characteristics and risks of square soft lithium-ion batteries nail penetration</t>
  </si>
  <si>
    <t>J. Wang, L. Wang, R. Pan and X. Zhou</t>
  </si>
  <si>
    <t>606-617</t>
  </si>
  <si>
    <t>https://doi.org/10.1002/prs.12613</t>
  </si>
  <si>
    <t>Transportation of hazardous material via railroad: Incident investigation and a case study of derailment in 2023</t>
  </si>
  <si>
    <t>S. Welch, S. Youn, A. Nichols, S. Na and R. Shen</t>
  </si>
  <si>
    <t>570-578</t>
  </si>
  <si>
    <t>https://doi.org/10.1002/prs.12598</t>
  </si>
  <si>
    <t>Procedure excellence: Changing paradigms to enable human reliability</t>
  </si>
  <si>
    <t>E. Wolf-Stokes and R. Fisher</t>
  </si>
  <si>
    <t>523-535</t>
  </si>
  <si>
    <t>https://doi.org/10.1002/prs.12603</t>
  </si>
  <si>
    <t>Optimal hybrid layout of point and open-path gas detectors in process facilities of natural gas stations</t>
  </si>
  <si>
    <t>F. Xiao, H. Qian, L. Liu and L. Shao</t>
  </si>
  <si>
    <t>494-506</t>
  </si>
  <si>
    <t>https://doi.org/10.1002/prs.12607</t>
  </si>
  <si>
    <t>An integrated system theoretic process analysis with multilevel flow modeling for the identification of cyber-physical hazards in a process industry</t>
  </si>
  <si>
    <t>F. Zhang, L. Chen, B. Zhang, J. Zhang, Q. Wang, P. Wang, J. Yang and Z. Dou</t>
  </si>
  <si>
    <t>587-596</t>
  </si>
  <si>
    <t>https://doi.org/10.1002/prs.12604</t>
  </si>
  <si>
    <t>Analysis of the progress of chemical process safety management in China</t>
  </si>
  <si>
    <t>J. Zhou and X. Wang</t>
  </si>
  <si>
    <t>425-435</t>
  </si>
  <si>
    <t>https://doi.org/10.1002/prs.12580</t>
  </si>
  <si>
    <t>Process Safety Maturity Assessment Tool</t>
  </si>
  <si>
    <t>J. Cranston</t>
  </si>
  <si>
    <t>621-627</t>
  </si>
  <si>
    <t>https://doi.org/10.1002/prs.12637</t>
  </si>
  <si>
    <t>AI-PSM: Where are we now?</t>
  </si>
  <si>
    <t>628-635</t>
  </si>
  <si>
    <t>https://doi.org/10.1002/prs.12610</t>
  </si>
  <si>
    <t>Artificial intelligence (AI) and process safety: Some cautionary observations</t>
  </si>
  <si>
    <t>636-650</t>
  </si>
  <si>
    <t>https://doi.org/10.1002/prs.12641</t>
  </si>
  <si>
    <t>Risk assessment method in relation to coal mine gas explosion based on safety information loss</t>
  </si>
  <si>
    <t>H. Guo, L. Cheng, S. Li and B. Jiang</t>
  </si>
  <si>
    <t>651-658</t>
  </si>
  <si>
    <t>https://doi.org/10.1002/prs.12601</t>
  </si>
  <si>
    <t>Improving Process Hazard Analysis (PHA) outcomes to better manage critical controls in mining industry: From PHA to verification in the field</t>
  </si>
  <si>
    <t>C. Catala, L. Anato, L. Carrero and C. Morar</t>
  </si>
  <si>
    <t>659-667</t>
  </si>
  <si>
    <t>https://doi.org/10.1002/prs.12640</t>
  </si>
  <si>
    <t>Risk and consequence analysis of ammonia storage units in a nuclear fuel cycle facility</t>
  </si>
  <si>
    <t>B. Das, S. Kumar and S. P. Sivapirakasam</t>
  </si>
  <si>
    <t>668-677</t>
  </si>
  <si>
    <t>https://doi.org/10.1002/prs.12645</t>
  </si>
  <si>
    <t>Advanced consequence modeling and risk analysis</t>
  </si>
  <si>
    <t>J. Currie, K. Study, P. Delanoy and K. First</t>
  </si>
  <si>
    <t>678-685</t>
  </si>
  <si>
    <t>https://doi.org/10.1002/prs.12651</t>
  </si>
  <si>
    <t>Testing and approval standard development of online dissolved gas analysis monitors for oil-filled transformers—Part I hydrogen monitors</t>
  </si>
  <si>
    <t>P. Su, R. Madan and S. Purushothaman</t>
  </si>
  <si>
    <t>686-694</t>
  </si>
  <si>
    <t>https://doi.org/10.1002/prs.12636</t>
  </si>
  <si>
    <t>Ten years of walk the line</t>
  </si>
  <si>
    <t>695-700</t>
  </si>
  <si>
    <t>https://doi.org/10.1002/prs.12635</t>
  </si>
  <si>
    <t>Reliability in mass alert system for dam emergencies: Case study of Vale S/A</t>
  </si>
  <si>
    <t>F. T. da Silva, C. Faria, F. Morais, G. Ferraz, R. Delamora, P. Guedes and D. de Miranda Souza</t>
  </si>
  <si>
    <t>https://doi.org/10.1002/prs.12629</t>
  </si>
  <si>
    <t>Crossing river oil pipeline spill emergency response plan automatic association study based on Apriori-Topsis</t>
  </si>
  <si>
    <t>J. Kang, X. Meng, N. Li, T. Su, X. Zhang and H. Dai</t>
  </si>
  <si>
    <t>712-723</t>
  </si>
  <si>
    <t>https://doi.org/10.1002/prs.12642</t>
  </si>
  <si>
    <t>Diagnosing electrostatic problems and hazards in industrial processes: Case studies</t>
  </si>
  <si>
    <t>724-731</t>
  </si>
  <si>
    <t>https://doi.org/10.1002/prs.12644</t>
  </si>
  <si>
    <t>Lessons from an explosion accident in Linyuan Petrochemical Park of Taiwan: From the perspectives of process safety management</t>
  </si>
  <si>
    <t>C.-C. Chen, C.-Y. Li, J. A. D. Marquez and Q. Wang</t>
  </si>
  <si>
    <t>732-743</t>
  </si>
  <si>
    <t>https://doi.org/10.1002/prs.12650</t>
  </si>
  <si>
    <t>So, you cannot vent: A deep dive into other explosion protection methods</t>
  </si>
  <si>
    <t>M. Murphy</t>
  </si>
  <si>
    <t>744-749</t>
  </si>
  <si>
    <t>https://doi.org/10.1002/prs.12639</t>
  </si>
  <si>
    <t>Numerical simulation study on propane gas leakage and diffusion law in slope terrain</t>
  </si>
  <si>
    <t>T. Luan, X. Li, L. Wang, Y. Chu, Q. Zhang and X. Zhang</t>
  </si>
  <si>
    <t>750-759</t>
  </si>
  <si>
    <t>https://doi.org/10.1002/prs.12646</t>
  </si>
  <si>
    <t>Numerical study of failure modes of hazardous material tanks exposed to fire accidents in the process industry</t>
  </si>
  <si>
    <t>L. Mo, S. Xiao, H. Chen, X. Tan, M. Yang, G. Reniers and C. Chen</t>
  </si>
  <si>
    <t>https://doi.org/10.1002/prs.12643</t>
  </si>
  <si>
    <t>Study of explosion relief mechanisms in lateral explosion relief conduits of gas pipelines</t>
  </si>
  <si>
    <t>Y. Huang, L. Cao, L. Hou, X. Ge and Z. Luo</t>
  </si>
  <si>
    <t>774-783</t>
  </si>
  <si>
    <t>https://doi.org/10.1002/prs.12649</t>
  </si>
  <si>
    <t>HAZOP, FMECA, monitoring algorithm, and Bayesian network integrated approach for an exhaustive risk assessment and real-time safety analysis: Case study</t>
  </si>
  <si>
    <t>N. Nehal, M. Mekkakia-Mehdi, Z. Lounis, I. H. M. Guetarni and Z. Lounis</t>
  </si>
  <si>
    <t>784-813</t>
  </si>
  <si>
    <t>https://doi.org/10.1002/prs.12628</t>
  </si>
  <si>
    <t>Process Safety News</t>
  </si>
  <si>
    <t>814-817</t>
  </si>
  <si>
    <t>https://doi.org/10.1002/prs.12638</t>
  </si>
  <si>
    <t>Study of human error from incident investigation in upstream facilities</t>
  </si>
  <si>
    <t>A. H. Abd Halim, T. I. Mohd Ghazi, F. Mohd Yassin and M. Z. Mohd Tohir</t>
  </si>
  <si>
    <t>S22-S34</t>
  </si>
  <si>
    <t>https://doi.org/10.1002/prs.12584</t>
  </si>
  <si>
    <t>Prediction of ionic liquids toxicity using machine learning models for application to gas hydrate</t>
  </si>
  <si>
    <t>N. H. Abdullah, D. Zaini and B. Lal</t>
  </si>
  <si>
    <t>S199-S212</t>
  </si>
  <si>
    <t>https://doi.org/10.1002/prs.12599</t>
  </si>
  <si>
    <t>Development of pre-startup safety review implementation tool for safe operation in process plant</t>
  </si>
  <si>
    <t>A. Abu Bakar and H. Abdul Aziz</t>
  </si>
  <si>
    <t>S71-S77</t>
  </si>
  <si>
    <t>https://doi.org/10.1002/prs.12602</t>
  </si>
  <si>
    <t>Developing offshore fatigue assessment application to measure fatigue among offshore workers in Malaysia</t>
  </si>
  <si>
    <t>A.-B. A. Al-Mekhlafi, A. S. N. Isha and A. S. Hashim</t>
  </si>
  <si>
    <t>S63-S70</t>
  </si>
  <si>
    <t>https://doi.org/10.1002/prs.12592</t>
  </si>
  <si>
    <t>Evaluation of risk associated with treatment of fat, oil, and grease: Grease interceptor from food processing industry effluent using bowtie analysis</t>
  </si>
  <si>
    <t>N. A. Azmi, H. Abdul Aziz, S. B. Abdullah, N. Abdul Manaf and L. S. Tan</t>
  </si>
  <si>
    <t>S90-S97</t>
  </si>
  <si>
    <t>https://doi.org/10.1002/prs.12600</t>
  </si>
  <si>
    <t>Application of machine learning methods for process safety assessments</t>
  </si>
  <si>
    <t>T. Bengherbia, F. A. Syed, J. Chew, F. A. Khalid, A. F. T. Goh, K. Chraibi and M. Z. Abdeen</t>
  </si>
  <si>
    <t>S98-S107</t>
  </si>
  <si>
    <t>https://doi.org/10.1002/prs.12562</t>
  </si>
  <si>
    <t>Risk identification of integral pressurized water reactor (IPWR) cooling system using a combination HAZOP, FMEA, and FTA methods</t>
  </si>
  <si>
    <t>D. Deswandri, S. Sudarno, R. L. Tyas, A. R. Kumaraningrum, R. Maerani, I. M. Hidayatullah, M. Sahlan, A. M. Shariff and H. Hermansyah</t>
  </si>
  <si>
    <t>S78-S89</t>
  </si>
  <si>
    <t>https://doi.org/10.1002/prs.12570</t>
  </si>
  <si>
    <t>Computer-aided design of insect-repellent formulation with inherent safety assessment</t>
  </si>
  <si>
    <t>M. J. Lawrence, R. Raslan and N. S. Ab Aziz</t>
  </si>
  <si>
    <t>S213-S219</t>
  </si>
  <si>
    <t>https://doi.org/10.1002/prs.12568</t>
  </si>
  <si>
    <t>Implementation of quantitative risk and cost–benefit analysis in an aging offshore facility</t>
  </si>
  <si>
    <t>K. Lazuardi, A. R. Kumaraningrum and H. Hermansyah</t>
  </si>
  <si>
    <t>S116-S127</t>
  </si>
  <si>
    <t>https://doi.org/10.1002/prs.12558</t>
  </si>
  <si>
    <t>Grid-based assessment of hydrogen leakages for an offshore process to improve the design and human performance</t>
  </si>
  <si>
    <t>A. A. Malik, R. Rusli, S. Nazir, R. H. Wong and U. Arshad</t>
  </si>
  <si>
    <t>S35-S49</t>
  </si>
  <si>
    <t>https://doi.org/10.1002/prs.12567</t>
  </si>
  <si>
    <t>Influence of high temperature during tensile test for stainless steel using acoustic emission</t>
  </si>
  <si>
    <t>M. Mohammad, A. R. Othman and M. F. Ismail</t>
  </si>
  <si>
    <t>S108-S115</t>
  </si>
  <si>
    <t>https://doi.org/10.1002/prs.12576</t>
  </si>
  <si>
    <t>Managing ergonomic risk assessment among assembly operators in the small-scale fabrication sector</t>
  </si>
  <si>
    <t>N. I. Mohd Nizan, N. F. Ali and S. A. Hussain</t>
  </si>
  <si>
    <t>S13-S21</t>
  </si>
  <si>
    <t>https://doi.org/10.1002/prs.12585</t>
  </si>
  <si>
    <t>Dispersion evaluation of hydrogen sulfide inclusion in a cryogenic distillation pilot plant</t>
  </si>
  <si>
    <t>M. S. Mohd Shukor, R. Omar, M. R. Abdul Hamid, M. R. Harun and M. S. M. Said</t>
  </si>
  <si>
    <t>S188-S198</t>
  </si>
  <si>
    <t>https://doi.org/10.1002/prs.12597</t>
  </si>
  <si>
    <t>Collection and analysis of hydrocarbon gas buried onshore pipeline accidents in Indonesia as the databases for failure frequency assessment in a quantitative risk analysis</t>
  </si>
  <si>
    <t>D. A. Mukharror, I. Maulana, M. Yusuf, H. Devianto, A. N. Sommeng, S. Kartohardjono and H. Hermansyah</t>
  </si>
  <si>
    <t>S128-S133</t>
  </si>
  <si>
    <t>https://doi.org/10.1002/prs.12577</t>
  </si>
  <si>
    <t>Exploring the effects of automation malfunction on team communication and coordination in ships' engine rooms</t>
  </si>
  <si>
    <t>H. M. Tusher, S. Nazir, S. Mallam, Z. Yang, U. Asgher and R. Rusli</t>
  </si>
  <si>
    <t>S50-S62</t>
  </si>
  <si>
    <t>https://doi.org/10.1002/prs.12571</t>
  </si>
  <si>
    <t>Adaptive thresholds-based leak detection using real-time transient modeling of two-phase flows</t>
  </si>
  <si>
    <t>S. K. Vandrangi, T. A. Lemma and S. Muhammad Mujtaba</t>
  </si>
  <si>
    <t>S150-S160</t>
  </si>
  <si>
    <t>https://doi.org/10.1002/prs.12572</t>
  </si>
  <si>
    <t>Hydrogen safety effect calculation (dispersion and thermal radiation effects) for determination of siting and safe distance</t>
  </si>
  <si>
    <t>R. Venkatesan, R. Harun, H. Mohamed Yusoff and M. Abdul Razak</t>
  </si>
  <si>
    <t>S161-S169</t>
  </si>
  <si>
    <t>https://doi.org/10.1002/prs.12590</t>
  </si>
  <si>
    <t>Inhibition behavior and heat transfer of flame spread over liquid fuel with the influence of a step obstacle in the gas phase</t>
  </si>
  <si>
    <t>S. Yang, P. Hu, R. Li, M. Li, Q. Xie and J. Li</t>
  </si>
  <si>
    <t>S179-S187</t>
  </si>
  <si>
    <t>https://doi.org/10.1002/prs.12564</t>
  </si>
  <si>
    <t>Boiling combustion behaviors and heat feedback of pool fire of diesel fuel–water emulsification</t>
  </si>
  <si>
    <t>S. Yang, F. Pu, L. Zhang and M. Li</t>
  </si>
  <si>
    <t>S170-S178</t>
  </si>
  <si>
    <t>https://doi.org/10.1002/prs.12554</t>
  </si>
  <si>
    <t>Special Issue Introduction LPA2023</t>
  </si>
  <si>
    <t>https://doi.org/10.1002/prs.12596</t>
  </si>
  <si>
    <t>Decision-making analysis in post-fire and explosion aftermath assessment tool: A fuzzy cognitive mapping approach</t>
  </si>
  <si>
    <t>H. Zakaria and M. Muhammad</t>
  </si>
  <si>
    <t>S134-S149</t>
  </si>
  <si>
    <t>https://doi.org/10.1002/prs.12586</t>
  </si>
  <si>
    <t>Safety attitudes among workers in Malaysian chemical manufacturing plants</t>
  </si>
  <si>
    <t>J. Zakaria, C. R. C. Hassan, M. D. Hamid and E. H. Sukadarin</t>
  </si>
  <si>
    <t>S4-S12</t>
  </si>
  <si>
    <t>https://doi.org/10.1002/prs.12589</t>
  </si>
  <si>
    <t>Interaction effect of building construction accident attributes based on complex network</t>
  </si>
  <si>
    <t>D. Cao and L. Cheng</t>
  </si>
  <si>
    <t>S2</t>
  </si>
  <si>
    <t>S293-S303</t>
  </si>
  <si>
    <t>https://doi.org/10.1002/prs.12556</t>
  </si>
  <si>
    <t>Explosion incidents associated with comprehensive studies on methyl ethyl ketone peroxide under thermal decomposition: A review</t>
  </si>
  <si>
    <t>L. Gong, G. Yu, J. Li, J. Chen, R. Chen, J. Huang, L. Wang, Z. Huang, J. Huang and Y.-S. Duh</t>
  </si>
  <si>
    <t>S225-S262</t>
  </si>
  <si>
    <t>https://doi.org/10.1002/prs.12565</t>
  </si>
  <si>
    <t>Study of ethanol vapor explosion and prediction based on chemical kinetics under high temperature and pressure</t>
  </si>
  <si>
    <t>Y. Qi, L. Ding, Y. Pan, J. Liu and S. Wang</t>
  </si>
  <si>
    <t>S263-S272</t>
  </si>
  <si>
    <t>https://doi.org/10.1002/prs.12566</t>
  </si>
  <si>
    <t>Structural response for vented hydrogen-air deflagrations: Effects of volumetric blockage ratio</t>
  </si>
  <si>
    <t>J. Wang, Z. Liang, J. Lin, H. Feng and S. Zhang</t>
  </si>
  <si>
    <t>S284-S292</t>
  </si>
  <si>
    <t>https://doi.org/10.1002/prs.12555</t>
  </si>
  <si>
    <t>Explosion mitigation of methane–air mixture in combined application of HFC-227ea/CO and ultrafine water mist in the pipeline</t>
  </si>
  <si>
    <t>K. Yang, Y. Jia, H. Ji, Z. Xing and J. Jiang</t>
  </si>
  <si>
    <t>S273-S283</t>
  </si>
  <si>
    <t>https://doi.org/10.1002/prs.12519</t>
  </si>
  <si>
    <t>Special Issue: The 4th International Symposium on Urban and Industrial Safety</t>
  </si>
  <si>
    <t>X. Zhang and Y. Pan</t>
  </si>
  <si>
    <t>S223-S224</t>
  </si>
  <si>
    <t>https://doi.org/10.1002/prs.12616</t>
  </si>
  <si>
    <t>Book Review: Ammonium nitrate &amp; fertilizer safety</t>
  </si>
  <si>
    <t xml:space="preserve">Book Review: Chemical Process Safety, Fundamentals with Applications, Fourth Edition By Daniel A. Crowl and Joseph F. Louvar </t>
  </si>
  <si>
    <t>Book Review: Fire Protection Handbook®: National Fire Protection Association (NFPA)</t>
  </si>
  <si>
    <t>Book review: Process Safety for Engineers: An introduction, second edition.</t>
  </si>
  <si>
    <t>9-26</t>
  </si>
  <si>
    <t>6-8</t>
  </si>
  <si>
    <t>3-5</t>
  </si>
  <si>
    <t>Inherently safer?</t>
  </si>
  <si>
    <t>https://doi.org/10.1002/prs.12665</t>
  </si>
  <si>
    <t>Toward sustainable process safety management 4.0 versus process safety management</t>
  </si>
  <si>
    <t>S. Pandey, A. K. Singh and S. Parhi</t>
  </si>
  <si>
    <t>https://doi.org/10.1002/prs.12664</t>
  </si>
  <si>
    <t>The meaning of “should”</t>
  </si>
  <si>
    <t>M. J. Hazzan, N. White and J. White</t>
  </si>
  <si>
    <t>15-21</t>
  </si>
  <si>
    <t>https://doi.org/10.1002/prs.12655</t>
  </si>
  <si>
    <t>Considerations for the safe handling and processing of unstable materials</t>
  </si>
  <si>
    <t>B. Ott, N. A. Welchert, L. Delafontaine, M. Frajnkovič and A. Reza</t>
  </si>
  <si>
    <t>22-30</t>
  </si>
  <si>
    <t>https://doi.org/10.1002/prs.12652</t>
  </si>
  <si>
    <t>Process safety in bioenergy with carbon capture and storage systems (BECCS)</t>
  </si>
  <si>
    <t>R. A. Ogle, S. J. Dee and I. Mastalski</t>
  </si>
  <si>
    <t>31-38</t>
  </si>
  <si>
    <t>https://doi.org/10.1002/prs.12657</t>
  </si>
  <si>
    <t>Propose a practical plan for the identification of Safety-Critical Equipment</t>
  </si>
  <si>
    <t>Y.-J. Lu, R.-Z. Lin and C.-H. Wang</t>
  </si>
  <si>
    <t>39-48</t>
  </si>
  <si>
    <t>https://doi.org/10.1002/prs.12659</t>
  </si>
  <si>
    <t>Exploring key safety terminology through simulation: Definitions and practical insights</t>
  </si>
  <si>
    <t>H. Badrnoebashar, A. Klose, J. Lorenz and L. Urbas</t>
  </si>
  <si>
    <t>49-56</t>
  </si>
  <si>
    <t>https://doi.org/10.1002/prs.12660</t>
  </si>
  <si>
    <t>Safety assessment of wellhead devices on the offshore platform in a shallow gas blowout accident</t>
  </si>
  <si>
    <t>Z. Li, Z. Yin, X. Yan, X. Yang, X. Huang and Z. Han</t>
  </si>
  <si>
    <t>57-69</t>
  </si>
  <si>
    <t>https://doi.org/10.1002/prs.12653</t>
  </si>
  <si>
    <t>Comprehensive risk assessment approach for storage tank facilities against hazards including fire, explosion, and earthquake</t>
  </si>
  <si>
    <t>A. Sari and S. Öztürk</t>
  </si>
  <si>
    <t>70-85</t>
  </si>
  <si>
    <t>https://doi.org/10.1002/prs.12666</t>
  </si>
  <si>
    <t>What to do with your maintenance records for protection layers?</t>
  </si>
  <si>
    <t>A. E. Summers and J. V. Bukowski</t>
  </si>
  <si>
    <t>86-93</t>
  </si>
  <si>
    <t>https://doi.org/10.1002/prs.12656</t>
  </si>
  <si>
    <t>Managing the risk of continued operation with out-of-service safety instrumented system devices</t>
  </si>
  <si>
    <t>K. Kottawar, J. Sharma, A. E. Summers and E. Roche</t>
  </si>
  <si>
    <t>94-103</t>
  </si>
  <si>
    <t>https://doi.org/10.1002/prs.12658</t>
  </si>
  <si>
    <t>Root causes analysis for improved containment integrity in LPG storage: A case study</t>
  </si>
  <si>
    <t>A. Chakhrit, A. Guedri, I. H. M. Guetarni, M. Bougofa, A. Bouafia, M. Chennoufi and I. Djelamda</t>
  </si>
  <si>
    <t>104-113</t>
  </si>
  <si>
    <t>https://doi.org/10.1002/prs.12654</t>
  </si>
  <si>
    <t>Analysis of a third-party action incident in a gas pipeline: A case study of the Cuiabá Lateral Pipeline in Brazil</t>
  </si>
  <si>
    <t>B. F. Silva and P. P. d. M. Filho</t>
  </si>
  <si>
    <t>114-121</t>
  </si>
  <si>
    <t>https://doi.org/10.1002/prs.12662</t>
  </si>
  <si>
    <t>Measuring the safety climate in China's chemical industry and investigating the influencing factors: A case study of a large enterprise</t>
  </si>
  <si>
    <t>Y. Yu, X. Xu, M. Qi, J. Dang, H. Qu, N. Roy and Y. Liu</t>
  </si>
  <si>
    <t>122-131</t>
  </si>
  <si>
    <t>https://doi.org/10.1002/prs.12668</t>
  </si>
  <si>
    <t>A detailed study on heat of reaction and heat rate determination of nitrobenzene hydrogenation to aniline reaction using power compensation reaction calorimeter</t>
  </si>
  <si>
    <t>R. Kumar, P. R. Mane, S. K. Shingote and N. A. Mali</t>
  </si>
  <si>
    <t>https://doi.org/10.1002/prs.12663</t>
  </si>
  <si>
    <t>Legend of process safety</t>
  </si>
  <si>
    <t>145-145</t>
  </si>
  <si>
    <t>https://doi.org/10.1002/prs.12667</t>
  </si>
  <si>
    <t>Legend of process safety—Dennis C. Hendershot</t>
  </si>
  <si>
    <t>A. I. Ness and J. Fox</t>
  </si>
  <si>
    <t>146-150</t>
  </si>
  <si>
    <t>https://doi.org/10.1002/prs.12673</t>
  </si>
  <si>
    <t>Tributes to Robert Rosen, long-time editorial board member of Process Safety Progress</t>
  </si>
  <si>
    <t>R. J. Willey and L. A. Nara</t>
  </si>
  <si>
    <t>151-153</t>
  </si>
  <si>
    <t>https://doi.org/10.1002/prs.12681</t>
  </si>
  <si>
    <t>“Selling” process safety concepts for non-PSM applications</t>
  </si>
  <si>
    <t>154-158</t>
  </si>
  <si>
    <t>https://doi.org/10.1002/prs.12685</t>
  </si>
  <si>
    <t>Process safety campaigns for reinstating sense of vulnerability</t>
  </si>
  <si>
    <t>V. S. Garimella, S. Mani and R. R. K</t>
  </si>
  <si>
    <t>159-166</t>
  </si>
  <si>
    <t>https://doi.org/10.1002/prs.12686</t>
  </si>
  <si>
    <t>From data to action: A comprehensive Bow tie model for blowout risk management in the oil and gas industry</t>
  </si>
  <si>
    <t>D. T. da Silva Alves, G. N. Weihrauch, F. de Azevedo Lima and M. V. G. Cesar</t>
  </si>
  <si>
    <t>167-181</t>
  </si>
  <si>
    <t>https://doi.org/10.1002/prs.12669</t>
  </si>
  <si>
    <t>The Flow Method: An improved Hazard and Operability Study methodology</t>
  </si>
  <si>
    <t>C. Smith, B. Morris, J. Memmott, R. Azimi, J. Hanson and S. S. Brown</t>
  </si>
  <si>
    <t>182-218</t>
  </si>
  <si>
    <t>https://doi.org/10.1002/prs.12670</t>
  </si>
  <si>
    <t>Risk analysis of climate change effects on chemical processes</t>
  </si>
  <si>
    <t>S. Cetinyokus, N. A. Asci and T. Cetinyokus</t>
  </si>
  <si>
    <t>219-231</t>
  </si>
  <si>
    <t>https://doi.org/10.1002/prs.12671</t>
  </si>
  <si>
    <t>Blended natural gas/hydrogen fuel gas systems: An evaluation of risk</t>
  </si>
  <si>
    <t>A. Ibarreta, A. Wechsung, R. Hart, D. T. Morrison and N. Reding</t>
  </si>
  <si>
    <t>232-238</t>
  </si>
  <si>
    <t>https://doi.org/10.1002/prs.12677</t>
  </si>
  <si>
    <t>Industrial emergencies caused by extreme wind</t>
  </si>
  <si>
    <t>P. Trávníček, P. Junga and L. Kotek</t>
  </si>
  <si>
    <t>239-244</t>
  </si>
  <si>
    <t>https://doi.org/10.1002/prs.12689</t>
  </si>
  <si>
    <t>Lessons learned from battery energy storage system (BESS) hazard analyses</t>
  </si>
  <si>
    <t>245-255</t>
  </si>
  <si>
    <t>https://doi.org/10.1002/prs.12680</t>
  </si>
  <si>
    <t>Flame morphology of dual jet fires ejected from a spherical tank</t>
  </si>
  <si>
    <t>C. Xia, H. Zhang, K. Zhou and W. Wang</t>
  </si>
  <si>
    <t>256-267</t>
  </si>
  <si>
    <t>https://doi.org/10.1002/prs.12672</t>
  </si>
  <si>
    <t>Influence of the flammable cloud geometry on the gas explosion effects</t>
  </si>
  <si>
    <t>J. Daubech, J. Hebrard and E. Leprette</t>
  </si>
  <si>
    <t>268-278</t>
  </si>
  <si>
    <t>https://doi.org/10.1002/prs.12674</t>
  </si>
  <si>
    <t>Experimental study on the effects of N2 and CO2 inerting on methane–ethane–air deflagrations</t>
  </si>
  <si>
    <t>J. Wang, X. Hu, Q. Hu, Z. Liang and S. Zhang</t>
  </si>
  <si>
    <t>279-294</t>
  </si>
  <si>
    <t>https://doi.org/10.1002/prs.12676</t>
  </si>
  <si>
    <t>Influence of vent distribution on the violence of a gas explosion</t>
  </si>
  <si>
    <t>J. Daubech, E. Leprette and C. Proust</t>
  </si>
  <si>
    <t>295-307</t>
  </si>
  <si>
    <t>https://doi.org/10.1002/prs.12678</t>
  </si>
  <si>
    <t>Machine learning boosted first principles model predictions of DSC decomposition energies for early-stage material screening</t>
  </si>
  <si>
    <t>Z. B. Zaccardi</t>
  </si>
  <si>
    <t>308-316</t>
  </si>
  <si>
    <t>https://doi.org/10.1002/prs.12679</t>
  </si>
  <si>
    <t>Improving pressure relief device (PRD) inspection intervals through critical industrial accident analysis and field investigation in Korea</t>
  </si>
  <si>
    <t>B.-T. Yoo, M. Nam, D.-H. Seo and N. Oh</t>
  </si>
  <si>
    <t>317-325</t>
  </si>
  <si>
    <t>https://doi.org/10.1002/prs.12683</t>
  </si>
  <si>
    <t>Thermal Expansion runs hot and cold!</t>
  </si>
  <si>
    <t>An Interlock bypass bites again</t>
  </si>
  <si>
    <t>Operational Readiness Reviews</t>
  </si>
  <si>
    <t>Know the signs of heat illness</t>
  </si>
  <si>
    <t>Knowing ‘why’ makes tasks safer</t>
  </si>
  <si>
    <t>Static accumulation gives warning signs !!</t>
  </si>
  <si>
    <t>Communication is the key to safer operations</t>
  </si>
  <si>
    <t>See Something</t>
  </si>
  <si>
    <t>Say Something</t>
  </si>
  <si>
    <t>Stored chemicals are still hazardous</t>
  </si>
  <si>
    <t>Announcing International Process Safety Week!!</t>
  </si>
  <si>
    <t>Some short-cuts may cut lives short</t>
  </si>
  <si>
    <t>Are You Prepared ??</t>
  </si>
  <si>
    <t>Corrosion – another hidden threat</t>
  </si>
  <si>
    <t>Are your P&amp;IDs up to date?</t>
  </si>
  <si>
    <t>Good evacuation plans save lives!</t>
  </si>
  <si>
    <t>Does the piping meet the specification?</t>
  </si>
  <si>
    <t>Get Out and Stay Out !</t>
  </si>
  <si>
    <t>Process Upsets Require Focus</t>
  </si>
  <si>
    <t>Vacuum can put a dent in your process!</t>
  </si>
  <si>
    <t>An error trap leads to a catastrophe</t>
  </si>
  <si>
    <t>The Worst Ammonia Incident Ever</t>
  </si>
  <si>
    <t>What Can We Learn?</t>
  </si>
  <si>
    <t>The agitator stopped! Now what??</t>
  </si>
  <si>
    <t>Keep the manway tightly closed</t>
  </si>
  <si>
    <t>Lithium-Ion Battery Hazards</t>
  </si>
  <si>
    <t>Simultaneous Operations (SIMOPS)</t>
  </si>
  <si>
    <t>Battery powered tools &amp; devices can be ignition sources</t>
  </si>
  <si>
    <t>Sense of vulnerability – a very important safety component</t>
  </si>
  <si>
    <t>Wrong material + Wrong tank = Trouble</t>
  </si>
  <si>
    <t>Lifting Hazards</t>
  </si>
  <si>
    <t>Toxic Gases</t>
  </si>
  <si>
    <t>People are a critical part of safe operations</t>
  </si>
  <si>
    <t>Effects from changes may take years to appear</t>
  </si>
  <si>
    <t>Take safety home for the holidays</t>
  </si>
  <si>
    <t>Idle Does Not Mean Safe</t>
  </si>
  <si>
    <t>Communication – the heart of safe operations</t>
  </si>
  <si>
    <t>Lightning Strikes – YIKES!!</t>
  </si>
  <si>
    <t>What’s an Acceptable LEL Detector Reading?</t>
  </si>
  <si>
    <t>Manage Temporary Changes – Including Clamps!</t>
  </si>
  <si>
    <t>Some mistakes take time to become incidents</t>
  </si>
  <si>
    <t>Added in PSP articles from Mar and June 2025, Beacon titles 6/2022 to 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</si>
</sst>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family val="1"/>
    </font>
    <font>
      <b/>
      <sz val="14"/>
      <color theme="1"/>
      <name val="Times New Roman"/>
      <family val="1"/>
    </font>
    <font>
      <sz val="12"/>
      <color theme="1"/>
      <name val="Times New Roman"/>
      <family val="1"/>
    </font>
    <font>
      <sz val="11"/>
      <color theme="1"/>
      <name val="Times New Roman"/>
      <family val="1"/>
    </font>
    <font>
      <sz val="12"/>
      <color rgb="FF000000"/>
      <name val="Times New Roman"/>
      <family val="1"/>
    </font>
    <font>
      <i/>
      <sz val="12"/>
      <color rgb="FF000000"/>
      <name val="Times New Roman"/>
      <family val="1"/>
    </font>
    <font>
      <sz val="11"/>
      <color theme="1"/>
      <name val="Calibri"/>
      <family val="2"/>
    </font>
    <font>
      <sz val="11"/>
      <color rgb="FF000000"/>
      <name val="Calibri"/>
      <family val="2"/>
    </font>
    <font>
      <sz val="8"/>
      <name val="Times New Roman"/>
      <family val="2"/>
    </font>
    <font>
      <sz val="9.5"/>
      <color theme="1"/>
      <name val="Arial"/>
      <family val="2"/>
    </font>
    <font>
      <sz val="10"/>
      <color theme="1"/>
      <name val="Arial"/>
      <family val="2"/>
    </font>
    <font>
      <sz val="9"/>
      <color theme="1"/>
      <name val="Arial"/>
      <family val="2"/>
    </font>
    <font>
      <sz val="10.5"/>
      <color theme="1"/>
      <name val="Courier New"/>
      <family val="3"/>
    </font>
    <font>
      <sz val="10.5"/>
      <color theme="1"/>
      <name val="Consolas"/>
      <family val="3"/>
    </font>
    <font>
      <u/>
      <sz val="12"/>
      <color theme="10"/>
      <name val="Times New Roman"/>
      <family val="2"/>
    </font>
    <font>
      <sz val="10"/>
      <name val="Arial"/>
      <family val="2"/>
    </font>
    <font>
      <u/>
      <sz val="11"/>
      <color theme="10"/>
      <name val="Calibri"/>
      <family val="2"/>
      <scheme val="minor"/>
    </font>
    <font>
      <sz val="11"/>
      <color theme="1"/>
      <name val="Verdana"/>
      <family val="2"/>
    </font>
    <font>
      <sz val="11.5"/>
      <color theme="1"/>
      <name val="Times New Roman"/>
      <family val="1"/>
    </font>
    <font>
      <sz val="13"/>
      <color theme="1"/>
      <name val="Arial"/>
      <family val="2"/>
    </font>
    <font>
      <sz val="13"/>
      <color theme="1"/>
      <name val="Tahoma"/>
      <family val="2"/>
    </font>
    <font>
      <sz val="12.5"/>
      <color theme="1"/>
      <name val="Bookman Old Style"/>
      <family val="1"/>
    </font>
    <font>
      <sz val="12.5"/>
      <color theme="1"/>
      <name val="Arial"/>
      <family val="2"/>
    </font>
    <font>
      <sz val="12.5"/>
      <color theme="1"/>
      <name val="Verdana"/>
      <family val="2"/>
    </font>
    <font>
      <sz val="13"/>
      <color theme="1"/>
      <name val="Times New Roman"/>
      <family val="1"/>
    </font>
    <font>
      <b/>
      <i/>
      <u/>
      <sz val="11"/>
      <name val="Arial"/>
      <family val="2"/>
    </font>
    <font>
      <b/>
      <sz val="11"/>
      <color theme="1"/>
      <name val="Calibri"/>
      <family val="2"/>
      <scheme val="minor"/>
    </font>
    <font>
      <b/>
      <sz val="11"/>
      <color theme="1"/>
      <name val="Times New Roman"/>
      <family val="1"/>
    </font>
    <font>
      <sz val="12"/>
      <color theme="1"/>
      <name val="Times New Roman"/>
      <family val="2"/>
    </font>
    <font>
      <sz val="12"/>
      <color theme="1"/>
      <name val="Aptos"/>
      <family val="2"/>
    </font>
    <font>
      <b/>
      <i/>
      <u/>
      <sz val="12"/>
      <name val="Arial"/>
      <family val="2"/>
    </font>
    <font>
      <sz val="12"/>
      <name val="Arial"/>
      <family val="2"/>
    </font>
    <font>
      <sz val="12"/>
      <color rgb="FF000000"/>
      <name val="Arial"/>
      <family val="2"/>
    </font>
    <font>
      <sz val="12"/>
      <name val="Calibri"/>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4">
    <xf numFmtId="0" fontId="0" fillId="0" borderId="0"/>
    <xf numFmtId="0" fontId="14" fillId="0" borderId="0"/>
    <xf numFmtId="0" fontId="13" fillId="0" borderId="0"/>
    <xf numFmtId="0" fontId="12" fillId="0" borderId="0"/>
    <xf numFmtId="0" fontId="29" fillId="0" borderId="0" applyNumberFormat="0" applyFill="0" applyBorder="0" applyAlignment="0" applyProtection="0"/>
    <xf numFmtId="0" fontId="30" fillId="0" borderId="0"/>
    <xf numFmtId="0" fontId="11" fillId="0" borderId="0"/>
    <xf numFmtId="0" fontId="31" fillId="0" borderId="0" applyNumberForma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39">
    <xf numFmtId="0" fontId="0" fillId="0" borderId="0" xfId="0"/>
    <xf numFmtId="0" fontId="15" fillId="0" borderId="0" xfId="0" applyFont="1"/>
    <xf numFmtId="0" fontId="16" fillId="0" borderId="0" xfId="0" applyFont="1"/>
    <xf numFmtId="0" fontId="0" fillId="0" borderId="0" xfId="0" applyAlignment="1">
      <alignment horizontal="center"/>
    </xf>
    <xf numFmtId="0" fontId="15" fillId="2" borderId="1" xfId="0" applyFont="1" applyFill="1" applyBorder="1" applyAlignment="1">
      <alignment horizontal="center"/>
    </xf>
    <xf numFmtId="15" fontId="0" fillId="0" borderId="1" xfId="0" applyNumberFormat="1" applyBorder="1"/>
    <xf numFmtId="15" fontId="0" fillId="0" borderId="0" xfId="0" applyNumberFormat="1" applyAlignment="1">
      <alignment horizontal="center"/>
    </xf>
    <xf numFmtId="0" fontId="0" fillId="0" borderId="1" xfId="0" applyBorder="1" applyAlignment="1">
      <alignment horizontal="center"/>
    </xf>
    <xf numFmtId="15" fontId="0" fillId="0" borderId="0" xfId="0" applyNumberFormat="1"/>
    <xf numFmtId="0" fontId="0" fillId="0" borderId="1" xfId="0" applyBorder="1"/>
    <xf numFmtId="0" fontId="0" fillId="0" borderId="1" xfId="0" applyBorder="1" applyAlignment="1">
      <alignment vertical="center"/>
    </xf>
    <xf numFmtId="0" fontId="15" fillId="2" borderId="1" xfId="0" applyFont="1" applyFill="1" applyBorder="1" applyAlignment="1">
      <alignment horizontal="left" vertical="center"/>
    </xf>
    <xf numFmtId="0" fontId="17" fillId="0" borderId="1" xfId="0" applyFont="1" applyBorder="1" applyAlignment="1">
      <alignment horizontal="center" vertical="center"/>
    </xf>
    <xf numFmtId="16" fontId="0" fillId="0" borderId="1" xfId="0" applyNumberFormat="1" applyBorder="1" applyAlignment="1">
      <alignment horizontal="center" vertical="center"/>
    </xf>
    <xf numFmtId="0" fontId="29" fillId="0" borderId="0" xfId="4"/>
    <xf numFmtId="0" fontId="0" fillId="0" borderId="1" xfId="0" applyBorder="1" applyAlignment="1">
      <alignment horizontal="left"/>
    </xf>
    <xf numFmtId="16" fontId="0" fillId="0" borderId="1" xfId="0" applyNumberFormat="1" applyBorder="1"/>
    <xf numFmtId="0" fontId="10" fillId="0" borderId="1" xfId="8" applyBorder="1"/>
    <xf numFmtId="0" fontId="0" fillId="0" borderId="1" xfId="0" applyBorder="1" applyAlignment="1">
      <alignment horizontal="center" vertical="center"/>
    </xf>
    <xf numFmtId="0" fontId="17" fillId="0" borderId="1" xfId="0" applyFont="1" applyBorder="1"/>
    <xf numFmtId="0" fontId="17" fillId="0" borderId="1" xfId="0" applyFont="1" applyBorder="1" applyAlignment="1">
      <alignment horizontal="center"/>
    </xf>
    <xf numFmtId="0" fontId="32" fillId="0" borderId="1" xfId="0" applyFont="1" applyBorder="1"/>
    <xf numFmtId="0" fontId="33" fillId="0" borderId="1" xfId="0" applyFont="1" applyBorder="1"/>
    <xf numFmtId="0" fontId="10" fillId="0" borderId="1" xfId="8" applyBorder="1" applyAlignment="1">
      <alignment horizontal="center"/>
    </xf>
    <xf numFmtId="0" fontId="0" fillId="0" borderId="1" xfId="0" applyBorder="1" applyAlignment="1">
      <alignment horizontal="left" vertical="center"/>
    </xf>
    <xf numFmtId="0" fontId="4" fillId="0" borderId="1" xfId="8" applyFont="1" applyBorder="1"/>
    <xf numFmtId="0" fontId="29" fillId="0" borderId="1" xfId="4" applyBorder="1" applyAlignment="1">
      <alignment horizontal="center" vertical="center"/>
    </xf>
    <xf numFmtId="0" fontId="15"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5" fillId="2" borderId="1" xfId="0" applyFont="1" applyFill="1" applyBorder="1" applyAlignment="1">
      <alignment vertical="center" wrapText="1"/>
    </xf>
    <xf numFmtId="0" fontId="11" fillId="0" borderId="1" xfId="6" applyBorder="1" applyAlignment="1">
      <alignment horizontal="center" vertical="center" wrapText="1"/>
    </xf>
    <xf numFmtId="0" fontId="11" fillId="0" borderId="1" xfId="6" applyBorder="1" applyAlignment="1">
      <alignment vertical="center" wrapText="1"/>
    </xf>
    <xf numFmtId="0" fontId="29" fillId="0" borderId="1" xfId="4" applyBorder="1" applyAlignment="1">
      <alignment vertical="center" wrapText="1"/>
    </xf>
    <xf numFmtId="0" fontId="11" fillId="0" borderId="0" xfId="6" applyAlignment="1">
      <alignment vertical="center" wrapText="1"/>
    </xf>
    <xf numFmtId="0" fontId="11" fillId="0" borderId="0" xfId="6"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49" fontId="0" fillId="0" borderId="1" xfId="0" applyNumberFormat="1" applyBorder="1" applyAlignment="1">
      <alignment horizontal="center" vertical="center" wrapText="1"/>
    </xf>
    <xf numFmtId="0" fontId="17" fillId="0" borderId="1" xfId="0" applyFont="1" applyBorder="1" applyAlignment="1">
      <alignment vertical="center" wrapText="1"/>
    </xf>
    <xf numFmtId="0" fontId="7" fillId="0" borderId="1" xfId="8" applyFont="1" applyBorder="1" applyAlignment="1">
      <alignment vertical="center" wrapText="1"/>
    </xf>
    <xf numFmtId="0" fontId="10" fillId="0" borderId="1" xfId="8" applyBorder="1" applyAlignment="1">
      <alignment vertical="center" wrapText="1"/>
    </xf>
    <xf numFmtId="0" fontId="0" fillId="0" borderId="1" xfId="0" quotePrefix="1" applyBorder="1" applyAlignment="1">
      <alignment vertical="center" wrapText="1"/>
    </xf>
    <xf numFmtId="0" fontId="19" fillId="0" borderId="1" xfId="0" applyFont="1" applyBorder="1" applyAlignment="1">
      <alignment vertical="center" wrapText="1"/>
    </xf>
    <xf numFmtId="0" fontId="14" fillId="0" borderId="1" xfId="1" applyBorder="1" applyAlignment="1">
      <alignment vertical="center" wrapText="1"/>
    </xf>
    <xf numFmtId="0" fontId="8" fillId="0" borderId="1" xfId="1" applyFont="1" applyBorder="1" applyAlignment="1">
      <alignment vertical="center" wrapText="1"/>
    </xf>
    <xf numFmtId="49" fontId="0" fillId="0" borderId="0" xfId="0" applyNumberFormat="1" applyAlignment="1">
      <alignment horizontal="center"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15" fillId="2" borderId="1" xfId="0" applyFont="1" applyFill="1" applyBorder="1" applyAlignment="1">
      <alignment horizontal="left"/>
    </xf>
    <xf numFmtId="0" fontId="35" fillId="0" borderId="1" xfId="0" applyFont="1" applyBorder="1"/>
    <xf numFmtId="0" fontId="34" fillId="0" borderId="1" xfId="0" applyFont="1" applyBorder="1"/>
    <xf numFmtId="0" fontId="39" fillId="0" borderId="1" xfId="0" applyFont="1" applyBorder="1"/>
    <xf numFmtId="0" fontId="39" fillId="0" borderId="1" xfId="0" applyFont="1" applyBorder="1" applyAlignment="1">
      <alignment horizontal="center"/>
    </xf>
    <xf numFmtId="0" fontId="38" fillId="0" borderId="1" xfId="0" applyFont="1" applyBorder="1"/>
    <xf numFmtId="0" fontId="37" fillId="0" borderId="1" xfId="0" applyFont="1" applyBorder="1"/>
    <xf numFmtId="0" fontId="36" fillId="0" borderId="1" xfId="0" applyFont="1" applyBorder="1"/>
    <xf numFmtId="0" fontId="38" fillId="0" borderId="1" xfId="0" applyFont="1" applyBorder="1" applyAlignment="1">
      <alignment vertical="center"/>
    </xf>
    <xf numFmtId="0" fontId="36" fillId="0" borderId="1" xfId="0" applyFont="1" applyBorder="1" applyAlignment="1">
      <alignment vertical="center"/>
    </xf>
    <xf numFmtId="0" fontId="0" fillId="0" borderId="1" xfId="0" applyBorder="1" applyAlignment="1">
      <alignment horizontal="right" vertical="center" wrapText="1"/>
    </xf>
    <xf numFmtId="0" fontId="0" fillId="0" borderId="0" xfId="0" applyAlignment="1">
      <alignment horizontal="left" vertical="center" wrapText="1"/>
    </xf>
    <xf numFmtId="2" fontId="17" fillId="0" borderId="1" xfId="0" quotePrefix="1" applyNumberFormat="1" applyFont="1" applyBorder="1" applyAlignment="1">
      <alignment horizontal="center" vertical="center" wrapText="1"/>
    </xf>
    <xf numFmtId="0" fontId="17" fillId="0" borderId="1" xfId="0" quotePrefix="1" applyFont="1" applyBorder="1" applyAlignment="1">
      <alignment horizontal="center" vertical="center" wrapText="1"/>
    </xf>
    <xf numFmtId="0" fontId="29" fillId="0" borderId="1" xfId="4" applyNumberFormat="1" applyFill="1" applyBorder="1" applyAlignment="1">
      <alignment vertical="center" wrapText="1"/>
    </xf>
    <xf numFmtId="0" fontId="17" fillId="0" borderId="1" xfId="0" applyFont="1" applyBorder="1" applyAlignment="1">
      <alignment horizontal="center" vertical="center" wrapText="1"/>
    </xf>
    <xf numFmtId="0" fontId="0" fillId="0" borderId="1" xfId="0" quotePrefix="1" applyBorder="1" applyAlignment="1">
      <alignment horizontal="center" vertical="center" wrapText="1"/>
    </xf>
    <xf numFmtId="16" fontId="17" fillId="0" borderId="1" xfId="0" quotePrefix="1" applyNumberFormat="1" applyFont="1" applyBorder="1" applyAlignment="1">
      <alignment horizontal="center" vertical="center" wrapText="1"/>
    </xf>
    <xf numFmtId="0" fontId="19" fillId="0" borderId="1" xfId="0" applyFont="1" applyBorder="1" applyAlignment="1">
      <alignment horizontal="left" vertical="center" wrapText="1"/>
    </xf>
    <xf numFmtId="0" fontId="18" fillId="0" borderId="1" xfId="0" applyFont="1" applyBorder="1" applyAlignment="1">
      <alignment vertical="center" wrapText="1"/>
    </xf>
    <xf numFmtId="0" fontId="17" fillId="0" borderId="1" xfId="0" quotePrefix="1" applyFont="1" applyBorder="1" applyAlignment="1">
      <alignment vertical="center" wrapText="1"/>
    </xf>
    <xf numFmtId="0" fontId="17" fillId="0" borderId="1" xfId="0" applyFont="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6" fontId="0" fillId="0" borderId="1" xfId="0" quotePrefix="1" applyNumberFormat="1" applyBorder="1" applyAlignment="1">
      <alignment horizontal="center" vertical="center" wrapText="1"/>
    </xf>
    <xf numFmtId="17" fontId="0" fillId="0" borderId="1" xfId="0" quotePrefix="1" applyNumberFormat="1" applyBorder="1" applyAlignment="1">
      <alignment horizontal="center" vertical="center" wrapText="1"/>
    </xf>
    <xf numFmtId="0" fontId="22" fillId="0" borderId="1" xfId="0" applyFont="1" applyBorder="1" applyAlignment="1">
      <alignment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0" fontId="28" fillId="0" borderId="1" xfId="0" applyFont="1" applyBorder="1" applyAlignment="1">
      <alignment horizontal="center" vertical="center" wrapText="1"/>
    </xf>
    <xf numFmtId="0" fontId="25"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3" fillId="0" borderId="1" xfId="44" applyBorder="1" applyAlignment="1">
      <alignment vertical="center" wrapText="1"/>
    </xf>
    <xf numFmtId="0" fontId="3" fillId="0" borderId="1" xfId="44"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29" fillId="0" borderId="1" xfId="4" applyFill="1" applyBorder="1" applyAlignment="1">
      <alignment vertical="center" wrapText="1"/>
    </xf>
    <xf numFmtId="0" fontId="15" fillId="0" borderId="1" xfId="0" applyFont="1" applyBorder="1" applyAlignment="1">
      <alignment vertical="center" wrapText="1"/>
    </xf>
    <xf numFmtId="0" fontId="18" fillId="0" borderId="1" xfId="8" applyFont="1" applyBorder="1" applyAlignment="1">
      <alignment horizontal="center" vertical="center"/>
    </xf>
    <xf numFmtId="0" fontId="42"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41" fillId="2" borderId="1" xfId="6" applyFont="1" applyFill="1" applyBorder="1" applyAlignment="1">
      <alignment vertical="center" wrapText="1"/>
    </xf>
    <xf numFmtId="0" fontId="3" fillId="0" borderId="1" xfId="6" applyFont="1" applyBorder="1" applyAlignment="1">
      <alignment vertical="center" wrapText="1"/>
    </xf>
    <xf numFmtId="0" fontId="3" fillId="0" borderId="0" xfId="6" applyFont="1" applyAlignment="1">
      <alignment vertical="center" wrapText="1"/>
    </xf>
    <xf numFmtId="0" fontId="0" fillId="2" borderId="0" xfId="0" applyFill="1" applyAlignment="1">
      <alignment horizontal="center"/>
    </xf>
    <xf numFmtId="0" fontId="15" fillId="2" borderId="2" xfId="0" applyFont="1" applyFill="1" applyBorder="1" applyAlignment="1">
      <alignment vertical="center" wrapText="1"/>
    </xf>
    <xf numFmtId="0" fontId="0" fillId="2" borderId="0" xfId="0" applyFill="1"/>
    <xf numFmtId="0" fontId="15" fillId="2" borderId="0" xfId="0" applyFont="1" applyFill="1" applyAlignment="1">
      <alignment horizontal="center"/>
    </xf>
    <xf numFmtId="0" fontId="16" fillId="2" borderId="0" xfId="0" applyFont="1" applyFill="1"/>
    <xf numFmtId="0" fontId="15" fillId="2" borderId="2" xfId="0" applyFont="1" applyFill="1" applyBorder="1" applyAlignment="1">
      <alignment horizontal="center" vertical="center" wrapText="1"/>
    </xf>
    <xf numFmtId="0" fontId="16" fillId="2" borderId="3" xfId="0" applyFont="1" applyFill="1" applyBorder="1"/>
    <xf numFmtId="0" fontId="15" fillId="2" borderId="4" xfId="0" applyFont="1" applyFill="1" applyBorder="1" applyAlignment="1">
      <alignment horizontal="center"/>
    </xf>
    <xf numFmtId="0" fontId="0" fillId="2" borderId="5" xfId="0" applyFill="1" applyBorder="1"/>
    <xf numFmtId="0" fontId="0" fillId="2" borderId="6" xfId="0" applyFill="1" applyBorder="1"/>
    <xf numFmtId="0" fontId="0" fillId="2" borderId="7" xfId="0" applyFill="1" applyBorder="1" applyAlignment="1">
      <alignment horizontal="center"/>
    </xf>
    <xf numFmtId="0" fontId="0" fillId="2" borderId="8" xfId="0" applyFill="1" applyBorder="1"/>
    <xf numFmtId="0" fontId="42" fillId="0" borderId="0" xfId="6" applyFont="1" applyAlignment="1">
      <alignment horizontal="center" vertical="center" wrapText="1"/>
    </xf>
    <xf numFmtId="0" fontId="29" fillId="0" borderId="1" xfId="4" applyBorder="1" applyAlignment="1">
      <alignment horizontal="center" vertical="center" wrapText="1"/>
    </xf>
    <xf numFmtId="0" fontId="31" fillId="0" borderId="1" xfId="7" applyBorder="1" applyAlignment="1">
      <alignment horizontal="center" vertical="center" wrapText="1"/>
    </xf>
    <xf numFmtId="0" fontId="2" fillId="0" borderId="0" xfId="6" applyFont="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40" fillId="0" borderId="0" xfId="5" applyFont="1" applyAlignment="1">
      <alignment vertical="center"/>
    </xf>
    <xf numFmtId="0" fontId="30" fillId="0" borderId="0" xfId="5" applyAlignment="1">
      <alignment vertical="center"/>
    </xf>
    <xf numFmtId="0" fontId="30" fillId="0" borderId="0" xfId="5" applyAlignment="1">
      <alignment horizontal="center" vertical="center"/>
    </xf>
    <xf numFmtId="16" fontId="1" fillId="0" borderId="0" xfId="6" quotePrefix="1" applyNumberFormat="1" applyFont="1" applyAlignment="1">
      <alignment horizontal="center" vertical="center" wrapText="1"/>
    </xf>
    <xf numFmtId="0" fontId="1" fillId="0" borderId="0" xfId="6" applyFont="1" applyAlignment="1">
      <alignment vertical="center" wrapText="1"/>
    </xf>
    <xf numFmtId="0" fontId="29" fillId="0" borderId="0" xfId="4" applyAlignment="1">
      <alignment horizontal="center" vertical="center" wrapText="1"/>
    </xf>
    <xf numFmtId="0" fontId="3" fillId="0" borderId="0" xfId="6" applyFont="1" applyAlignment="1">
      <alignment horizontal="center" vertical="center" wrapText="1"/>
    </xf>
    <xf numFmtId="0" fontId="1" fillId="0" borderId="1" xfId="6" applyFont="1" applyBorder="1" applyAlignment="1">
      <alignment vertical="center" wrapText="1"/>
    </xf>
    <xf numFmtId="16" fontId="11" fillId="0" borderId="0" xfId="6" applyNumberFormat="1" applyAlignment="1">
      <alignment horizontal="center" vertical="center" wrapText="1"/>
    </xf>
    <xf numFmtId="0" fontId="44" fillId="0" borderId="0" xfId="0" applyFont="1" applyAlignment="1">
      <alignment vertical="center"/>
    </xf>
    <xf numFmtId="0" fontId="45" fillId="2" borderId="1" xfId="5" applyFont="1" applyFill="1" applyBorder="1" applyAlignment="1">
      <alignment horizontal="center" vertical="center"/>
    </xf>
    <xf numFmtId="0" fontId="45" fillId="2" borderId="1" xfId="5" applyFont="1" applyFill="1" applyBorder="1" applyAlignment="1">
      <alignment vertical="center"/>
    </xf>
    <xf numFmtId="0" fontId="46" fillId="0" borderId="1" xfId="5" applyFont="1" applyBorder="1" applyAlignment="1">
      <alignment horizontal="center" vertical="center"/>
    </xf>
    <xf numFmtId="0" fontId="46" fillId="0" borderId="1" xfId="5" applyFont="1" applyBorder="1" applyAlignment="1">
      <alignment vertical="center"/>
    </xf>
    <xf numFmtId="0" fontId="46" fillId="0" borderId="1" xfId="5" quotePrefix="1" applyFont="1" applyBorder="1" applyAlignment="1">
      <alignment horizontal="left" vertical="center"/>
    </xf>
    <xf numFmtId="0" fontId="46" fillId="0" borderId="1" xfId="5" applyFont="1" applyBorder="1" applyAlignment="1">
      <alignment horizontal="left" vertical="center"/>
    </xf>
    <xf numFmtId="0" fontId="46" fillId="0" borderId="0" xfId="5" applyFont="1" applyAlignment="1">
      <alignment vertical="center"/>
    </xf>
    <xf numFmtId="0" fontId="43" fillId="0" borderId="1" xfId="0" applyFont="1" applyBorder="1" applyAlignment="1">
      <alignment horizontal="center"/>
    </xf>
    <xf numFmtId="0" fontId="43" fillId="0" borderId="1" xfId="0" applyFont="1" applyBorder="1"/>
    <xf numFmtId="0" fontId="46" fillId="0" borderId="1" xfId="0" applyFont="1" applyBorder="1"/>
    <xf numFmtId="0" fontId="47" fillId="0" borderId="1" xfId="0" applyFont="1" applyBorder="1"/>
    <xf numFmtId="0" fontId="48" fillId="0" borderId="1" xfId="0" applyFont="1" applyBorder="1" applyAlignment="1">
      <alignment vertical="center"/>
    </xf>
    <xf numFmtId="0" fontId="44" fillId="0" borderId="1" xfId="0" applyFont="1" applyBorder="1" applyAlignment="1">
      <alignment vertical="center"/>
    </xf>
  </cellXfs>
  <cellStyles count="84">
    <cellStyle name="Hyperlink" xfId="4" builtinId="8"/>
    <cellStyle name="Hyperlink 2" xfId="7" xr:uid="{00000000-0005-0000-0000-000001000000}"/>
    <cellStyle name="Normal" xfId="0" builtinId="0"/>
    <cellStyle name="Normal 2" xfId="1" xr:uid="{00000000-0005-0000-0000-000003000000}"/>
    <cellStyle name="Normal 2 2" xfId="2" xr:uid="{00000000-0005-0000-0000-000004000000}"/>
    <cellStyle name="Normal 2 2 2" xfId="10" xr:uid="{00000000-0005-0000-0000-000005000000}"/>
    <cellStyle name="Normal 2 2 2 2" xfId="20" xr:uid="{00000000-0005-0000-0000-000006000000}"/>
    <cellStyle name="Normal 2 2 2 2 2" xfId="40" xr:uid="{00000000-0005-0000-0000-000007000000}"/>
    <cellStyle name="Normal 2 2 2 2 2 2" xfId="48" xr:uid="{00000000-0005-0000-0000-000008000000}"/>
    <cellStyle name="Normal 2 2 2 2 3" xfId="47" xr:uid="{00000000-0005-0000-0000-000009000000}"/>
    <cellStyle name="Normal 2 2 2 3" xfId="30" xr:uid="{00000000-0005-0000-0000-00000A000000}"/>
    <cellStyle name="Normal 2 2 2 3 2" xfId="49" xr:uid="{00000000-0005-0000-0000-00000B000000}"/>
    <cellStyle name="Normal 2 2 2 4" xfId="46" xr:uid="{00000000-0005-0000-0000-00000C000000}"/>
    <cellStyle name="Normal 2 2 3" xfId="15" xr:uid="{00000000-0005-0000-0000-00000D000000}"/>
    <cellStyle name="Normal 2 2 3 2" xfId="35" xr:uid="{00000000-0005-0000-0000-00000E000000}"/>
    <cellStyle name="Normal 2 2 3 2 2" xfId="51" xr:uid="{00000000-0005-0000-0000-00000F000000}"/>
    <cellStyle name="Normal 2 2 3 3" xfId="50" xr:uid="{00000000-0005-0000-0000-000010000000}"/>
    <cellStyle name="Normal 2 2 4" xfId="25" xr:uid="{00000000-0005-0000-0000-000011000000}"/>
    <cellStyle name="Normal 2 2 4 2" xfId="52" xr:uid="{00000000-0005-0000-0000-000012000000}"/>
    <cellStyle name="Normal 2 2 5" xfId="45" xr:uid="{00000000-0005-0000-0000-000013000000}"/>
    <cellStyle name="Normal 2 3" xfId="9" xr:uid="{00000000-0005-0000-0000-000014000000}"/>
    <cellStyle name="Normal 2 3 2" xfId="19" xr:uid="{00000000-0005-0000-0000-000015000000}"/>
    <cellStyle name="Normal 2 3 2 2" xfId="39" xr:uid="{00000000-0005-0000-0000-000016000000}"/>
    <cellStyle name="Normal 2 3 2 2 2" xfId="55" xr:uid="{00000000-0005-0000-0000-000017000000}"/>
    <cellStyle name="Normal 2 3 2 3" xfId="54" xr:uid="{00000000-0005-0000-0000-000018000000}"/>
    <cellStyle name="Normal 2 3 3" xfId="29" xr:uid="{00000000-0005-0000-0000-000019000000}"/>
    <cellStyle name="Normal 2 3 3 2" xfId="56" xr:uid="{00000000-0005-0000-0000-00001A000000}"/>
    <cellStyle name="Normal 2 3 4" xfId="53" xr:uid="{00000000-0005-0000-0000-00001B000000}"/>
    <cellStyle name="Normal 2 4" xfId="14" xr:uid="{00000000-0005-0000-0000-00001C000000}"/>
    <cellStyle name="Normal 2 4 2" xfId="34" xr:uid="{00000000-0005-0000-0000-00001D000000}"/>
    <cellStyle name="Normal 2 4 2 2" xfId="58" xr:uid="{00000000-0005-0000-0000-00001E000000}"/>
    <cellStyle name="Normal 2 4 3" xfId="57" xr:uid="{00000000-0005-0000-0000-00001F000000}"/>
    <cellStyle name="Normal 2 5" xfId="24" xr:uid="{00000000-0005-0000-0000-000020000000}"/>
    <cellStyle name="Normal 2 5 2" xfId="59" xr:uid="{00000000-0005-0000-0000-000021000000}"/>
    <cellStyle name="Normal 2 6" xfId="44" xr:uid="{00000000-0005-0000-0000-000022000000}"/>
    <cellStyle name="Normal 3" xfId="3" xr:uid="{00000000-0005-0000-0000-000023000000}"/>
    <cellStyle name="Normal 3 2" xfId="11" xr:uid="{00000000-0005-0000-0000-000024000000}"/>
    <cellStyle name="Normal 3 2 2" xfId="21" xr:uid="{00000000-0005-0000-0000-000025000000}"/>
    <cellStyle name="Normal 3 2 2 2" xfId="41" xr:uid="{00000000-0005-0000-0000-000026000000}"/>
    <cellStyle name="Normal 3 2 2 2 2" xfId="63" xr:uid="{00000000-0005-0000-0000-000027000000}"/>
    <cellStyle name="Normal 3 2 2 3" xfId="62" xr:uid="{00000000-0005-0000-0000-000028000000}"/>
    <cellStyle name="Normal 3 2 3" xfId="31" xr:uid="{00000000-0005-0000-0000-000029000000}"/>
    <cellStyle name="Normal 3 2 3 2" xfId="64" xr:uid="{00000000-0005-0000-0000-00002A000000}"/>
    <cellStyle name="Normal 3 2 4" xfId="61" xr:uid="{00000000-0005-0000-0000-00002B000000}"/>
    <cellStyle name="Normal 3 3" xfId="16" xr:uid="{00000000-0005-0000-0000-00002C000000}"/>
    <cellStyle name="Normal 3 3 2" xfId="36" xr:uid="{00000000-0005-0000-0000-00002D000000}"/>
    <cellStyle name="Normal 3 3 2 2" xfId="66" xr:uid="{00000000-0005-0000-0000-00002E000000}"/>
    <cellStyle name="Normal 3 3 3" xfId="65" xr:uid="{00000000-0005-0000-0000-00002F000000}"/>
    <cellStyle name="Normal 3 4" xfId="26" xr:uid="{00000000-0005-0000-0000-000030000000}"/>
    <cellStyle name="Normal 3 4 2" xfId="67" xr:uid="{00000000-0005-0000-0000-000031000000}"/>
    <cellStyle name="Normal 3 5" xfId="60" xr:uid="{00000000-0005-0000-0000-000032000000}"/>
    <cellStyle name="Normal 4" xfId="5" xr:uid="{00000000-0005-0000-0000-000033000000}"/>
    <cellStyle name="Normal 5" xfId="6" xr:uid="{00000000-0005-0000-0000-000034000000}"/>
    <cellStyle name="Normal 5 2" xfId="12" xr:uid="{00000000-0005-0000-0000-000035000000}"/>
    <cellStyle name="Normal 5 2 2" xfId="22" xr:uid="{00000000-0005-0000-0000-000036000000}"/>
    <cellStyle name="Normal 5 2 2 2" xfId="42" xr:uid="{00000000-0005-0000-0000-000037000000}"/>
    <cellStyle name="Normal 5 2 2 2 2" xfId="71" xr:uid="{00000000-0005-0000-0000-000038000000}"/>
    <cellStyle name="Normal 5 2 2 3" xfId="70" xr:uid="{00000000-0005-0000-0000-000039000000}"/>
    <cellStyle name="Normal 5 2 3" xfId="32" xr:uid="{00000000-0005-0000-0000-00003A000000}"/>
    <cellStyle name="Normal 5 2 3 2" xfId="72" xr:uid="{00000000-0005-0000-0000-00003B000000}"/>
    <cellStyle name="Normal 5 2 4" xfId="69" xr:uid="{00000000-0005-0000-0000-00003C000000}"/>
    <cellStyle name="Normal 5 3" xfId="17" xr:uid="{00000000-0005-0000-0000-00003D000000}"/>
    <cellStyle name="Normal 5 3 2" xfId="37" xr:uid="{00000000-0005-0000-0000-00003E000000}"/>
    <cellStyle name="Normal 5 3 2 2" xfId="74" xr:uid="{00000000-0005-0000-0000-00003F000000}"/>
    <cellStyle name="Normal 5 3 3" xfId="73" xr:uid="{00000000-0005-0000-0000-000040000000}"/>
    <cellStyle name="Normal 5 4" xfId="27" xr:uid="{00000000-0005-0000-0000-000041000000}"/>
    <cellStyle name="Normal 5 4 2" xfId="75" xr:uid="{00000000-0005-0000-0000-000042000000}"/>
    <cellStyle name="Normal 5 5" xfId="68" xr:uid="{00000000-0005-0000-0000-000043000000}"/>
    <cellStyle name="Normal 6" xfId="8" xr:uid="{00000000-0005-0000-0000-000044000000}"/>
    <cellStyle name="Normal 6 2" xfId="13" xr:uid="{00000000-0005-0000-0000-000045000000}"/>
    <cellStyle name="Normal 6 2 2" xfId="23" xr:uid="{00000000-0005-0000-0000-000046000000}"/>
    <cellStyle name="Normal 6 2 2 2" xfId="43" xr:uid="{00000000-0005-0000-0000-000047000000}"/>
    <cellStyle name="Normal 6 2 2 2 2" xfId="79" xr:uid="{00000000-0005-0000-0000-000048000000}"/>
    <cellStyle name="Normal 6 2 2 3" xfId="78" xr:uid="{00000000-0005-0000-0000-000049000000}"/>
    <cellStyle name="Normal 6 2 3" xfId="33" xr:uid="{00000000-0005-0000-0000-00004A000000}"/>
    <cellStyle name="Normal 6 2 3 2" xfId="80" xr:uid="{00000000-0005-0000-0000-00004B000000}"/>
    <cellStyle name="Normal 6 2 4" xfId="77" xr:uid="{00000000-0005-0000-0000-00004C000000}"/>
    <cellStyle name="Normal 6 3" xfId="18" xr:uid="{00000000-0005-0000-0000-00004D000000}"/>
    <cellStyle name="Normal 6 3 2" xfId="38" xr:uid="{00000000-0005-0000-0000-00004E000000}"/>
    <cellStyle name="Normal 6 3 2 2" xfId="82" xr:uid="{00000000-0005-0000-0000-00004F000000}"/>
    <cellStyle name="Normal 6 3 3" xfId="81" xr:uid="{00000000-0005-0000-0000-000050000000}"/>
    <cellStyle name="Normal 6 4" xfId="28" xr:uid="{00000000-0005-0000-0000-000051000000}"/>
    <cellStyle name="Normal 6 4 2" xfId="83" xr:uid="{00000000-0005-0000-0000-000052000000}"/>
    <cellStyle name="Normal 6 5" xfId="76" xr:uid="{00000000-0005-0000-0000-00005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838200</xdr:colOff>
      <xdr:row>39</xdr:row>
      <xdr:rowOff>144780</xdr:rowOff>
    </xdr:from>
    <xdr:to>
      <xdr:col>2</xdr:col>
      <xdr:colOff>1897380</xdr:colOff>
      <xdr:row>48</xdr:row>
      <xdr:rowOff>104288</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200" y="8862060"/>
          <a:ext cx="4290060" cy="1742588"/>
        </a:xfrm>
        <a:prstGeom prst="rect">
          <a:avLst/>
        </a:prstGeom>
        <a:noFill/>
        <a:ln w="1">
          <a:noFill/>
          <a:miter lim="800000"/>
          <a:headEnd/>
          <a:tailEnd type="none" w="med" len="med"/>
        </a:ln>
        <a:effectLst/>
      </xdr:spPr>
    </xdr:pic>
    <xdr:clientData/>
  </xdr:twoCellAnchor>
  <xdr:twoCellAnchor editAs="oneCell">
    <xdr:from>
      <xdr:col>0</xdr:col>
      <xdr:colOff>876300</xdr:colOff>
      <xdr:row>53</xdr:row>
      <xdr:rowOff>144780</xdr:rowOff>
    </xdr:from>
    <xdr:to>
      <xdr:col>2</xdr:col>
      <xdr:colOff>1875067</xdr:colOff>
      <xdr:row>64</xdr:row>
      <xdr:rowOff>83820</xdr:rowOff>
    </xdr:to>
    <xdr:pic>
      <xdr:nvPicPr>
        <xdr:cNvPr id="2051" name="Picture 3">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6300" y="10645140"/>
          <a:ext cx="4229647" cy="211836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1733550</xdr:colOff>
      <xdr:row>544</xdr:row>
      <xdr:rowOff>152400</xdr:rowOff>
    </xdr:from>
    <xdr:to>
      <xdr:col>5</xdr:col>
      <xdr:colOff>419100</xdr:colOff>
      <xdr:row>544</xdr:row>
      <xdr:rowOff>152400</xdr:rowOff>
    </xdr:to>
    <xdr:sp macro="" textlink="">
      <xdr:nvSpPr>
        <xdr:cNvPr id="1026" name="Line 2">
          <a:extLst>
            <a:ext uri="{FF2B5EF4-FFF2-40B4-BE49-F238E27FC236}">
              <a16:creationId xmlns:a16="http://schemas.microsoft.com/office/drawing/2014/main" id="{CCDB559A-7D3B-4C97-9177-70527EEFB90D}"/>
            </a:ext>
          </a:extLst>
        </xdr:cNvPr>
        <xdr:cNvSpPr>
          <a:spLocks noChangeShapeType="1"/>
        </xdr:cNvSpPr>
      </xdr:nvSpPr>
      <xdr:spPr bwMode="auto">
        <a:xfrm>
          <a:off x="5343525" y="109366050"/>
          <a:ext cx="16954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1733550</xdr:colOff>
      <xdr:row>544</xdr:row>
      <xdr:rowOff>152400</xdr:rowOff>
    </xdr:from>
    <xdr:to>
      <xdr:col>5</xdr:col>
      <xdr:colOff>419100</xdr:colOff>
      <xdr:row>544</xdr:row>
      <xdr:rowOff>152400</xdr:rowOff>
    </xdr:to>
    <xdr:sp macro="" textlink="">
      <xdr:nvSpPr>
        <xdr:cNvPr id="3" name="Line 2">
          <a:extLst>
            <a:ext uri="{FF2B5EF4-FFF2-40B4-BE49-F238E27FC236}">
              <a16:creationId xmlns:a16="http://schemas.microsoft.com/office/drawing/2014/main" id="{8B5A6A77-00F7-4A98-A830-BEAA26F37504}"/>
            </a:ext>
          </a:extLst>
        </xdr:cNvPr>
        <xdr:cNvSpPr>
          <a:spLocks noChangeShapeType="1"/>
        </xdr:cNvSpPr>
      </xdr:nvSpPr>
      <xdr:spPr bwMode="auto">
        <a:xfrm>
          <a:off x="6324600" y="109337475"/>
          <a:ext cx="16954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esktop/Process-safety-archives-master-index-randy-20210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ess_Safety_Archives_Master_Index_RJ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finitions"/>
      <sheetName val="BeaconList"/>
      <sheetName val="LPS"/>
      <sheetName val="CCPS"/>
      <sheetName val="PPSS"/>
      <sheetName val="PSP Citations"/>
      <sheetName val="Revision History"/>
      <sheetName val="CCPS Symposia Tit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Proc. the Int. Sym. on Preventing Major Chemical Accidents, February 3-5, 1987,  Washington, D.C., Edited by John L Woodward, AICHE, NY, NY</v>
          </cell>
        </row>
        <row r="4">
          <cell r="B4" t="str">
            <v>Int. Conf. on Vapor Cloud Modeling, November 2- 4, 1987,  Cambridge, Massachusetts, Edited by John Woodward, AICHE, NY, NY</v>
          </cell>
        </row>
        <row r="5">
          <cell r="B5" t="str">
            <v>Int. Sym. on Runaway Reactions, March 7 -9, 1989, Cambridge, Massachusetts, AICHE, NY, NY</v>
          </cell>
        </row>
        <row r="6">
          <cell r="B6" t="str">
            <v>Int. Conf. on Hazard Identification and Risk Analysis, Human Factors and Human Reliability in Process Safety, January 15-17, 1992, Orlando, Fl, AICHE, NY,NY</v>
          </cell>
        </row>
        <row r="7">
          <cell r="B7" t="str">
            <v>Int. Proc. Safety Management Conf. and Workshop, September 22-24, 1993,  San Francisco, California, AICHE, NY, NY</v>
          </cell>
        </row>
        <row r="8">
          <cell r="B8" t="str">
            <v>Int. Sym. and Workshop on Safe Chemical Process Automation, September 27-29, 1994 , Houston, Texas, AICHE, NY, NY</v>
          </cell>
        </row>
        <row r="9">
          <cell r="B9" t="str">
            <v>Int. Conf. and Workshop on Modeling and Mitigating the Consequences of Accidental Releases of Hazardous Materials, September 26-29, 1995, New Orleans, Louisiana, AICHE, NY, NY</v>
          </cell>
        </row>
        <row r="10">
          <cell r="B10" t="str">
            <v>Int. Conf. and Workshop on Process Safety Management and Inherently Safer Processes, October 8-11, 1996, Orlando, Florida, AICHE, NY, NY</v>
          </cell>
        </row>
        <row r="11">
          <cell r="B11" t="str">
            <v>CCPS 1997-International Conference and Workshop on Risk Analysis in Process Safety, 1997, Atlanta, GA, AICHE, NY, NY</v>
          </cell>
        </row>
        <row r="12">
          <cell r="B12" t="str">
            <v>CCPS 1998-International Conference and Workshop on Reliability and Risk Management, 1998, San Antonio, TX, AICHE, NY, NY</v>
          </cell>
        </row>
        <row r="13">
          <cell r="B13" t="str">
            <v>CCPS 1999-International Conference and Workshop on Modeling the Consequences of Hazardous Materials, 1999, San Francisco, CA</v>
          </cell>
        </row>
        <row r="14">
          <cell r="B14" t="str">
            <v>CCPS-International Conference and Workshop Process Industry Incidents Investigation Protocols Case Histories Lessons Learned, 2000, Orlando, FL</v>
          </cell>
        </row>
        <row r="15">
          <cell r="B15" t="str">
            <v>CCPS 2001-International Conference and Workshp Making Process Safety Pay, 2001, Toronto, Canada</v>
          </cell>
        </row>
        <row r="16">
          <cell r="B16" t="str">
            <v>CCPS-2002 Center for Chemical Process Safety 17th Annual International Conference and Workshop Risk, Reliability, and Security, 2002, Jacksonville, FL</v>
          </cell>
        </row>
        <row r="17">
          <cell r="B17" t="str">
            <v>Managing Chemical Reactivity Hazards and High Energy Release Events, September 23 - 25, 2003, Scottsdale, Arizona, AICHE, NY, NY</v>
          </cell>
        </row>
        <row r="18">
          <cell r="B18" t="str">
            <v>Emergency Planning Preparedness, Prevention &amp; Response  June 29, 30 and July I, 2004, Orlando, Florida, AICHE, NY, NY</v>
          </cell>
        </row>
        <row r="19">
          <cell r="B19" t="str">
            <v>Risk Managenment: The Path Forward, April 11 - 13, 2005, Atlanta, Georgia. AICHE, NY, NY</v>
          </cell>
        </row>
        <row r="20">
          <cell r="B20" t="str">
            <v>Process Safety Challenges in  a Global Economy, April 23-27, 2006, Orlando, FL, AICHE, NY, NY.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
      <sheetName val="Definitions"/>
      <sheetName val="BeaconList"/>
      <sheetName val="LPS"/>
      <sheetName val="CCPS"/>
      <sheetName val="PPSS"/>
      <sheetName val="PSP Citations"/>
      <sheetName val="Revision History"/>
      <sheetName val="location"/>
      <sheetName val="Titles"/>
    </sheetNames>
    <sheetDataSet>
      <sheetData sheetId="0"/>
      <sheetData sheetId="1"/>
      <sheetData sheetId="2"/>
      <sheetData sheetId="3"/>
      <sheetData sheetId="4"/>
      <sheetData sheetId="5"/>
      <sheetData sheetId="6"/>
      <sheetData sheetId="7"/>
      <sheetData sheetId="8"/>
      <sheetData sheetId="9">
        <row r="1">
          <cell r="B1" t="str">
            <v>Proc. the Int. Sym. on Preventing Major Chemical Accidents, February 3-5, 1987,  Washington, D.C., Edited by John L Woodward, AICHE, NY, NY</v>
          </cell>
        </row>
        <row r="2">
          <cell r="B2" t="str">
            <v>Int. Conf. on Vapor Cloud Modeling, November 2- 4, 1987,  Cambridge, Massachusetts, Edited by John Woodward, AICHE, NY, NY</v>
          </cell>
        </row>
        <row r="3">
          <cell r="B3" t="str">
            <v>Int. Sym. on Runaway Reactions, March 7 -9, 1989, Cambridge, Massachusetts, AICHE, NY, NY</v>
          </cell>
        </row>
        <row r="4">
          <cell r="B4" t="str">
            <v>Int. Conf. on Hazard Identification and Risk Analysis, Human Factors and Human Reliability in Process Safety, January 15-17, 1992, Orlando, Fl, AICHE, NY,NY</v>
          </cell>
        </row>
        <row r="5">
          <cell r="B5" t="str">
            <v>Int. Proc. Safety Management Conf. and Workshop, September 22-24, 1993,  San Francisco, California, AICHE, NY, NY</v>
          </cell>
        </row>
        <row r="6">
          <cell r="B6" t="str">
            <v>Int. Sym. and Workshop on Safe Chemical Process Automation, September 27-29, 1994 , Houston, Texas, AICHE, NY, NY</v>
          </cell>
        </row>
        <row r="7">
          <cell r="B7" t="str">
            <v>Int. Conf. and Workshop on Modeling and Mitigating the Consequences of Accidental Releases of Hazardous Materials, September 26-29, 1995, New Orleans, Louisiana, AICHE, NY, NY</v>
          </cell>
        </row>
        <row r="8">
          <cell r="B8" t="str">
            <v>Int. Conf. and Workshop on Process Safety Management and Inherently Safer Processes, October 8-11, 1996, Orlando, Florida, AICHE, NY, NY</v>
          </cell>
        </row>
        <row r="9">
          <cell r="B9" t="str">
            <v>CCPS 1997-International Conference and Workshop on Risk Analysis in Process Safety, 1997, Atlanta, GA, AICHE, NY, NY</v>
          </cell>
        </row>
        <row r="10">
          <cell r="B10" t="str">
            <v>CCPS 1998-International Conference and Workshop on Reliability and Risk Management, 1998, San Antonio, TX, AICHE, NY, NY</v>
          </cell>
        </row>
        <row r="11">
          <cell r="B11" t="str">
            <v>CCPS 1999-International Conference and Workshop on Modeling the Consequences of Hazardous Materials, 1999, San Francisco, CA</v>
          </cell>
        </row>
        <row r="12">
          <cell r="B12" t="str">
            <v>CCPS-International Conference and Workshop Process Industry Incidents Investigation Protocols Case Histories Lessons Learned, 2000, Orlando, FL</v>
          </cell>
        </row>
        <row r="13">
          <cell r="B13" t="str">
            <v>CCPS 2001-International Conference and Workshp Making Process Safety Pay, 2001, Toronto, Canada</v>
          </cell>
        </row>
        <row r="14">
          <cell r="B14" t="str">
            <v>CCPS-2002 Center for Chemical Process Safety 17th Annual International Conference and Workshop Risk, Reliability, and Security, 2002, Jacksonville, FL</v>
          </cell>
        </row>
        <row r="15">
          <cell r="B15" t="str">
            <v>Managing Chemical Reactivity Hazards and High Energy Release Events, September 23 - 25, 2003, Scottsdale, Arizona, AICHE, NY, NY</v>
          </cell>
        </row>
        <row r="16">
          <cell r="B16" t="str">
            <v>Emergency Planning Preparedness, Prevention &amp; Response  June 29, 30 and July I, 2004, Orlando, Florida, AICHE, NY, NY</v>
          </cell>
        </row>
        <row r="17">
          <cell r="B17" t="str">
            <v>Risk Managenment: The Path Forward, April 11 - 13, 2005, Atlanta, Georgia. AICHE, NY, NY</v>
          </cell>
        </row>
        <row r="18">
          <cell r="B18" t="str">
            <v>Process Safety Challlenges in  a Global Economy, April 23-27, 2006, Orlando, FL, AICHE, NY, NY.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iche.org/ccps/resources/safety-health-proceedings" TargetMode="External"/><Relationship Id="rId7" Type="http://schemas.openxmlformats.org/officeDocument/2006/relationships/drawing" Target="../drawings/drawing1.xml"/><Relationship Id="rId2" Type="http://schemas.openxmlformats.org/officeDocument/2006/relationships/hyperlink" Target="https://www.aiche.org/ccps/resources/safety-health-proceedings" TargetMode="External"/><Relationship Id="rId1" Type="http://schemas.openxmlformats.org/officeDocument/2006/relationships/hyperlink" Target="https://www.aiche.org/ccps/resources/safety-health-proceedings" TargetMode="External"/><Relationship Id="rId6" Type="http://schemas.openxmlformats.org/officeDocument/2006/relationships/printerSettings" Target="../printerSettings/printerSettings1.bin"/><Relationship Id="rId5" Type="http://schemas.openxmlformats.org/officeDocument/2006/relationships/hyperlink" Target="https://aiche.onlinelibrary.wiley.com/journal/15475913" TargetMode="External"/><Relationship Id="rId4" Type="http://schemas.openxmlformats.org/officeDocument/2006/relationships/hyperlink" Target="https://www.aiche.org/ccps/resources/process-safety-beacon/archiv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doi.org/10.1002/prs.10325" TargetMode="External"/><Relationship Id="rId7" Type="http://schemas.openxmlformats.org/officeDocument/2006/relationships/hyperlink" Target="https://doi.org/10.1002/prs.12502" TargetMode="External"/><Relationship Id="rId2" Type="http://schemas.openxmlformats.org/officeDocument/2006/relationships/hyperlink" Target="https://aiche.onlinelibrary.wiley.com/doi/abs/10.1002/prsb.720070310" TargetMode="External"/><Relationship Id="rId1" Type="http://schemas.openxmlformats.org/officeDocument/2006/relationships/hyperlink" Target="https://aiche.onlinelibrary.wiley.com/doi/abs/10.1002/prs.11902" TargetMode="External"/><Relationship Id="rId6" Type="http://schemas.openxmlformats.org/officeDocument/2006/relationships/hyperlink" Target="https://doi.org/10.1002/prs.12595" TargetMode="External"/><Relationship Id="rId5" Type="http://schemas.openxmlformats.org/officeDocument/2006/relationships/hyperlink" Target="https://aiche.onlinelibrary.wiley.com/doi/abs/10.1002/prs.11651" TargetMode="External"/><Relationship Id="rId4" Type="http://schemas.openxmlformats.org/officeDocument/2006/relationships/hyperlink" Target="https://aiche.onlinelibrary.wiley.com/doi/abs/10.1002/prs.11524"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
  <sheetViews>
    <sheetView topLeftCell="A70" workbookViewId="0">
      <selection activeCell="I33" sqref="I33"/>
    </sheetView>
  </sheetViews>
  <sheetFormatPr defaultColWidth="8.83203125" defaultRowHeight="15.5" x14ac:dyDescent="0.35"/>
  <cols>
    <col min="1" max="1" width="13.08203125" customWidth="1"/>
    <col min="2" max="2" width="29.33203125" customWidth="1"/>
    <col min="3" max="3" width="25.33203125" customWidth="1"/>
    <col min="4" max="4" width="20" customWidth="1"/>
  </cols>
  <sheetData>
    <row r="1" spans="1:4" x14ac:dyDescent="0.35">
      <c r="A1" s="1" t="s">
        <v>0</v>
      </c>
    </row>
    <row r="3" spans="1:4" x14ac:dyDescent="0.35">
      <c r="A3" t="s">
        <v>1</v>
      </c>
      <c r="B3" s="3" t="s">
        <v>2</v>
      </c>
    </row>
    <row r="4" spans="1:4" x14ac:dyDescent="0.35">
      <c r="A4" t="s">
        <v>3</v>
      </c>
      <c r="B4" s="6">
        <v>43690</v>
      </c>
    </row>
    <row r="5" spans="1:4" x14ac:dyDescent="0.35">
      <c r="B5" s="3"/>
    </row>
    <row r="6" spans="1:4" x14ac:dyDescent="0.35">
      <c r="A6" t="s">
        <v>18465</v>
      </c>
      <c r="B6" s="3">
        <v>1</v>
      </c>
    </row>
    <row r="7" spans="1:4" x14ac:dyDescent="0.35">
      <c r="A7" t="s">
        <v>5</v>
      </c>
      <c r="B7" s="6">
        <v>44215</v>
      </c>
      <c r="C7" s="8"/>
    </row>
    <row r="8" spans="1:4" x14ac:dyDescent="0.35">
      <c r="B8" s="3"/>
    </row>
    <row r="10" spans="1:4" x14ac:dyDescent="0.35">
      <c r="A10" s="1" t="s">
        <v>6</v>
      </c>
    </row>
    <row r="11" spans="1:4" x14ac:dyDescent="0.35">
      <c r="A11" s="27" t="s">
        <v>18466</v>
      </c>
      <c r="B11" s="27" t="s">
        <v>18467</v>
      </c>
      <c r="C11" s="27" t="s">
        <v>18468</v>
      </c>
      <c r="D11" s="27" t="s">
        <v>11302</v>
      </c>
    </row>
    <row r="12" spans="1:4" ht="31" x14ac:dyDescent="0.35">
      <c r="A12" s="28" t="s">
        <v>8</v>
      </c>
      <c r="B12" s="28" t="s">
        <v>18471</v>
      </c>
      <c r="C12" s="29" t="s">
        <v>18472</v>
      </c>
      <c r="D12" s="28"/>
    </row>
    <row r="13" spans="1:4" x14ac:dyDescent="0.35">
      <c r="A13" s="28" t="s">
        <v>9</v>
      </c>
      <c r="B13" s="28" t="s">
        <v>18473</v>
      </c>
      <c r="C13" s="29" t="s">
        <v>18474</v>
      </c>
      <c r="D13" s="28" t="s">
        <v>18475</v>
      </c>
    </row>
    <row r="14" spans="1:4" x14ac:dyDescent="0.35">
      <c r="A14" s="28" t="s">
        <v>10</v>
      </c>
      <c r="B14" s="28" t="s">
        <v>18476</v>
      </c>
      <c r="C14" s="29" t="s">
        <v>18477</v>
      </c>
      <c r="D14" s="28"/>
    </row>
    <row r="15" spans="1:4" ht="31" x14ac:dyDescent="0.35">
      <c r="A15" s="28" t="s">
        <v>7</v>
      </c>
      <c r="B15" s="28" t="s">
        <v>18469</v>
      </c>
      <c r="C15" s="29" t="s">
        <v>18470</v>
      </c>
      <c r="D15" s="28"/>
    </row>
    <row r="16" spans="1:4" ht="31" x14ac:dyDescent="0.35">
      <c r="A16" s="28" t="s">
        <v>11</v>
      </c>
      <c r="B16" s="28" t="s">
        <v>18478</v>
      </c>
      <c r="C16" s="29" t="s">
        <v>18479</v>
      </c>
      <c r="D16" s="28" t="s">
        <v>19145</v>
      </c>
    </row>
    <row r="19" spans="1:2" x14ac:dyDescent="0.35">
      <c r="A19" s="1" t="s">
        <v>18480</v>
      </c>
    </row>
    <row r="20" spans="1:2" x14ac:dyDescent="0.35">
      <c r="A20" t="s">
        <v>9</v>
      </c>
      <c r="B20" s="14" t="s">
        <v>18481</v>
      </c>
    </row>
    <row r="21" spans="1:2" x14ac:dyDescent="0.35">
      <c r="A21" t="s">
        <v>8</v>
      </c>
      <c r="B21" s="14" t="s">
        <v>18481</v>
      </c>
    </row>
    <row r="22" spans="1:2" x14ac:dyDescent="0.35">
      <c r="A22" t="s">
        <v>10</v>
      </c>
      <c r="B22" s="14" t="s">
        <v>18481</v>
      </c>
    </row>
    <row r="23" spans="1:2" x14ac:dyDescent="0.35">
      <c r="A23" t="s">
        <v>18482</v>
      </c>
      <c r="B23" s="14" t="s">
        <v>18483</v>
      </c>
    </row>
    <row r="24" spans="1:2" x14ac:dyDescent="0.35">
      <c r="A24" t="s">
        <v>11</v>
      </c>
      <c r="B24" s="14" t="s">
        <v>18484</v>
      </c>
    </row>
    <row r="25" spans="1:2" x14ac:dyDescent="0.35">
      <c r="B25" s="14"/>
    </row>
    <row r="27" spans="1:2" x14ac:dyDescent="0.35">
      <c r="A27" s="1" t="s">
        <v>12</v>
      </c>
    </row>
    <row r="28" spans="1:2" x14ac:dyDescent="0.35">
      <c r="A28" s="3">
        <v>1</v>
      </c>
      <c r="B28" t="s">
        <v>18485</v>
      </c>
    </row>
    <row r="29" spans="1:2" x14ac:dyDescent="0.35">
      <c r="A29" s="3"/>
      <c r="B29" t="s">
        <v>18486</v>
      </c>
    </row>
    <row r="30" spans="1:2" x14ac:dyDescent="0.35">
      <c r="A30" s="3"/>
    </row>
    <row r="31" spans="1:2" x14ac:dyDescent="0.35">
      <c r="A31" s="3">
        <v>2</v>
      </c>
      <c r="B31" t="s">
        <v>18488</v>
      </c>
    </row>
    <row r="32" spans="1:2" x14ac:dyDescent="0.35">
      <c r="B32" t="s">
        <v>19140</v>
      </c>
    </row>
    <row r="33" spans="1:4" x14ac:dyDescent="0.35">
      <c r="B33" t="s">
        <v>18489</v>
      </c>
    </row>
    <row r="34" spans="1:4" x14ac:dyDescent="0.35">
      <c r="B34" t="s">
        <v>18490</v>
      </c>
    </row>
    <row r="36" spans="1:4" x14ac:dyDescent="0.35">
      <c r="A36" s="3">
        <v>3</v>
      </c>
      <c r="B36" t="s">
        <v>19173</v>
      </c>
    </row>
    <row r="37" spans="1:4" x14ac:dyDescent="0.35">
      <c r="A37" s="3"/>
      <c r="B37" t="s">
        <v>19174</v>
      </c>
    </row>
    <row r="38" spans="1:4" x14ac:dyDescent="0.35">
      <c r="A38" s="3"/>
      <c r="B38" t="s">
        <v>18487</v>
      </c>
    </row>
    <row r="39" spans="1:4" x14ac:dyDescent="0.35">
      <c r="A39" s="3"/>
      <c r="B39" t="s">
        <v>19176</v>
      </c>
    </row>
    <row r="46" spans="1:4" x14ac:dyDescent="0.35">
      <c r="D46" s="1" t="s">
        <v>19171</v>
      </c>
    </row>
    <row r="50" spans="2:4" x14ac:dyDescent="0.35">
      <c r="B50" s="1" t="s">
        <v>19170</v>
      </c>
    </row>
    <row r="58" spans="2:4" x14ac:dyDescent="0.35">
      <c r="D58" s="1" t="s">
        <v>19175</v>
      </c>
    </row>
    <row r="59" spans="2:4" x14ac:dyDescent="0.35">
      <c r="D59" s="1" t="s">
        <v>19172</v>
      </c>
    </row>
    <row r="66" spans="2:2" x14ac:dyDescent="0.35">
      <c r="B66" s="1" t="s">
        <v>19177</v>
      </c>
    </row>
  </sheetData>
  <hyperlinks>
    <hyperlink ref="B20" r:id="rId1" xr:uid="{00000000-0004-0000-0000-000000000000}"/>
    <hyperlink ref="B21" r:id="rId2" xr:uid="{00000000-0004-0000-0000-000001000000}"/>
    <hyperlink ref="B22" r:id="rId3" xr:uid="{00000000-0004-0000-0000-000002000000}"/>
    <hyperlink ref="B23" r:id="rId4" xr:uid="{00000000-0004-0000-0000-000003000000}"/>
    <hyperlink ref="B24" r:id="rId5" xr:uid="{00000000-0004-0000-0000-000004000000}"/>
  </hyperlinks>
  <pageMargins left="0.7" right="0.7" top="0.75" bottom="0.75" header="0.3" footer="0.3"/>
  <pageSetup orientation="landscape" horizontalDpi="1200" verticalDpi="1200" r:id="rId6"/>
  <rowBreaks count="2" manualBreakCount="2">
    <brk id="25" max="16383" man="1"/>
    <brk id="51"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workbookViewId="0">
      <selection activeCell="B56" sqref="B56"/>
    </sheetView>
  </sheetViews>
  <sheetFormatPr defaultColWidth="9" defaultRowHeight="15.5" x14ac:dyDescent="0.35"/>
  <cols>
    <col min="1" max="1" width="15.58203125" customWidth="1"/>
    <col min="2" max="2" width="15.58203125" style="3" customWidth="1"/>
    <col min="3" max="3" width="66.83203125" customWidth="1"/>
  </cols>
  <sheetData>
    <row r="1" spans="1:3" ht="17.5" x14ac:dyDescent="0.35">
      <c r="A1" s="104" t="s">
        <v>19150</v>
      </c>
      <c r="B1" s="105"/>
      <c r="C1" s="106"/>
    </row>
    <row r="2" spans="1:3" ht="16" thickBot="1" x14ac:dyDescent="0.4">
      <c r="A2" s="107"/>
      <c r="B2" s="108"/>
      <c r="C2" s="109"/>
    </row>
    <row r="3" spans="1:3" x14ac:dyDescent="0.35">
      <c r="A3" s="99" t="s">
        <v>18491</v>
      </c>
      <c r="B3" s="103" t="s">
        <v>19133</v>
      </c>
      <c r="C3" s="99" t="s">
        <v>18467</v>
      </c>
    </row>
    <row r="4" spans="1:3" ht="31" x14ac:dyDescent="0.35">
      <c r="A4" s="28" t="s">
        <v>20</v>
      </c>
      <c r="B4" s="29" t="s">
        <v>11303</v>
      </c>
      <c r="C4" s="28" t="s">
        <v>18492</v>
      </c>
    </row>
    <row r="5" spans="1:3" x14ac:dyDescent="0.35">
      <c r="A5" s="28" t="s">
        <v>14</v>
      </c>
      <c r="B5" s="29" t="s">
        <v>4</v>
      </c>
      <c r="C5" s="28" t="s">
        <v>18493</v>
      </c>
    </row>
    <row r="6" spans="1:3" ht="31" x14ac:dyDescent="0.35">
      <c r="A6" s="28" t="s">
        <v>18494</v>
      </c>
      <c r="B6" s="29" t="s">
        <v>19149</v>
      </c>
      <c r="C6" s="28" t="s">
        <v>18495</v>
      </c>
    </row>
    <row r="7" spans="1:3" x14ac:dyDescent="0.35">
      <c r="A7" s="28" t="s">
        <v>22</v>
      </c>
      <c r="B7" s="29" t="s">
        <v>19135</v>
      </c>
      <c r="C7" s="28" t="s">
        <v>19151</v>
      </c>
    </row>
    <row r="8" spans="1:3" x14ac:dyDescent="0.35">
      <c r="A8" s="28" t="s">
        <v>18496</v>
      </c>
      <c r="B8" s="29" t="s">
        <v>11306</v>
      </c>
      <c r="C8" s="28" t="s">
        <v>18497</v>
      </c>
    </row>
    <row r="9" spans="1:3" x14ac:dyDescent="0.35">
      <c r="A9" s="28" t="s">
        <v>24</v>
      </c>
      <c r="B9" s="29" t="s">
        <v>11307</v>
      </c>
      <c r="C9" s="28" t="s">
        <v>18498</v>
      </c>
    </row>
    <row r="10" spans="1:3" x14ac:dyDescent="0.35">
      <c r="A10" s="28" t="s">
        <v>4012</v>
      </c>
      <c r="B10" s="29" t="s">
        <v>11308</v>
      </c>
      <c r="C10" s="28" t="s">
        <v>19152</v>
      </c>
    </row>
    <row r="11" spans="1:3" x14ac:dyDescent="0.35">
      <c r="A11" s="28" t="s">
        <v>18499</v>
      </c>
      <c r="B11" s="29" t="s">
        <v>11310</v>
      </c>
      <c r="C11" s="28" t="s">
        <v>18500</v>
      </c>
    </row>
    <row r="12" spans="1:3" x14ac:dyDescent="0.35">
      <c r="A12" s="28" t="s">
        <v>28</v>
      </c>
      <c r="B12" s="29" t="s">
        <v>11311</v>
      </c>
      <c r="C12" s="28" t="s">
        <v>18501</v>
      </c>
    </row>
    <row r="13" spans="1:3" ht="31" x14ac:dyDescent="0.35">
      <c r="A13" s="28" t="s">
        <v>29</v>
      </c>
      <c r="B13" s="29" t="s">
        <v>19136</v>
      </c>
      <c r="C13" s="28" t="s">
        <v>19153</v>
      </c>
    </row>
    <row r="14" spans="1:3" ht="31" x14ac:dyDescent="0.35">
      <c r="A14" s="28" t="s">
        <v>30</v>
      </c>
      <c r="B14" s="29" t="s">
        <v>11312</v>
      </c>
      <c r="C14" s="28" t="s">
        <v>19154</v>
      </c>
    </row>
    <row r="15" spans="1:3" ht="31" x14ac:dyDescent="0.35">
      <c r="A15" s="28" t="s">
        <v>18502</v>
      </c>
      <c r="B15" s="29" t="s">
        <v>11313</v>
      </c>
      <c r="C15" s="28" t="s">
        <v>19137</v>
      </c>
    </row>
    <row r="16" spans="1:3" ht="31" x14ac:dyDescent="0.35">
      <c r="A16" s="28" t="s">
        <v>32</v>
      </c>
      <c r="B16" s="29" t="s">
        <v>19134</v>
      </c>
      <c r="C16" s="28" t="s">
        <v>18503</v>
      </c>
    </row>
    <row r="17" spans="1:3" x14ac:dyDescent="0.35">
      <c r="A17" s="28" t="s">
        <v>19138</v>
      </c>
      <c r="B17" s="29" t="s">
        <v>13504</v>
      </c>
      <c r="C17" s="28" t="s">
        <v>19139</v>
      </c>
    </row>
    <row r="18" spans="1:3" x14ac:dyDescent="0.35">
      <c r="A18" s="28" t="s">
        <v>19138</v>
      </c>
      <c r="B18" s="29" t="s">
        <v>13505</v>
      </c>
      <c r="C18" s="28" t="s">
        <v>19139</v>
      </c>
    </row>
    <row r="19" spans="1:3" x14ac:dyDescent="0.35">
      <c r="A19" s="28" t="s">
        <v>19138</v>
      </c>
      <c r="B19" s="29" t="s">
        <v>19155</v>
      </c>
      <c r="C19" s="28" t="s">
        <v>19139</v>
      </c>
    </row>
    <row r="20" spans="1:3" x14ac:dyDescent="0.35">
      <c r="A20" s="28" t="s">
        <v>19138</v>
      </c>
      <c r="B20" s="29" t="s">
        <v>14228</v>
      </c>
      <c r="C20" s="28" t="s">
        <v>19139</v>
      </c>
    </row>
    <row r="21" spans="1:3" x14ac:dyDescent="0.35">
      <c r="A21" s="28" t="s">
        <v>19138</v>
      </c>
      <c r="B21" s="29" t="s">
        <v>19156</v>
      </c>
      <c r="C21" s="28" t="s">
        <v>19139</v>
      </c>
    </row>
    <row r="23" spans="1:3" ht="16" thickBot="1" x14ac:dyDescent="0.4"/>
    <row r="24" spans="1:3" ht="17.5" x14ac:dyDescent="0.35">
      <c r="A24" s="104" t="s">
        <v>19157</v>
      </c>
      <c r="B24" s="105"/>
      <c r="C24" s="106"/>
    </row>
    <row r="25" spans="1:3" ht="16" thickBot="1" x14ac:dyDescent="0.4">
      <c r="A25" s="107"/>
      <c r="B25" s="108"/>
      <c r="C25" s="109"/>
    </row>
    <row r="26" spans="1:3" x14ac:dyDescent="0.35">
      <c r="A26" s="99" t="s">
        <v>18491</v>
      </c>
      <c r="B26" s="103" t="s">
        <v>19133</v>
      </c>
      <c r="C26" s="99" t="s">
        <v>18467</v>
      </c>
    </row>
    <row r="27" spans="1:3" ht="31" x14ac:dyDescent="0.35">
      <c r="A27" s="28" t="s">
        <v>19158</v>
      </c>
      <c r="B27" s="29" t="s">
        <v>11303</v>
      </c>
      <c r="C27" s="28" t="s">
        <v>19159</v>
      </c>
    </row>
    <row r="28" spans="1:3" x14ac:dyDescent="0.35">
      <c r="A28" s="28" t="s">
        <v>19160</v>
      </c>
      <c r="B28" s="29" t="s">
        <v>4</v>
      </c>
      <c r="C28" s="28" t="s">
        <v>19161</v>
      </c>
    </row>
    <row r="29" spans="1:3" x14ac:dyDescent="0.35">
      <c r="A29" s="28" t="s">
        <v>14</v>
      </c>
      <c r="B29" s="29" t="s">
        <v>19149</v>
      </c>
      <c r="C29" s="28" t="s">
        <v>18493</v>
      </c>
    </row>
    <row r="30" spans="1:3" x14ac:dyDescent="0.35">
      <c r="A30" s="28" t="s">
        <v>19130</v>
      </c>
      <c r="B30" s="29" t="s">
        <v>19135</v>
      </c>
      <c r="C30" s="28" t="s">
        <v>19162</v>
      </c>
    </row>
    <row r="31" spans="1:3" x14ac:dyDescent="0.35">
      <c r="A31" s="28" t="s">
        <v>19129</v>
      </c>
      <c r="B31" s="29" t="s">
        <v>11306</v>
      </c>
      <c r="C31" s="28" t="s">
        <v>19163</v>
      </c>
    </row>
    <row r="32" spans="1:3" x14ac:dyDescent="0.35">
      <c r="A32" s="28" t="s">
        <v>19131</v>
      </c>
      <c r="B32" s="29" t="s">
        <v>11307</v>
      </c>
      <c r="C32" s="28" t="s">
        <v>19164</v>
      </c>
    </row>
    <row r="36" spans="1:3" ht="17.5" x14ac:dyDescent="0.35">
      <c r="A36" s="102" t="s">
        <v>19165</v>
      </c>
      <c r="B36" s="101"/>
      <c r="C36" s="100"/>
    </row>
    <row r="37" spans="1:3" x14ac:dyDescent="0.35">
      <c r="A37" s="100"/>
      <c r="B37" s="98"/>
      <c r="C37" s="100"/>
    </row>
    <row r="38" spans="1:3" x14ac:dyDescent="0.35">
      <c r="A38" s="30" t="s">
        <v>18491</v>
      </c>
      <c r="B38" s="27" t="s">
        <v>19133</v>
      </c>
      <c r="C38" s="30" t="s">
        <v>18467</v>
      </c>
    </row>
    <row r="39" spans="1:3" ht="31" x14ac:dyDescent="0.35">
      <c r="A39" s="28" t="s">
        <v>20</v>
      </c>
      <c r="B39" s="29" t="s">
        <v>11303</v>
      </c>
      <c r="C39" s="28" t="s">
        <v>18492</v>
      </c>
    </row>
    <row r="40" spans="1:3" x14ac:dyDescent="0.35">
      <c r="A40" s="28" t="s">
        <v>14</v>
      </c>
      <c r="B40" s="29" t="s">
        <v>4</v>
      </c>
      <c r="C40" s="28" t="s">
        <v>18493</v>
      </c>
    </row>
    <row r="41" spans="1:3" ht="31" x14ac:dyDescent="0.35">
      <c r="A41" s="28" t="s">
        <v>18494</v>
      </c>
      <c r="B41" s="29" t="s">
        <v>19149</v>
      </c>
      <c r="C41" s="28" t="s">
        <v>18495</v>
      </c>
    </row>
    <row r="42" spans="1:3" x14ac:dyDescent="0.35">
      <c r="A42" s="28" t="s">
        <v>18496</v>
      </c>
      <c r="B42" s="29" t="s">
        <v>19135</v>
      </c>
      <c r="C42" s="28" t="s">
        <v>18497</v>
      </c>
    </row>
    <row r="43" spans="1:3" x14ac:dyDescent="0.35">
      <c r="A43" s="28" t="s">
        <v>24</v>
      </c>
      <c r="B43" s="29" t="s">
        <v>11306</v>
      </c>
      <c r="C43" s="28" t="s">
        <v>18498</v>
      </c>
    </row>
    <row r="44" spans="1:3" x14ac:dyDescent="0.35">
      <c r="A44" s="28" t="s">
        <v>4012</v>
      </c>
      <c r="B44" s="29" t="s">
        <v>11307</v>
      </c>
      <c r="C44" s="28" t="s">
        <v>19152</v>
      </c>
    </row>
    <row r="45" spans="1:3" x14ac:dyDescent="0.35">
      <c r="A45" s="28" t="s">
        <v>4013</v>
      </c>
      <c r="B45" s="29" t="s">
        <v>11308</v>
      </c>
      <c r="C45" s="28" t="s">
        <v>19166</v>
      </c>
    </row>
    <row r="46" spans="1:3" x14ac:dyDescent="0.35">
      <c r="A46" s="28" t="s">
        <v>18499</v>
      </c>
      <c r="B46" s="29" t="s">
        <v>11309</v>
      </c>
      <c r="C46" s="28" t="s">
        <v>19167</v>
      </c>
    </row>
    <row r="47" spans="1:3" ht="31" x14ac:dyDescent="0.35">
      <c r="A47" s="28" t="s">
        <v>4015</v>
      </c>
      <c r="B47" s="29" t="s">
        <v>11310</v>
      </c>
      <c r="C47" s="28" t="s">
        <v>19168</v>
      </c>
    </row>
    <row r="48" spans="1:3" x14ac:dyDescent="0.35">
      <c r="A48" s="28" t="s">
        <v>19141</v>
      </c>
      <c r="B48" s="29" t="s">
        <v>11311</v>
      </c>
      <c r="C48" s="28" t="s">
        <v>19169</v>
      </c>
    </row>
    <row r="49" spans="1:3" x14ac:dyDescent="0.35">
      <c r="A49" s="28"/>
      <c r="B49" s="29"/>
      <c r="C49" s="28"/>
    </row>
    <row r="50" spans="1:3" x14ac:dyDescent="0.35">
      <c r="A50" s="28"/>
      <c r="B50" s="29"/>
      <c r="C50" s="28"/>
    </row>
    <row r="51" spans="1:3" x14ac:dyDescent="0.35">
      <c r="A51" s="28"/>
      <c r="B51" s="29"/>
      <c r="C51" s="28"/>
    </row>
    <row r="52" spans="1:3" x14ac:dyDescent="0.35">
      <c r="A52" s="28"/>
      <c r="B52" s="29"/>
      <c r="C52" s="28"/>
    </row>
    <row r="53" spans="1:3" x14ac:dyDescent="0.35">
      <c r="A53" s="28"/>
      <c r="B53" s="29"/>
      <c r="C53"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7"/>
  <sheetViews>
    <sheetView workbookViewId="0">
      <pane xSplit="1" ySplit="1" topLeftCell="B579" activePane="bottomRight" state="frozenSplit"/>
      <selection pane="topRight" activeCell="B1" sqref="B1"/>
      <selection pane="bottomLeft" activeCell="A2" sqref="A2"/>
      <selection pane="bottomRight" activeCell="E573" sqref="E573"/>
    </sheetView>
  </sheetViews>
  <sheetFormatPr defaultColWidth="9" defaultRowHeight="15.5" x14ac:dyDescent="0.35"/>
  <cols>
    <col min="1" max="1" width="10.08203125" style="18" customWidth="1"/>
    <col min="2" max="2" width="12.83203125" style="18" customWidth="1"/>
    <col min="3" max="3" width="23.08203125" style="12" customWidth="1"/>
    <col min="4" max="4" width="26.08203125" style="24" customWidth="1"/>
    <col min="5" max="5" width="47.33203125" style="24" customWidth="1"/>
    <col min="6" max="6" width="24.58203125" style="24" customWidth="1"/>
    <col min="7" max="7" width="9.33203125" style="18" hidden="1" customWidth="1"/>
    <col min="8" max="8" width="4.58203125" style="18" hidden="1" customWidth="1"/>
    <col min="9" max="9" width="12.58203125" style="18" customWidth="1"/>
    <col min="10" max="10" width="11.08203125" style="18" customWidth="1"/>
    <col min="11" max="11" width="12.83203125" style="18" customWidth="1"/>
    <col min="12" max="12" width="43.83203125" style="29" customWidth="1"/>
    <col min="13" max="13" width="72.33203125" style="28" customWidth="1"/>
    <col min="14" max="14" width="95.08203125" style="61" customWidth="1"/>
    <col min="15" max="15" width="16.08203125" style="18" hidden="1" customWidth="1"/>
    <col min="16" max="16" width="47" style="18" hidden="1" customWidth="1"/>
    <col min="17" max="17" width="100.08203125" style="18" hidden="1" customWidth="1"/>
    <col min="18" max="18" width="68.58203125" style="18" hidden="1" customWidth="1"/>
    <col min="19" max="19" width="66.58203125" style="18" hidden="1" customWidth="1"/>
    <col min="20" max="22" width="0" style="18" hidden="1" customWidth="1"/>
    <col min="23" max="16384" width="9" style="18"/>
  </cols>
  <sheetData>
    <row r="1" spans="1:19" s="24" customFormat="1" ht="35.5" customHeight="1" x14ac:dyDescent="0.35">
      <c r="A1" s="48" t="s">
        <v>20</v>
      </c>
      <c r="B1" s="11" t="s">
        <v>14</v>
      </c>
      <c r="C1" s="48" t="s">
        <v>21</v>
      </c>
      <c r="D1" s="11" t="s">
        <v>22</v>
      </c>
      <c r="E1" s="11" t="s">
        <v>23</v>
      </c>
      <c r="F1" s="11" t="s">
        <v>24</v>
      </c>
      <c r="G1" s="11" t="s">
        <v>25</v>
      </c>
      <c r="H1" s="11" t="s">
        <v>26</v>
      </c>
      <c r="I1" s="11" t="s">
        <v>27</v>
      </c>
      <c r="J1" s="11" t="s">
        <v>28</v>
      </c>
      <c r="K1" s="11" t="s">
        <v>29</v>
      </c>
      <c r="L1" s="48" t="s">
        <v>30</v>
      </c>
      <c r="M1" s="30" t="s">
        <v>31</v>
      </c>
      <c r="N1" s="48" t="s">
        <v>32</v>
      </c>
      <c r="O1" s="11" t="s">
        <v>33</v>
      </c>
      <c r="P1" s="11" t="s">
        <v>34</v>
      </c>
      <c r="Q1" s="11" t="s">
        <v>31</v>
      </c>
      <c r="R1" s="15"/>
      <c r="S1" s="51" t="s">
        <v>15897</v>
      </c>
    </row>
    <row r="2" spans="1:19" ht="46.5" x14ac:dyDescent="0.35">
      <c r="A2" s="18">
        <v>1</v>
      </c>
      <c r="B2" s="18">
        <v>1987</v>
      </c>
      <c r="C2" s="12" t="s">
        <v>14229</v>
      </c>
      <c r="D2" s="24" t="s">
        <v>1914</v>
      </c>
      <c r="E2" s="24" t="s">
        <v>1915</v>
      </c>
      <c r="F2" s="24" t="s">
        <v>1916</v>
      </c>
      <c r="J2" s="18">
        <v>2</v>
      </c>
      <c r="K2" s="18">
        <v>1</v>
      </c>
      <c r="L2" s="38" t="str">
        <f t="shared" ref="L2:L49" si="0">CCPS_1987_1</f>
        <v>Proc. the Int. Sym. on Preventing Major Chemical Accidents, February 3-5, 1987,  Washington, D.C., Edited by John L Woodward, AICHE, NY, NY</v>
      </c>
      <c r="M2" s="33" t="str">
        <f t="shared" ref="M2:M48" si="1">HYPERLINK("https://www.aiche.org/academy/conferences/international-symposium-on-preventing-major-chemical-accidents/1987/proceeding")</f>
        <v>https://www.aiche.org/academy/conferences/international-symposium-on-preventing-major-chemical-accidents/1987/proceeding</v>
      </c>
      <c r="N2" s="38" t="str">
        <f t="shared" ref="N2:N65" si="2">F2&amp;", """&amp;E2&amp;","" "&amp;L2&amp;", pp"&amp;I2&amp;"."</f>
        <v>Makris JL., "Opening Comments and Keynote Address," Proc. the Int. Sym. on Preventing Major Chemical Accidents, February 3-5, 1987,  Washington, D.C., Edited by John L Woodward, AICHE, NY, NY, pp.</v>
      </c>
      <c r="O2" s="23" t="s">
        <v>704</v>
      </c>
      <c r="P2" s="17" t="s">
        <v>1917</v>
      </c>
      <c r="Q2" s="26" t="str">
        <f t="shared" ref="Q2:Q48" si="3">HYPERLINK("https://www.aiche.org/academy/conferences/international-symposium-on-preventing-major-chemical-accidents/1987/proceeding")</f>
        <v>https://www.aiche.org/academy/conferences/international-symposium-on-preventing-major-chemical-accidents/1987/proceeding</v>
      </c>
      <c r="R2" s="18" t="s">
        <v>17215</v>
      </c>
      <c r="S2" s="26" t="str">
        <f>HYPERLINK(R2)</f>
        <v>https://www.aiche.org/node/1846171/group/9591/session/124111/paper/853361</v>
      </c>
    </row>
    <row r="3" spans="1:19" ht="46.5" x14ac:dyDescent="0.35">
      <c r="A3" s="18">
        <v>2</v>
      </c>
      <c r="B3" s="18">
        <v>1987</v>
      </c>
      <c r="C3" s="12" t="s">
        <v>14229</v>
      </c>
      <c r="D3" s="24" t="s">
        <v>1914</v>
      </c>
      <c r="E3" s="24" t="s">
        <v>1918</v>
      </c>
      <c r="F3" s="24" t="s">
        <v>1919</v>
      </c>
      <c r="I3" s="18" t="s">
        <v>1920</v>
      </c>
      <c r="J3" s="18">
        <v>2</v>
      </c>
      <c r="K3" s="18">
        <v>2</v>
      </c>
      <c r="L3" s="38" t="str">
        <f t="shared" si="0"/>
        <v>Proc. the Int. Sym. on Preventing Major Chemical Accidents, February 3-5, 1987,  Washington, D.C., Edited by John L Woodward, AICHE, NY, NY</v>
      </c>
      <c r="M3" s="33" t="str">
        <f t="shared" si="1"/>
        <v>https://www.aiche.org/academy/conferences/international-symposium-on-preventing-major-chemical-accidents/1987/proceeding</v>
      </c>
      <c r="N3" s="38" t="str">
        <f t="shared" si="2"/>
        <v>Havens J., "Mathematical Models for atmospheric Dispersion of Hazardous Chemical Gas Release: an Overview," Proc. the Int. Sym. on Preventing Major Chemical Accidents, February 3-5, 1987,  Washington, D.C., Edited by John L Woodward, AICHE, NY, NY, pp 1.1-1.36.</v>
      </c>
      <c r="O3" s="23" t="s">
        <v>708</v>
      </c>
      <c r="P3" s="17" t="s">
        <v>1921</v>
      </c>
      <c r="Q3" s="26" t="str">
        <f t="shared" si="3"/>
        <v>https://www.aiche.org/academy/conferences/international-symposium-on-preventing-major-chemical-accidents/1987/proceeding</v>
      </c>
      <c r="R3" s="18" t="s">
        <v>17216</v>
      </c>
      <c r="S3" s="26" t="str">
        <f t="shared" ref="S3:S49" si="4">HYPERLINK(R3)</f>
        <v>https://www.aiche.org/node/1846171/group/9591/session/124111/paper/853366</v>
      </c>
    </row>
    <row r="4" spans="1:19" ht="46.5" x14ac:dyDescent="0.35">
      <c r="A4" s="18">
        <v>3</v>
      </c>
      <c r="B4" s="18">
        <v>1987</v>
      </c>
      <c r="C4" s="12" t="s">
        <v>14229</v>
      </c>
      <c r="D4" s="24" t="s">
        <v>1914</v>
      </c>
      <c r="E4" s="24" t="s">
        <v>1922</v>
      </c>
      <c r="F4" s="24" t="s">
        <v>1923</v>
      </c>
      <c r="I4" s="18" t="s">
        <v>1924</v>
      </c>
      <c r="J4" s="18">
        <v>2</v>
      </c>
      <c r="K4" s="18">
        <v>3</v>
      </c>
      <c r="L4" s="38" t="str">
        <f t="shared" si="0"/>
        <v>Proc. the Int. Sym. on Preventing Major Chemical Accidents, February 3-5, 1987,  Washington, D.C., Edited by John L Woodward, AICHE, NY, NY</v>
      </c>
      <c r="M4" s="33" t="str">
        <f t="shared" si="1"/>
        <v>https://www.aiche.org/academy/conferences/international-symposium-on-preventing-major-chemical-accidents/1987/proceeding</v>
      </c>
      <c r="N4" s="38" t="str">
        <f t="shared" si="2"/>
        <v>Cox RA., "An Overview of Hazard Analysis," Proc. the Int. Sym. on Preventing Major Chemical Accidents, February 3-5, 1987,  Washington, D.C., Edited by John L Woodward, AICHE, NY, NY, pp 1.37-1.54.</v>
      </c>
      <c r="O4" s="23" t="s">
        <v>711</v>
      </c>
      <c r="P4" s="17" t="s">
        <v>1925</v>
      </c>
      <c r="Q4" s="26" t="str">
        <f t="shared" si="3"/>
        <v>https://www.aiche.org/academy/conferences/international-symposium-on-preventing-major-chemical-accidents/1987/proceeding</v>
      </c>
      <c r="R4" s="18" t="s">
        <v>17217</v>
      </c>
      <c r="S4" s="26" t="str">
        <f t="shared" si="4"/>
        <v>https://www.aiche.org/node/1846171/group/9591/session/124111/paper/853371</v>
      </c>
    </row>
    <row r="5" spans="1:19" ht="46.5" x14ac:dyDescent="0.35">
      <c r="A5" s="18">
        <v>4</v>
      </c>
      <c r="B5" s="18">
        <v>1987</v>
      </c>
      <c r="C5" s="12" t="s">
        <v>14229</v>
      </c>
      <c r="D5" s="24" t="s">
        <v>1914</v>
      </c>
      <c r="E5" s="24" t="s">
        <v>1926</v>
      </c>
      <c r="F5" s="24" t="s">
        <v>1927</v>
      </c>
      <c r="I5" s="18" t="s">
        <v>1928</v>
      </c>
      <c r="J5" s="18">
        <v>2</v>
      </c>
      <c r="K5" s="18">
        <v>4</v>
      </c>
      <c r="L5" s="38" t="str">
        <f t="shared" si="0"/>
        <v>Proc. the Int. Sym. on Preventing Major Chemical Accidents, February 3-5, 1987,  Washington, D.C., Edited by John L Woodward, AICHE, NY, NY</v>
      </c>
      <c r="M5" s="33" t="str">
        <f t="shared" si="1"/>
        <v>https://www.aiche.org/academy/conferences/international-symposium-on-preventing-major-chemical-accidents/1987/proceeding</v>
      </c>
      <c r="N5" s="38" t="str">
        <f t="shared" si="2"/>
        <v>Doull J., "Strategies for the Prevention of Acute Human toxicity Effects," Proc. the Int. Sym. on Preventing Major Chemical Accidents, February 3-5, 1987,  Washington, D.C., Edited by John L Woodward, AICHE, NY, NY, pp 1.55-1.6.</v>
      </c>
      <c r="O5" s="23" t="s">
        <v>715</v>
      </c>
      <c r="P5" s="17" t="s">
        <v>1929</v>
      </c>
      <c r="Q5" s="26" t="str">
        <f t="shared" si="3"/>
        <v>https://www.aiche.org/academy/conferences/international-symposium-on-preventing-major-chemical-accidents/1987/proceeding</v>
      </c>
      <c r="R5" s="18" t="s">
        <v>17218</v>
      </c>
      <c r="S5" s="26" t="str">
        <f t="shared" si="4"/>
        <v>https://www.aiche.org/node/1846171/group/9591/session/124111/paper/853376</v>
      </c>
    </row>
    <row r="6" spans="1:19" ht="46.5" x14ac:dyDescent="0.35">
      <c r="A6" s="18">
        <v>5</v>
      </c>
      <c r="B6" s="18">
        <v>1987</v>
      </c>
      <c r="C6" s="12" t="s">
        <v>14229</v>
      </c>
      <c r="D6" s="24" t="s">
        <v>1914</v>
      </c>
      <c r="E6" s="24" t="s">
        <v>1930</v>
      </c>
      <c r="F6" s="24" t="s">
        <v>1931</v>
      </c>
      <c r="I6" s="18" t="s">
        <v>1932</v>
      </c>
      <c r="J6" s="18">
        <v>2</v>
      </c>
      <c r="K6" s="18">
        <v>5</v>
      </c>
      <c r="L6" s="38" t="str">
        <f t="shared" si="0"/>
        <v>Proc. the Int. Sym. on Preventing Major Chemical Accidents, February 3-5, 1987,  Washington, D.C., Edited by John L Woodward, AICHE, NY, NY</v>
      </c>
      <c r="M6" s="33" t="str">
        <f t="shared" si="1"/>
        <v>https://www.aiche.org/academy/conferences/international-symposium-on-preventing-major-chemical-accidents/1987/proceeding</v>
      </c>
      <c r="N6" s="38" t="str">
        <f t="shared" si="2"/>
        <v>Page GA., "The Hazard assessment Program at a Large Chemical Company," Proc. the Int. Sym. on Preventing Major Chemical Accidents, February 3-5, 1987,  Washington, D.C., Edited by John L Woodward, AICHE, NY, NY, pp 1.61-1.66.</v>
      </c>
      <c r="O6" s="23" t="s">
        <v>719</v>
      </c>
      <c r="P6" s="17" t="s">
        <v>1933</v>
      </c>
      <c r="Q6" s="26" t="str">
        <f t="shared" si="3"/>
        <v>https://www.aiche.org/academy/conferences/international-symposium-on-preventing-major-chemical-accidents/1987/proceeding</v>
      </c>
      <c r="R6" s="18" t="s">
        <v>17219</v>
      </c>
      <c r="S6" s="26" t="str">
        <f t="shared" si="4"/>
        <v>https://www.aiche.org/node/1846171/group/9591/session/124111/paper/853381</v>
      </c>
    </row>
    <row r="7" spans="1:19" ht="46.5" x14ac:dyDescent="0.35">
      <c r="A7" s="18">
        <v>6</v>
      </c>
      <c r="B7" s="18">
        <v>1987</v>
      </c>
      <c r="C7" s="12" t="s">
        <v>14229</v>
      </c>
      <c r="D7" s="24" t="s">
        <v>1914</v>
      </c>
      <c r="E7" s="24" t="s">
        <v>1934</v>
      </c>
      <c r="F7" s="24" t="s">
        <v>1935</v>
      </c>
      <c r="I7" s="18" t="s">
        <v>1936</v>
      </c>
      <c r="J7" s="18">
        <v>2</v>
      </c>
      <c r="K7" s="18">
        <v>6</v>
      </c>
      <c r="L7" s="38" t="str">
        <f t="shared" si="0"/>
        <v>Proc. the Int. Sym. on Preventing Major Chemical Accidents, February 3-5, 1987,  Washington, D.C., Edited by John L Woodward, AICHE, NY, NY</v>
      </c>
      <c r="M7" s="33" t="str">
        <f t="shared" si="1"/>
        <v>https://www.aiche.org/academy/conferences/international-symposium-on-preventing-major-chemical-accidents/1987/proceeding</v>
      </c>
      <c r="N7" s="38" t="str">
        <f t="shared" si="2"/>
        <v>Sanders AJ, Aldwinckle DS. , "The analysis of Marine accidents Affecting industrial installation Safety," Proc. the Int. Sym. on Preventing Major Chemical Accidents, February 3-5, 1987,  Washington, D.C., Edited by John L Woodward, AICHE, NY, NY, pp 1.67-1.86.</v>
      </c>
      <c r="O7" s="23" t="s">
        <v>723</v>
      </c>
      <c r="P7" s="17" t="s">
        <v>1937</v>
      </c>
      <c r="Q7" s="26" t="str">
        <f t="shared" si="3"/>
        <v>https://www.aiche.org/academy/conferences/international-symposium-on-preventing-major-chemical-accidents/1987/proceeding</v>
      </c>
      <c r="R7" s="18" t="s">
        <v>17220</v>
      </c>
      <c r="S7" s="26" t="str">
        <f t="shared" si="4"/>
        <v>https://www.aiche.org/node/1846171/group/9591/session/124111/paper/853386</v>
      </c>
    </row>
    <row r="8" spans="1:19" ht="46.5" x14ac:dyDescent="0.35">
      <c r="A8" s="18">
        <v>7</v>
      </c>
      <c r="B8" s="18">
        <v>1987</v>
      </c>
      <c r="C8" s="12" t="s">
        <v>14229</v>
      </c>
      <c r="D8" s="24" t="s">
        <v>1914</v>
      </c>
      <c r="E8" s="24" t="s">
        <v>1938</v>
      </c>
      <c r="F8" s="24" t="s">
        <v>1939</v>
      </c>
      <c r="I8" s="18" t="s">
        <v>1940</v>
      </c>
      <c r="J8" s="18">
        <v>2</v>
      </c>
      <c r="K8" s="18">
        <v>7</v>
      </c>
      <c r="L8" s="38" t="str">
        <f t="shared" si="0"/>
        <v>Proc. the Int. Sym. on Preventing Major Chemical Accidents, February 3-5, 1987,  Washington, D.C., Edited by John L Woodward, AICHE, NY, NY</v>
      </c>
      <c r="M8" s="33" t="str">
        <f t="shared" si="1"/>
        <v>https://www.aiche.org/academy/conferences/international-symposium-on-preventing-major-chemical-accidents/1987/proceeding</v>
      </c>
      <c r="N8" s="38" t="str">
        <f t="shared" si="2"/>
        <v>Boykin RF, Kazarians M. , "Quantitative Risk assessment for Chemical Operations," Proc. the Int. Sym. on Preventing Major Chemical Accidents, February 3-5, 1987,  Washington, D.C., Edited by John L Woodward, AICHE, NY, NY, pp 1.87-1.119.</v>
      </c>
      <c r="O8" s="23" t="s">
        <v>726</v>
      </c>
      <c r="P8" s="17" t="s">
        <v>1941</v>
      </c>
      <c r="Q8" s="26" t="str">
        <f t="shared" si="3"/>
        <v>https://www.aiche.org/academy/conferences/international-symposium-on-preventing-major-chemical-accidents/1987/proceeding</v>
      </c>
      <c r="R8" s="18" t="s">
        <v>17221</v>
      </c>
      <c r="S8" s="26" t="str">
        <f t="shared" si="4"/>
        <v>https://www.aiche.org/node/1846171/group/9591/session/124111/paper/853391</v>
      </c>
    </row>
    <row r="9" spans="1:19" ht="46.5" x14ac:dyDescent="0.35">
      <c r="A9" s="18">
        <v>8</v>
      </c>
      <c r="B9" s="18">
        <v>1987</v>
      </c>
      <c r="C9" s="12" t="s">
        <v>14229</v>
      </c>
      <c r="D9" s="24" t="s">
        <v>1914</v>
      </c>
      <c r="E9" s="24" t="s">
        <v>1942</v>
      </c>
      <c r="F9" s="24" t="s">
        <v>1943</v>
      </c>
      <c r="I9" s="18" t="s">
        <v>1944</v>
      </c>
      <c r="J9" s="18">
        <v>2</v>
      </c>
      <c r="K9" s="18">
        <v>8</v>
      </c>
      <c r="L9" s="38" t="str">
        <f t="shared" si="0"/>
        <v>Proc. the Int. Sym. on Preventing Major Chemical Accidents, February 3-5, 1987,  Washington, D.C., Edited by John L Woodward, AICHE, NY, NY</v>
      </c>
      <c r="M9" s="33" t="str">
        <f t="shared" si="1"/>
        <v>https://www.aiche.org/academy/conferences/international-symposium-on-preventing-major-chemical-accidents/1987/proceeding</v>
      </c>
      <c r="N9" s="38" t="str">
        <f t="shared" si="2"/>
        <v>Andow P, Ferguson G. , "Applications of Knowledge-Based Systems in Chemical Process Safety," Proc. the Int. Sym. on Preventing Major Chemical Accidents, February 3-5, 1987,  Washington, D.C., Edited by John L Woodward, AICHE, NY, NY, pp 1.129-1.136.</v>
      </c>
      <c r="O9" s="23" t="s">
        <v>729</v>
      </c>
      <c r="P9" s="17" t="s">
        <v>1945</v>
      </c>
      <c r="Q9" s="26" t="str">
        <f t="shared" si="3"/>
        <v>https://www.aiche.org/academy/conferences/international-symposium-on-preventing-major-chemical-accidents/1987/proceeding</v>
      </c>
      <c r="R9" s="18" t="s">
        <v>17222</v>
      </c>
      <c r="S9" s="26" t="str">
        <f t="shared" si="4"/>
        <v>https://www.aiche.org/node/1846171/group/9591/session/124111/paper/853396</v>
      </c>
    </row>
    <row r="10" spans="1:19" ht="46.5" x14ac:dyDescent="0.35">
      <c r="A10" s="18">
        <v>9</v>
      </c>
      <c r="B10" s="18">
        <v>1987</v>
      </c>
      <c r="C10" s="12" t="s">
        <v>14229</v>
      </c>
      <c r="E10" s="24" t="s">
        <v>1946</v>
      </c>
      <c r="F10" s="24" t="s">
        <v>1947</v>
      </c>
      <c r="I10" s="18" t="s">
        <v>1948</v>
      </c>
      <c r="J10" s="18">
        <v>2</v>
      </c>
      <c r="K10" s="18">
        <v>9</v>
      </c>
      <c r="L10" s="38" t="str">
        <f t="shared" si="0"/>
        <v>Proc. the Int. Sym. on Preventing Major Chemical Accidents, February 3-5, 1987,  Washington, D.C., Edited by John L Woodward, AICHE, NY, NY</v>
      </c>
      <c r="M10" s="33" t="str">
        <f t="shared" si="1"/>
        <v>https://www.aiche.org/academy/conferences/international-symposium-on-preventing-major-chemical-accidents/1987/proceeding</v>
      </c>
      <c r="N10" s="38" t="str">
        <f t="shared" si="2"/>
        <v>Makris J, Moore J. , "Luncheon address," Proc. the Int. Sym. on Preventing Major Chemical Accidents, February 3-5, 1987,  Washington, D.C., Edited by John L Woodward, AICHE, NY, NY, pp 1.146-1.152.</v>
      </c>
      <c r="O10" s="23" t="s">
        <v>732</v>
      </c>
      <c r="P10" s="17" t="s">
        <v>1949</v>
      </c>
      <c r="Q10" s="26" t="str">
        <f t="shared" si="3"/>
        <v>https://www.aiche.org/academy/conferences/international-symposium-on-preventing-major-chemical-accidents/1987/proceeding</v>
      </c>
      <c r="R10" s="18" t="s">
        <v>17223</v>
      </c>
      <c r="S10" s="26" t="str">
        <f t="shared" si="4"/>
        <v>https://www.aiche.org/node/1846171/group/9591/session/124111/paper/853401</v>
      </c>
    </row>
    <row r="11" spans="1:19" ht="46.5" x14ac:dyDescent="0.35">
      <c r="A11" s="18">
        <v>10</v>
      </c>
      <c r="B11" s="18">
        <v>1987</v>
      </c>
      <c r="C11" s="12" t="s">
        <v>14229</v>
      </c>
      <c r="D11" s="24" t="s">
        <v>1950</v>
      </c>
      <c r="E11" s="24" t="s">
        <v>1951</v>
      </c>
      <c r="F11" s="24" t="s">
        <v>1952</v>
      </c>
      <c r="I11" s="18" t="s">
        <v>1953</v>
      </c>
      <c r="J11" s="18">
        <v>2</v>
      </c>
      <c r="K11" s="18">
        <v>10</v>
      </c>
      <c r="L11" s="38" t="str">
        <f t="shared" si="0"/>
        <v>Proc. the Int. Sym. on Preventing Major Chemical Accidents, February 3-5, 1987,  Washington, D.C., Edited by John L Woodward, AICHE, NY, NY</v>
      </c>
      <c r="M11" s="33" t="str">
        <f t="shared" si="1"/>
        <v>https://www.aiche.org/academy/conferences/international-symposium-on-preventing-major-chemical-accidents/1987/proceeding</v>
      </c>
      <c r="N11" s="38" t="str">
        <f t="shared" si="2"/>
        <v>Wade DE., "Reduction of Risks By Reduction of toxic Material inventories," Proc. the Int. Sym. on Preventing Major Chemical Accidents, February 3-5, 1987,  Washington, D.C., Edited by John L Woodward, AICHE, NY, NY, pp 2.1-2.8.</v>
      </c>
      <c r="O11" s="23" t="s">
        <v>75</v>
      </c>
      <c r="P11" s="17" t="s">
        <v>1954</v>
      </c>
      <c r="Q11" s="26" t="str">
        <f t="shared" si="3"/>
        <v>https://www.aiche.org/academy/conferences/international-symposium-on-preventing-major-chemical-accidents/1987/proceeding</v>
      </c>
      <c r="R11" s="18" t="s">
        <v>17224</v>
      </c>
      <c r="S11" s="26" t="str">
        <f t="shared" si="4"/>
        <v>https://www.aiche.org/node/1846171/group/9591/session/124111/paper/853406</v>
      </c>
    </row>
    <row r="12" spans="1:19" ht="46.5" x14ac:dyDescent="0.35">
      <c r="A12" s="18">
        <v>11</v>
      </c>
      <c r="B12" s="18">
        <v>1987</v>
      </c>
      <c r="C12" s="12" t="s">
        <v>14229</v>
      </c>
      <c r="D12" s="24" t="s">
        <v>1950</v>
      </c>
      <c r="E12" s="24" t="s">
        <v>1955</v>
      </c>
      <c r="F12" s="24" t="s">
        <v>1956</v>
      </c>
      <c r="I12" s="18" t="s">
        <v>1957</v>
      </c>
      <c r="J12" s="18">
        <v>2</v>
      </c>
      <c r="K12" s="18">
        <v>11</v>
      </c>
      <c r="L12" s="38" t="str">
        <f t="shared" si="0"/>
        <v>Proc. the Int. Sym. on Preventing Major Chemical Accidents, February 3-5, 1987,  Washington, D.C., Edited by John L Woodward, AICHE, NY, NY</v>
      </c>
      <c r="M12" s="33" t="str">
        <f t="shared" si="1"/>
        <v>https://www.aiche.org/academy/conferences/international-symposium-on-preventing-major-chemical-accidents/1987/proceeding</v>
      </c>
      <c r="N12" s="38" t="str">
        <f t="shared" si="2"/>
        <v>Jones DA., "How Can Regulations Help to Prevent accidents?," Proc. the Int. Sym. on Preventing Major Chemical Accidents, February 3-5, 1987,  Washington, D.C., Edited by John L Woodward, AICHE, NY, NY, pp 2.9-2.3.</v>
      </c>
      <c r="O12" s="23" t="s">
        <v>79</v>
      </c>
      <c r="P12" s="17" t="s">
        <v>1958</v>
      </c>
      <c r="Q12" s="26" t="str">
        <f t="shared" si="3"/>
        <v>https://www.aiche.org/academy/conferences/international-symposium-on-preventing-major-chemical-accidents/1987/proceeding</v>
      </c>
      <c r="R12" s="18" t="s">
        <v>17225</v>
      </c>
      <c r="S12" s="26" t="str">
        <f t="shared" si="4"/>
        <v>https://www.aiche.org/node/1846171/group/9591/session/124111/paper/853411</v>
      </c>
    </row>
    <row r="13" spans="1:19" ht="46.5" x14ac:dyDescent="0.35">
      <c r="A13" s="18">
        <v>12</v>
      </c>
      <c r="B13" s="18">
        <v>1987</v>
      </c>
      <c r="C13" s="12" t="s">
        <v>14229</v>
      </c>
      <c r="D13" s="24" t="s">
        <v>1950</v>
      </c>
      <c r="E13" s="24" t="s">
        <v>1959</v>
      </c>
      <c r="F13" s="24" t="s">
        <v>1960</v>
      </c>
      <c r="I13" s="18" t="s">
        <v>1961</v>
      </c>
      <c r="J13" s="18">
        <v>2</v>
      </c>
      <c r="K13" s="18">
        <v>12</v>
      </c>
      <c r="L13" s="38" t="str">
        <f t="shared" si="0"/>
        <v>Proc. the Int. Sym. on Preventing Major Chemical Accidents, February 3-5, 1987,  Washington, D.C., Edited by John L Woodward, AICHE, NY, NY</v>
      </c>
      <c r="M13" s="33" t="str">
        <f t="shared" si="1"/>
        <v>https://www.aiche.org/academy/conferences/international-symposium-on-preventing-major-chemical-accidents/1987/proceeding</v>
      </c>
      <c r="N13" s="38" t="str">
        <f t="shared" si="2"/>
        <v>Blokker EF., "Safety Policy for the Rijnmond Region," Proc. the Int. Sym. on Preventing Major Chemical Accidents, February 3-5, 1987,  Washington, D.C., Edited by John L Woodward, AICHE, NY, NY, pp 2.31-2.46.</v>
      </c>
      <c r="O13" s="23" t="s">
        <v>83</v>
      </c>
      <c r="P13" s="17" t="s">
        <v>1962</v>
      </c>
      <c r="Q13" s="26" t="str">
        <f t="shared" si="3"/>
        <v>https://www.aiche.org/academy/conferences/international-symposium-on-preventing-major-chemical-accidents/1987/proceeding</v>
      </c>
      <c r="R13" s="18" t="s">
        <v>17226</v>
      </c>
      <c r="S13" s="26" t="str">
        <f t="shared" si="4"/>
        <v>https://www.aiche.org/node/1846171/group/9591/session/124111/paper/853416</v>
      </c>
    </row>
    <row r="14" spans="1:19" ht="46.5" x14ac:dyDescent="0.35">
      <c r="A14" s="18">
        <v>13</v>
      </c>
      <c r="B14" s="18">
        <v>1987</v>
      </c>
      <c r="C14" s="12" t="s">
        <v>14229</v>
      </c>
      <c r="D14" s="24" t="s">
        <v>1950</v>
      </c>
      <c r="E14" s="24" t="s">
        <v>1963</v>
      </c>
      <c r="F14" s="24" t="s">
        <v>1964</v>
      </c>
      <c r="I14" s="18" t="s">
        <v>1965</v>
      </c>
      <c r="J14" s="18">
        <v>2</v>
      </c>
      <c r="K14" s="18">
        <v>13</v>
      </c>
      <c r="L14" s="38" t="str">
        <f t="shared" si="0"/>
        <v>Proc. the Int. Sym. on Preventing Major Chemical Accidents, February 3-5, 1987,  Washington, D.C., Edited by John L Woodward, AICHE, NY, NY</v>
      </c>
      <c r="M14" s="33" t="str">
        <f t="shared" si="1"/>
        <v>https://www.aiche.org/academy/conferences/international-symposium-on-preventing-major-chemical-accidents/1987/proceeding</v>
      </c>
      <c r="N14" s="38" t="str">
        <f t="shared" si="2"/>
        <v>Closner JJ., "Concrete in Chemical Plants," Proc. the Int. Sym. on Preventing Major Chemical Accidents, February 3-5, 1987,  Washington, D.C., Edited by John L Woodward, AICHE, NY, NY, pp 2.47-2.7.</v>
      </c>
      <c r="O14" s="23" t="s">
        <v>86</v>
      </c>
      <c r="P14" s="17" t="s">
        <v>1966</v>
      </c>
      <c r="Q14" s="26" t="str">
        <f t="shared" si="3"/>
        <v>https://www.aiche.org/academy/conferences/international-symposium-on-preventing-major-chemical-accidents/1987/proceeding</v>
      </c>
      <c r="R14" s="18" t="s">
        <v>17227</v>
      </c>
      <c r="S14" s="26" t="str">
        <f t="shared" si="4"/>
        <v>https://www.aiche.org/node/1846171/group/9591/session/124111/paper/853421</v>
      </c>
    </row>
    <row r="15" spans="1:19" ht="46.5" x14ac:dyDescent="0.35">
      <c r="A15" s="18">
        <v>14</v>
      </c>
      <c r="B15" s="18">
        <v>1987</v>
      </c>
      <c r="C15" s="12" t="s">
        <v>14229</v>
      </c>
      <c r="D15" s="24" t="s">
        <v>1950</v>
      </c>
      <c r="E15" s="24" t="s">
        <v>1967</v>
      </c>
      <c r="F15" s="24" t="s">
        <v>1968</v>
      </c>
      <c r="I15" s="18" t="s">
        <v>1969</v>
      </c>
      <c r="J15" s="18">
        <v>2</v>
      </c>
      <c r="K15" s="18">
        <v>14</v>
      </c>
      <c r="L15" s="38" t="str">
        <f t="shared" si="0"/>
        <v>Proc. the Int. Sym. on Preventing Major Chemical Accidents, February 3-5, 1987,  Washington, D.C., Edited by John L Woodward, AICHE, NY, NY</v>
      </c>
      <c r="M15" s="33" t="str">
        <f t="shared" si="1"/>
        <v>https://www.aiche.org/academy/conferences/international-symposium-on-preventing-major-chemical-accidents/1987/proceeding</v>
      </c>
      <c r="N15" s="38" t="str">
        <f t="shared" si="2"/>
        <v>Frey RC, Handman SE. , "Safety in Storage and Transfer from an Engineering/Construction Contractor's Viewpoint," Proc. the Int. Sym. on Preventing Major Chemical Accidents, February 3-5, 1987,  Washington, D.C., Edited by John L Woodward, AICHE, NY, NY, pp 2.71-2.82.</v>
      </c>
      <c r="O15" s="23" t="s">
        <v>89</v>
      </c>
      <c r="P15" s="17" t="s">
        <v>1970</v>
      </c>
      <c r="Q15" s="26" t="str">
        <f t="shared" si="3"/>
        <v>https://www.aiche.org/academy/conferences/international-symposium-on-preventing-major-chemical-accidents/1987/proceeding</v>
      </c>
      <c r="R15" s="18" t="s">
        <v>17228</v>
      </c>
      <c r="S15" s="26" t="str">
        <f t="shared" si="4"/>
        <v>https://www.aiche.org/node/1846171/group/9591/session/124111/paper/853426</v>
      </c>
    </row>
    <row r="16" spans="1:19" ht="46.5" x14ac:dyDescent="0.35">
      <c r="A16" s="18">
        <v>15</v>
      </c>
      <c r="B16" s="18">
        <v>1987</v>
      </c>
      <c r="C16" s="12" t="s">
        <v>14229</v>
      </c>
      <c r="D16" s="24" t="s">
        <v>1950</v>
      </c>
      <c r="E16" s="24" t="s">
        <v>1971</v>
      </c>
      <c r="F16" s="24" t="s">
        <v>1972</v>
      </c>
      <c r="I16" s="18" t="s">
        <v>1973</v>
      </c>
      <c r="J16" s="18">
        <v>2</v>
      </c>
      <c r="K16" s="18">
        <v>15</v>
      </c>
      <c r="L16" s="38" t="str">
        <f t="shared" si="0"/>
        <v>Proc. the Int. Sym. on Preventing Major Chemical Accidents, February 3-5, 1987,  Washington, D.C., Edited by John L Woodward, AICHE, NY, NY</v>
      </c>
      <c r="M16" s="33" t="str">
        <f t="shared" si="1"/>
        <v>https://www.aiche.org/academy/conferences/international-symposium-on-preventing-major-chemical-accidents/1987/proceeding</v>
      </c>
      <c r="N16" s="38" t="str">
        <f t="shared" si="2"/>
        <v>Clark C., "Metal Storage Tanks--Safety in Standards," Proc. the Int. Sym. on Preventing Major Chemical Accidents, February 3-5, 1987,  Washington, D.C., Edited by John L Woodward, AICHE, NY, NY, pp 2.83-2.94.</v>
      </c>
      <c r="O16" s="23" t="s">
        <v>92</v>
      </c>
      <c r="P16" s="17" t="s">
        <v>1974</v>
      </c>
      <c r="Q16" s="26" t="str">
        <f t="shared" si="3"/>
        <v>https://www.aiche.org/academy/conferences/international-symposium-on-preventing-major-chemical-accidents/1987/proceeding</v>
      </c>
      <c r="R16" s="18" t="s">
        <v>17229</v>
      </c>
      <c r="S16" s="26" t="str">
        <f t="shared" si="4"/>
        <v>https://www.aiche.org/node/1846171/group/9591/session/124111/paper/853431</v>
      </c>
    </row>
    <row r="17" spans="1:19" ht="46.5" x14ac:dyDescent="0.35">
      <c r="A17" s="18">
        <v>16</v>
      </c>
      <c r="B17" s="18">
        <v>1987</v>
      </c>
      <c r="C17" s="12" t="s">
        <v>14229</v>
      </c>
      <c r="D17" s="24" t="s">
        <v>1950</v>
      </c>
      <c r="E17" s="24" t="s">
        <v>1975</v>
      </c>
      <c r="F17" s="24" t="s">
        <v>1976</v>
      </c>
      <c r="I17" s="18" t="s">
        <v>1977</v>
      </c>
      <c r="J17" s="18">
        <v>2</v>
      </c>
      <c r="K17" s="18">
        <v>16</v>
      </c>
      <c r="L17" s="38" t="str">
        <f t="shared" si="0"/>
        <v>Proc. the Int. Sym. on Preventing Major Chemical Accidents, February 3-5, 1987,  Washington, D.C., Edited by John L Woodward, AICHE, NY, NY</v>
      </c>
      <c r="M17" s="33" t="str">
        <f t="shared" si="1"/>
        <v>https://www.aiche.org/academy/conferences/international-symposium-on-preventing-major-chemical-accidents/1987/proceeding</v>
      </c>
      <c r="N17" s="38" t="str">
        <f t="shared" si="2"/>
        <v xml:space="preserve"> ., "Questions and answers," Proc. the Int. Sym. on Preventing Major Chemical Accidents, February 3-5, 1987,  Washington, D.C., Edited by John L Woodward, AICHE, NY, NY, pp 2.95-2.145.</v>
      </c>
      <c r="O17" s="23" t="s">
        <v>95</v>
      </c>
      <c r="P17" s="17" t="s">
        <v>1978</v>
      </c>
      <c r="Q17" s="26" t="str">
        <f t="shared" si="3"/>
        <v>https://www.aiche.org/academy/conferences/international-symposium-on-preventing-major-chemical-accidents/1987/proceeding</v>
      </c>
      <c r="R17" s="18" t="s">
        <v>17230</v>
      </c>
      <c r="S17" s="26" t="str">
        <f t="shared" si="4"/>
        <v>https://www.aiche.org/node/1846171/group/9591/session/124111/paper/853436</v>
      </c>
    </row>
    <row r="18" spans="1:19" ht="46.5" x14ac:dyDescent="0.35">
      <c r="A18" s="18">
        <v>17</v>
      </c>
      <c r="B18" s="18">
        <v>1987</v>
      </c>
      <c r="C18" s="12" t="s">
        <v>14229</v>
      </c>
      <c r="D18" s="24" t="s">
        <v>1950</v>
      </c>
      <c r="E18" s="24" t="s">
        <v>1979</v>
      </c>
      <c r="F18" s="24" t="s">
        <v>1964</v>
      </c>
      <c r="I18" s="18" t="s">
        <v>1980</v>
      </c>
      <c r="J18" s="18">
        <v>2</v>
      </c>
      <c r="K18" s="18">
        <v>17</v>
      </c>
      <c r="L18" s="38" t="str">
        <f t="shared" si="0"/>
        <v>Proc. the Int. Sym. on Preventing Major Chemical Accidents, February 3-5, 1987,  Washington, D.C., Edited by John L Woodward, AICHE, NY, NY</v>
      </c>
      <c r="M18" s="33" t="str">
        <f t="shared" si="1"/>
        <v>https://www.aiche.org/academy/conferences/international-symposium-on-preventing-major-chemical-accidents/1987/proceeding</v>
      </c>
      <c r="N18" s="38" t="str">
        <f t="shared" si="2"/>
        <v>Closner JJ., "Synopsis of Research Needs in Improving Plant Safety," Proc. the Int. Sym. on Preventing Major Chemical Accidents, February 3-5, 1987,  Washington, D.C., Edited by John L Woodward, AICHE, NY, NY, pp 2.155-2.156.</v>
      </c>
      <c r="O18" s="23" t="s">
        <v>98</v>
      </c>
      <c r="P18" s="17" t="s">
        <v>1981</v>
      </c>
      <c r="Q18" s="26" t="str">
        <f t="shared" si="3"/>
        <v>https://www.aiche.org/academy/conferences/international-symposium-on-preventing-major-chemical-accidents/1987/proceeding</v>
      </c>
      <c r="R18" s="18" t="s">
        <v>17231</v>
      </c>
      <c r="S18" s="26" t="str">
        <f t="shared" si="4"/>
        <v>https://www.aiche.org/node/1846171/group/9591/session/124111/paper/853441</v>
      </c>
    </row>
    <row r="19" spans="1:19" ht="46.5" x14ac:dyDescent="0.35">
      <c r="A19" s="18">
        <v>18</v>
      </c>
      <c r="B19" s="18">
        <v>1987</v>
      </c>
      <c r="C19" s="12" t="s">
        <v>14229</v>
      </c>
      <c r="D19" s="24" t="s">
        <v>1982</v>
      </c>
      <c r="E19" s="24" t="s">
        <v>1983</v>
      </c>
      <c r="F19" s="24" t="s">
        <v>1984</v>
      </c>
      <c r="I19" s="18" t="s">
        <v>1985</v>
      </c>
      <c r="J19" s="18">
        <v>2</v>
      </c>
      <c r="K19" s="18">
        <v>18</v>
      </c>
      <c r="L19" s="38" t="str">
        <f t="shared" si="0"/>
        <v>Proc. the Int. Sym. on Preventing Major Chemical Accidents, February 3-5, 1987,  Washington, D.C., Edited by John L Woodward, AICHE, NY, NY</v>
      </c>
      <c r="M19" s="33" t="str">
        <f t="shared" si="1"/>
        <v>https://www.aiche.org/academy/conferences/international-symposium-on-preventing-major-chemical-accidents/1987/proceeding</v>
      </c>
      <c r="N19" s="38" t="str">
        <f t="shared" si="2"/>
        <v>Hendershot DC., "Safety Considerations in the Design of Batch Processing Plants," Proc. the Int. Sym. on Preventing Major Chemical Accidents, February 3-5, 1987,  Washington, D.C., Edited by John L Woodward, AICHE, NY, NY, pp 3.1-3.16.</v>
      </c>
      <c r="O19" s="23" t="s">
        <v>102</v>
      </c>
      <c r="P19" s="17" t="s">
        <v>1986</v>
      </c>
      <c r="Q19" s="26" t="str">
        <f t="shared" si="3"/>
        <v>https://www.aiche.org/academy/conferences/international-symposium-on-preventing-major-chemical-accidents/1987/proceeding</v>
      </c>
      <c r="R19" s="18" t="s">
        <v>17232</v>
      </c>
      <c r="S19" s="26" t="str">
        <f t="shared" si="4"/>
        <v>https://www.aiche.org/node/1846171/group/9591/session/124111/paper/853446</v>
      </c>
    </row>
    <row r="20" spans="1:19" ht="46.5" x14ac:dyDescent="0.35">
      <c r="A20" s="18">
        <v>19</v>
      </c>
      <c r="B20" s="18">
        <v>1987</v>
      </c>
      <c r="C20" s="12" t="s">
        <v>14229</v>
      </c>
      <c r="D20" s="24" t="s">
        <v>1982</v>
      </c>
      <c r="E20" s="24" t="s">
        <v>1987</v>
      </c>
      <c r="F20" s="24" t="s">
        <v>1988</v>
      </c>
      <c r="I20" s="18" t="s">
        <v>1989</v>
      </c>
      <c r="J20" s="18">
        <v>2</v>
      </c>
      <c r="K20" s="18">
        <v>19</v>
      </c>
      <c r="L20" s="38" t="str">
        <f t="shared" si="0"/>
        <v>Proc. the Int. Sym. on Preventing Major Chemical Accidents, February 3-5, 1987,  Washington, D.C., Edited by John L Woodward, AICHE, NY, NY</v>
      </c>
      <c r="M20" s="33" t="str">
        <f t="shared" si="1"/>
        <v>https://www.aiche.org/academy/conferences/international-symposium-on-preventing-major-chemical-accidents/1987/proceeding</v>
      </c>
      <c r="N20" s="38" t="str">
        <f t="shared" si="2"/>
        <v>Fauske HK., "Relief System Design for Runaway Chemical Reactions," Proc. the Int. Sym. on Preventing Major Chemical Accidents, February 3-5, 1987,  Washington, D.C., Edited by John L Woodward, AICHE, NY, NY, pp 3.17-3.42.</v>
      </c>
      <c r="O20" s="23" t="s">
        <v>106</v>
      </c>
      <c r="P20" s="17" t="s">
        <v>1990</v>
      </c>
      <c r="Q20" s="26" t="str">
        <f t="shared" si="3"/>
        <v>https://www.aiche.org/academy/conferences/international-symposium-on-preventing-major-chemical-accidents/1987/proceeding</v>
      </c>
      <c r="R20" s="18" t="s">
        <v>17233</v>
      </c>
      <c r="S20" s="26" t="str">
        <f t="shared" si="4"/>
        <v>https://www.aiche.org/node/1846171/group/9591/session/124111/paper/853451</v>
      </c>
    </row>
    <row r="21" spans="1:19" ht="46.5" x14ac:dyDescent="0.35">
      <c r="A21" s="18">
        <v>20</v>
      </c>
      <c r="B21" s="18">
        <v>1987</v>
      </c>
      <c r="C21" s="12" t="s">
        <v>14229</v>
      </c>
      <c r="D21" s="24" t="s">
        <v>1982</v>
      </c>
      <c r="E21" s="24" t="s">
        <v>1991</v>
      </c>
      <c r="F21" s="24" t="s">
        <v>1992</v>
      </c>
      <c r="I21" s="18" t="s">
        <v>1993</v>
      </c>
      <c r="J21" s="18">
        <v>2</v>
      </c>
      <c r="K21" s="18">
        <v>20</v>
      </c>
      <c r="L21" s="38" t="str">
        <f t="shared" si="0"/>
        <v>Proc. the Int. Sym. on Preventing Major Chemical Accidents, February 3-5, 1987,  Washington, D.C., Edited by John L Woodward, AICHE, NY, NY</v>
      </c>
      <c r="M21" s="33" t="str">
        <f t="shared" si="1"/>
        <v>https://www.aiche.org/academy/conferences/international-symposium-on-preventing-major-chemical-accidents/1987/proceeding</v>
      </c>
      <c r="N21" s="38" t="str">
        <f t="shared" si="2"/>
        <v>Caputo RJ., "Engineering for Safer Plants," Proc. the Int. Sym. on Preventing Major Chemical Accidents, February 3-5, 1987,  Washington, D.C., Edited by John L Woodward, AICHE, NY, NY, pp 3.43-3.56.</v>
      </c>
      <c r="O21" s="23" t="s">
        <v>110</v>
      </c>
      <c r="P21" s="17" t="s">
        <v>1994</v>
      </c>
      <c r="Q21" s="26" t="str">
        <f t="shared" si="3"/>
        <v>https://www.aiche.org/academy/conferences/international-symposium-on-preventing-major-chemical-accidents/1987/proceeding</v>
      </c>
      <c r="R21" s="18" t="s">
        <v>17234</v>
      </c>
      <c r="S21" s="26" t="str">
        <f t="shared" si="4"/>
        <v>https://www.aiche.org/node/1846171/group/9591/session/124111/paper/853456</v>
      </c>
    </row>
    <row r="22" spans="1:19" ht="46.5" x14ac:dyDescent="0.35">
      <c r="A22" s="18">
        <v>21</v>
      </c>
      <c r="B22" s="18">
        <v>1987</v>
      </c>
      <c r="C22" s="12" t="s">
        <v>14229</v>
      </c>
      <c r="D22" s="24" t="s">
        <v>1982</v>
      </c>
      <c r="E22" s="24" t="s">
        <v>1995</v>
      </c>
      <c r="F22" s="24" t="s">
        <v>1992</v>
      </c>
      <c r="I22" s="18" t="s">
        <v>1996</v>
      </c>
      <c r="J22" s="18">
        <v>2</v>
      </c>
      <c r="K22" s="18">
        <v>21</v>
      </c>
      <c r="L22" s="38" t="str">
        <f t="shared" si="0"/>
        <v>Proc. the Int. Sym. on Preventing Major Chemical Accidents, February 3-5, 1987,  Washington, D.C., Edited by John L Woodward, AICHE, NY, NY</v>
      </c>
      <c r="M22" s="33" t="str">
        <f t="shared" si="1"/>
        <v>https://www.aiche.org/academy/conferences/international-symposium-on-preventing-major-chemical-accidents/1987/proceeding</v>
      </c>
      <c r="N22" s="38" t="str">
        <f t="shared" si="2"/>
        <v>Caputo RJ., "Notes On Viewgraph Presentations Engineering for Safer Plants," Proc. the Int. Sym. on Preventing Major Chemical Accidents, February 3-5, 1987,  Washington, D.C., Edited by John L Woodward, AICHE, NY, NY, pp 3.57-3.78.</v>
      </c>
      <c r="O22" s="23" t="s">
        <v>114</v>
      </c>
      <c r="P22" s="17" t="s">
        <v>1997</v>
      </c>
      <c r="Q22" s="26" t="str">
        <f t="shared" si="3"/>
        <v>https://www.aiche.org/academy/conferences/international-symposium-on-preventing-major-chemical-accidents/1987/proceeding</v>
      </c>
      <c r="R22" s="18" t="s">
        <v>17235</v>
      </c>
      <c r="S22" s="26" t="str">
        <f t="shared" si="4"/>
        <v>https://www.aiche.org/node/1846171/group/9591/session/124111/paper/853461</v>
      </c>
    </row>
    <row r="23" spans="1:19" ht="46.5" x14ac:dyDescent="0.35">
      <c r="A23" s="18">
        <v>22</v>
      </c>
      <c r="B23" s="18">
        <v>1987</v>
      </c>
      <c r="C23" s="12" t="s">
        <v>14229</v>
      </c>
      <c r="D23" s="24" t="s">
        <v>1982</v>
      </c>
      <c r="E23" s="24" t="s">
        <v>1998</v>
      </c>
      <c r="F23" s="24" t="s">
        <v>1999</v>
      </c>
      <c r="I23" s="18" t="s">
        <v>2000</v>
      </c>
      <c r="J23" s="18">
        <v>2</v>
      </c>
      <c r="K23" s="18">
        <v>22</v>
      </c>
      <c r="L23" s="38" t="str">
        <f t="shared" si="0"/>
        <v>Proc. the Int. Sym. on Preventing Major Chemical Accidents, February 3-5, 1987,  Washington, D.C., Edited by John L Woodward, AICHE, NY, NY</v>
      </c>
      <c r="M23" s="33" t="str">
        <f t="shared" si="1"/>
        <v>https://www.aiche.org/academy/conferences/international-symposium-on-preventing-major-chemical-accidents/1987/proceeding</v>
      </c>
      <c r="N23" s="38" t="str">
        <f t="shared" si="2"/>
        <v>Dale SE., "Cost Effective Design Considerations for Safer Chemical Plants," Proc. the Int. Sym. on Preventing Major Chemical Accidents, February 3-5, 1987,  Washington, D.C., Edited by John L Woodward, AICHE, NY, NY, pp 3.79-3.091.</v>
      </c>
      <c r="O23" s="23" t="s">
        <v>118</v>
      </c>
      <c r="P23" s="17" t="s">
        <v>2001</v>
      </c>
      <c r="Q23" s="26" t="str">
        <f t="shared" si="3"/>
        <v>https://www.aiche.org/academy/conferences/international-symposium-on-preventing-major-chemical-accidents/1987/proceeding</v>
      </c>
      <c r="R23" s="18" t="s">
        <v>17236</v>
      </c>
      <c r="S23" s="26" t="str">
        <f t="shared" si="4"/>
        <v>https://www.aiche.org/node/1846171/group/9591/session/124111/paper/853466</v>
      </c>
    </row>
    <row r="24" spans="1:19" ht="46.5" x14ac:dyDescent="0.35">
      <c r="A24" s="18">
        <v>23</v>
      </c>
      <c r="B24" s="18">
        <v>1987</v>
      </c>
      <c r="C24" s="12" t="s">
        <v>14229</v>
      </c>
      <c r="D24" s="24" t="s">
        <v>1982</v>
      </c>
      <c r="E24" s="24" t="s">
        <v>2002</v>
      </c>
      <c r="F24" s="24" t="s">
        <v>2003</v>
      </c>
      <c r="I24" s="18" t="s">
        <v>2004</v>
      </c>
      <c r="J24" s="18">
        <v>2</v>
      </c>
      <c r="K24" s="18">
        <v>23</v>
      </c>
      <c r="L24" s="38" t="str">
        <f t="shared" si="0"/>
        <v>Proc. the Int. Sym. on Preventing Major Chemical Accidents, February 3-5, 1987,  Washington, D.C., Edited by John L Woodward, AICHE, NY, NY</v>
      </c>
      <c r="M24" s="33" t="str">
        <f t="shared" si="1"/>
        <v>https://www.aiche.org/academy/conferences/international-symposium-on-preventing-major-chemical-accidents/1987/proceeding</v>
      </c>
      <c r="N24" s="38" t="str">
        <f t="shared" si="2"/>
        <v>Schwab RF., "Recent Developments in Deflagration Venting Design," Proc. the Int. Sym. on Preventing Major Chemical Accidents, February 3-5, 1987,  Washington, D.C., Edited by John L Woodward, AICHE, NY, NY, pp 3.101-3.129.</v>
      </c>
      <c r="O24" s="23" t="s">
        <v>122</v>
      </c>
      <c r="P24" s="17" t="s">
        <v>2005</v>
      </c>
      <c r="Q24" s="26" t="str">
        <f t="shared" si="3"/>
        <v>https://www.aiche.org/academy/conferences/international-symposium-on-preventing-major-chemical-accidents/1987/proceeding</v>
      </c>
      <c r="R24" s="18" t="s">
        <v>17237</v>
      </c>
      <c r="S24" s="26" t="str">
        <f t="shared" si="4"/>
        <v>https://www.aiche.org/node/1846171/group/9591/session/124111/paper/853471</v>
      </c>
    </row>
    <row r="25" spans="1:19" ht="46.5" x14ac:dyDescent="0.35">
      <c r="A25" s="18">
        <v>24</v>
      </c>
      <c r="B25" s="18">
        <v>1987</v>
      </c>
      <c r="C25" s="12" t="s">
        <v>14229</v>
      </c>
      <c r="D25" s="24" t="s">
        <v>1982</v>
      </c>
      <c r="E25" s="24" t="s">
        <v>2006</v>
      </c>
      <c r="F25" s="24" t="s">
        <v>2007</v>
      </c>
      <c r="I25" s="18" t="s">
        <v>2008</v>
      </c>
      <c r="J25" s="18">
        <v>2</v>
      </c>
      <c r="K25" s="18">
        <v>24</v>
      </c>
      <c r="L25" s="38" t="str">
        <f t="shared" si="0"/>
        <v>Proc. the Int. Sym. on Preventing Major Chemical Accidents, February 3-5, 1987,  Washington, D.C., Edited by John L Woodward, AICHE, NY, NY</v>
      </c>
      <c r="M25" s="33" t="str">
        <f t="shared" si="1"/>
        <v>https://www.aiche.org/academy/conferences/international-symposium-on-preventing-major-chemical-accidents/1987/proceeding</v>
      </c>
      <c r="N25" s="38" t="str">
        <f t="shared" si="2"/>
        <v>Harris C., "Mitigation of Accidental Toxic Gas Release," Proc. the Int. Sym. on Preventing Major Chemical Accidents, February 3-5, 1987,  Washington, D.C., Edited by John L Woodward, AICHE, NY, NY, pp 3.139-3.169.</v>
      </c>
      <c r="O25" s="23" t="s">
        <v>194</v>
      </c>
      <c r="P25" s="17" t="s">
        <v>2009</v>
      </c>
      <c r="Q25" s="26" t="str">
        <f t="shared" si="3"/>
        <v>https://www.aiche.org/academy/conferences/international-symposium-on-preventing-major-chemical-accidents/1987/proceeding</v>
      </c>
      <c r="R25" s="18" t="s">
        <v>17238</v>
      </c>
      <c r="S25" s="26" t="str">
        <f t="shared" si="4"/>
        <v>https://www.aiche.org/node/1846171/group/9591/session/124111/paper/853476</v>
      </c>
    </row>
    <row r="26" spans="1:19" ht="46.5" x14ac:dyDescent="0.35">
      <c r="A26" s="18">
        <v>25</v>
      </c>
      <c r="B26" s="18">
        <v>1987</v>
      </c>
      <c r="C26" s="12" t="s">
        <v>14229</v>
      </c>
      <c r="D26" s="24" t="s">
        <v>1982</v>
      </c>
      <c r="E26" s="24" t="s">
        <v>2010</v>
      </c>
      <c r="F26" s="24" t="s">
        <v>2011</v>
      </c>
      <c r="I26" s="18" t="s">
        <v>2012</v>
      </c>
      <c r="J26" s="18">
        <v>2</v>
      </c>
      <c r="K26" s="18">
        <v>25</v>
      </c>
      <c r="L26" s="38" t="str">
        <f t="shared" si="0"/>
        <v>Proc. the Int. Sym. on Preventing Major Chemical Accidents, February 3-5, 1987,  Washington, D.C., Edited by John L Woodward, AICHE, NY, NY</v>
      </c>
      <c r="M26" s="33" t="str">
        <f t="shared" si="1"/>
        <v>https://www.aiche.org/academy/conferences/international-symposium-on-preventing-major-chemical-accidents/1987/proceeding</v>
      </c>
      <c r="N26" s="38" t="str">
        <f t="shared" si="2"/>
        <v>Makris J., "Luncheon Panel," Proc. the Int. Sym. on Preventing Major Chemical Accidents, February 3-5, 1987,  Washington, D.C., Edited by John L Woodward, AICHE, NY, NY, pp 3.179-3.199.</v>
      </c>
      <c r="O26" s="23" t="s">
        <v>198</v>
      </c>
      <c r="P26" s="17" t="s">
        <v>2013</v>
      </c>
      <c r="Q26" s="26" t="str">
        <f t="shared" si="3"/>
        <v>https://www.aiche.org/academy/conferences/international-symposium-on-preventing-major-chemical-accidents/1987/proceeding</v>
      </c>
      <c r="R26" s="18" t="s">
        <v>17239</v>
      </c>
      <c r="S26" s="26" t="str">
        <f t="shared" si="4"/>
        <v>https://www.aiche.org/node/1846171/group/9591/session/124111/paper/853481</v>
      </c>
    </row>
    <row r="27" spans="1:19" ht="46.5" x14ac:dyDescent="0.35">
      <c r="A27" s="18">
        <v>26</v>
      </c>
      <c r="B27" s="18">
        <v>1987</v>
      </c>
      <c r="C27" s="12" t="s">
        <v>14229</v>
      </c>
      <c r="D27" s="24" t="s">
        <v>1982</v>
      </c>
      <c r="E27" s="24" t="s">
        <v>1979</v>
      </c>
      <c r="F27" s="24" t="s">
        <v>2014</v>
      </c>
      <c r="I27" s="18" t="s">
        <v>2015</v>
      </c>
      <c r="J27" s="18">
        <v>2</v>
      </c>
      <c r="K27" s="18">
        <v>26</v>
      </c>
      <c r="L27" s="38" t="str">
        <f t="shared" si="0"/>
        <v>Proc. the Int. Sym. on Preventing Major Chemical Accidents, February 3-5, 1987,  Washington, D.C., Edited by John L Woodward, AICHE, NY, NY</v>
      </c>
      <c r="M27" s="33" t="str">
        <f t="shared" si="1"/>
        <v>https://www.aiche.org/academy/conferences/international-symposium-on-preventing-major-chemical-accidents/1987/proceeding</v>
      </c>
      <c r="N27" s="38" t="str">
        <f t="shared" si="2"/>
        <v>Rubin JN., "Synopsis of Research Needs in Improving Plant Safety," Proc. the Int. Sym. on Preventing Major Chemical Accidents, February 3-5, 1987,  Washington, D.C., Edited by John L Woodward, AICHE, NY, NY, pp 3.209-3.210.</v>
      </c>
      <c r="O27" s="23" t="s">
        <v>202</v>
      </c>
      <c r="P27" s="17" t="s">
        <v>1981</v>
      </c>
      <c r="Q27" s="26" t="str">
        <f t="shared" si="3"/>
        <v>https://www.aiche.org/academy/conferences/international-symposium-on-preventing-major-chemical-accidents/1987/proceeding</v>
      </c>
      <c r="R27" s="18" t="s">
        <v>17240</v>
      </c>
      <c r="S27" s="26" t="str">
        <f t="shared" si="4"/>
        <v>https://www.aiche.org/node/1846171/group/9591/session/124111/paper/853486</v>
      </c>
    </row>
    <row r="28" spans="1:19" ht="46.5" x14ac:dyDescent="0.35">
      <c r="A28" s="18">
        <v>27</v>
      </c>
      <c r="B28" s="18">
        <v>1987</v>
      </c>
      <c r="C28" s="12" t="s">
        <v>14229</v>
      </c>
      <c r="D28" s="24" t="s">
        <v>2016</v>
      </c>
      <c r="E28" s="24" t="s">
        <v>2017</v>
      </c>
      <c r="F28" s="24" t="s">
        <v>2018</v>
      </c>
      <c r="I28" s="18" t="s">
        <v>2019</v>
      </c>
      <c r="J28" s="18">
        <v>2</v>
      </c>
      <c r="K28" s="18">
        <v>27</v>
      </c>
      <c r="L28" s="38" t="str">
        <f t="shared" si="0"/>
        <v>Proc. the Int. Sym. on Preventing Major Chemical Accidents, February 3-5, 1987,  Washington, D.C., Edited by John L Woodward, AICHE, NY, NY</v>
      </c>
      <c r="M28" s="33" t="str">
        <f t="shared" si="1"/>
        <v>https://www.aiche.org/academy/conferences/international-symposium-on-preventing-major-chemical-accidents/1987/proceeding</v>
      </c>
      <c r="N28" s="38" t="str">
        <f t="shared" si="2"/>
        <v>Bretherick L., "Reactive Chemical Hazards: an Overview," Proc. the Int. Sym. on Preventing Major Chemical Accidents, February 3-5, 1987,  Washington, D.C., Edited by John L Woodward, AICHE, NY, NY, pp 4.1-4.16.</v>
      </c>
      <c r="O28" s="23" t="s">
        <v>863</v>
      </c>
      <c r="P28" s="17" t="s">
        <v>2020</v>
      </c>
      <c r="Q28" s="26" t="str">
        <f t="shared" si="3"/>
        <v>https://www.aiche.org/academy/conferences/international-symposium-on-preventing-major-chemical-accidents/1987/proceeding</v>
      </c>
      <c r="R28" s="18" t="s">
        <v>17241</v>
      </c>
      <c r="S28" s="26" t="str">
        <f t="shared" si="4"/>
        <v>https://www.aiche.org/node/1846171/group/9591/session/124111/paper/853491</v>
      </c>
    </row>
    <row r="29" spans="1:19" ht="46.5" x14ac:dyDescent="0.35">
      <c r="A29" s="18">
        <v>28</v>
      </c>
      <c r="B29" s="18">
        <v>1987</v>
      </c>
      <c r="C29" s="12" t="s">
        <v>14229</v>
      </c>
      <c r="D29" s="24" t="s">
        <v>2016</v>
      </c>
      <c r="E29" s="24" t="s">
        <v>2021</v>
      </c>
      <c r="F29" s="24" t="s">
        <v>2022</v>
      </c>
      <c r="I29" s="18" t="s">
        <v>2023</v>
      </c>
      <c r="J29" s="18">
        <v>2</v>
      </c>
      <c r="K29" s="18">
        <v>28</v>
      </c>
      <c r="L29" s="38" t="str">
        <f t="shared" si="0"/>
        <v>Proc. the Int. Sym. on Preventing Major Chemical Accidents, February 3-5, 1987,  Washington, D.C., Edited by John L Woodward, AICHE, NY, NY</v>
      </c>
      <c r="M29" s="33" t="str">
        <f t="shared" si="1"/>
        <v>https://www.aiche.org/academy/conferences/international-symposium-on-preventing-major-chemical-accidents/1987/proceeding</v>
      </c>
      <c r="N29" s="38" t="str">
        <f t="shared" si="2"/>
        <v>Berkley B, Workman W. , "Relating Chemical Reactivity to Process Hazards," Proc. the Int. Sym. on Preventing Major Chemical Accidents, February 3-5, 1987,  Washington, D.C., Edited by John L Woodward, AICHE, NY, NY, pp 4.17-4.26.</v>
      </c>
      <c r="O29" s="23" t="s">
        <v>866</v>
      </c>
      <c r="P29" s="17" t="s">
        <v>2024</v>
      </c>
      <c r="Q29" s="26" t="str">
        <f t="shared" si="3"/>
        <v>https://www.aiche.org/academy/conferences/international-symposium-on-preventing-major-chemical-accidents/1987/proceeding</v>
      </c>
      <c r="R29" s="18" t="s">
        <v>17242</v>
      </c>
      <c r="S29" s="26" t="str">
        <f t="shared" si="4"/>
        <v>https://www.aiche.org/node/1846171/group/9591/session/124111/paper/853496</v>
      </c>
    </row>
    <row r="30" spans="1:19" ht="46.5" x14ac:dyDescent="0.35">
      <c r="A30" s="18">
        <v>29</v>
      </c>
      <c r="B30" s="18">
        <v>1987</v>
      </c>
      <c r="C30" s="12" t="s">
        <v>14229</v>
      </c>
      <c r="D30" s="24" t="s">
        <v>2016</v>
      </c>
      <c r="E30" s="24" t="s">
        <v>2025</v>
      </c>
      <c r="F30" s="24" t="s">
        <v>2026</v>
      </c>
      <c r="I30" s="18" t="s">
        <v>2027</v>
      </c>
      <c r="J30" s="18">
        <v>2</v>
      </c>
      <c r="K30" s="18">
        <v>29</v>
      </c>
      <c r="L30" s="38" t="str">
        <f t="shared" si="0"/>
        <v>Proc. the Int. Sym. on Preventing Major Chemical Accidents, February 3-5, 1987,  Washington, D.C., Edited by John L Woodward, AICHE, NY, NY</v>
      </c>
      <c r="M30" s="33" t="str">
        <f t="shared" si="1"/>
        <v>https://www.aiche.org/academy/conferences/international-symposium-on-preventing-major-chemical-accidents/1987/proceeding</v>
      </c>
      <c r="N30" s="38" t="str">
        <f t="shared" si="2"/>
        <v>Fenlon WJ., "Calorimetric Methods Used in the assessment of Thermally Unstable Or Reactive Chemicals," Proc. the Int. Sym. on Preventing Major Chemical Accidents, February 3-5, 1987,  Washington, D.C., Edited by John L Woodward, AICHE, NY, NY, pp 4.27-4.42.</v>
      </c>
      <c r="O30" s="23" t="s">
        <v>870</v>
      </c>
      <c r="P30" s="17" t="s">
        <v>2028</v>
      </c>
      <c r="Q30" s="26" t="str">
        <f t="shared" si="3"/>
        <v>https://www.aiche.org/academy/conferences/international-symposium-on-preventing-major-chemical-accidents/1987/proceeding</v>
      </c>
      <c r="R30" s="18" t="s">
        <v>17243</v>
      </c>
      <c r="S30" s="26" t="str">
        <f t="shared" si="4"/>
        <v>https://www.aiche.org/node/1846171/group/9591/session/124111/paper/853501</v>
      </c>
    </row>
    <row r="31" spans="1:19" ht="46.5" x14ac:dyDescent="0.35">
      <c r="A31" s="18">
        <v>30</v>
      </c>
      <c r="B31" s="18">
        <v>1987</v>
      </c>
      <c r="C31" s="12" t="s">
        <v>14229</v>
      </c>
      <c r="D31" s="24" t="s">
        <v>2016</v>
      </c>
      <c r="E31" s="24" t="s">
        <v>2029</v>
      </c>
      <c r="F31" s="24" t="s">
        <v>2030</v>
      </c>
      <c r="I31" s="18" t="s">
        <v>2031</v>
      </c>
      <c r="J31" s="18">
        <v>2</v>
      </c>
      <c r="K31" s="18">
        <v>30</v>
      </c>
      <c r="L31" s="38" t="str">
        <f t="shared" si="0"/>
        <v>Proc. the Int. Sym. on Preventing Major Chemical Accidents, February 3-5, 1987,  Washington, D.C., Edited by John L Woodward, AICHE, NY, NY</v>
      </c>
      <c r="M31" s="33" t="str">
        <f t="shared" si="1"/>
        <v>https://www.aiche.org/academy/conferences/international-symposium-on-preventing-major-chemical-accidents/1987/proceeding</v>
      </c>
      <c r="N31" s="38" t="str">
        <f t="shared" si="2"/>
        <v>Huff JE., "The Role of Pressure Relief in Reactive Chemical Safety," Proc. the Int. Sym. on Preventing Major Chemical Accidents, February 3-5, 1987,  Washington, D.C., Edited by John L Woodward, AICHE, NY, NY, pp 4.43-4.68.</v>
      </c>
      <c r="O31" s="23" t="s">
        <v>952</v>
      </c>
      <c r="P31" s="17" t="s">
        <v>2032</v>
      </c>
      <c r="Q31" s="26" t="str">
        <f t="shared" si="3"/>
        <v>https://www.aiche.org/academy/conferences/international-symposium-on-preventing-major-chemical-accidents/1987/proceeding</v>
      </c>
      <c r="R31" s="18" t="s">
        <v>17244</v>
      </c>
      <c r="S31" s="26" t="str">
        <f t="shared" si="4"/>
        <v>https://www.aiche.org/node/1846171/group/9591/session/124111/paper/853506</v>
      </c>
    </row>
    <row r="32" spans="1:19" ht="46.5" x14ac:dyDescent="0.35">
      <c r="A32" s="18">
        <v>31</v>
      </c>
      <c r="B32" s="18">
        <v>1987</v>
      </c>
      <c r="C32" s="12" t="s">
        <v>14229</v>
      </c>
      <c r="D32" s="24" t="s">
        <v>2016</v>
      </c>
      <c r="E32" s="24" t="s">
        <v>2033</v>
      </c>
      <c r="F32" s="24" t="s">
        <v>2034</v>
      </c>
      <c r="I32" s="18" t="s">
        <v>2035</v>
      </c>
      <c r="J32" s="18">
        <v>2</v>
      </c>
      <c r="K32" s="18">
        <v>31</v>
      </c>
      <c r="L32" s="38" t="str">
        <f t="shared" si="0"/>
        <v>Proc. the Int. Sym. on Preventing Major Chemical Accidents, February 3-5, 1987,  Washington, D.C., Edited by John L Woodward, AICHE, NY, NY</v>
      </c>
      <c r="M32" s="33" t="str">
        <f t="shared" si="1"/>
        <v>https://www.aiche.org/academy/conferences/international-symposium-on-preventing-major-chemical-accidents/1987/proceeding</v>
      </c>
      <c r="N32" s="38" t="str">
        <f t="shared" si="2"/>
        <v>Kohlbrand HT., "The Relationship Between Theory and Testing in the Evaluation of Reactive Chemical Hazards," Proc. the Int. Sym. on Preventing Major Chemical Accidents, February 3-5, 1987,  Washington, D.C., Edited by John L Woodward, AICHE, NY, NY, pp 4.69-4.90.</v>
      </c>
      <c r="O32" s="23" t="s">
        <v>954</v>
      </c>
      <c r="P32" s="17" t="s">
        <v>2036</v>
      </c>
      <c r="Q32" s="26" t="str">
        <f t="shared" si="3"/>
        <v>https://www.aiche.org/academy/conferences/international-symposium-on-preventing-major-chemical-accidents/1987/proceeding</v>
      </c>
      <c r="R32" s="18" t="s">
        <v>17245</v>
      </c>
      <c r="S32" s="26" t="str">
        <f t="shared" si="4"/>
        <v>https://www.aiche.org/node/1846171/group/9591/session/124111/paper/853511</v>
      </c>
    </row>
    <row r="33" spans="1:19" ht="46.5" x14ac:dyDescent="0.35">
      <c r="A33" s="18">
        <v>32</v>
      </c>
      <c r="B33" s="18">
        <v>1987</v>
      </c>
      <c r="C33" s="12" t="s">
        <v>14229</v>
      </c>
      <c r="D33" s="24" t="s">
        <v>2016</v>
      </c>
      <c r="E33" s="24" t="s">
        <v>2037</v>
      </c>
      <c r="F33" s="24" t="s">
        <v>1992</v>
      </c>
      <c r="I33" s="18" t="s">
        <v>2038</v>
      </c>
      <c r="J33" s="18">
        <v>2</v>
      </c>
      <c r="K33" s="18">
        <v>32</v>
      </c>
      <c r="L33" s="38" t="str">
        <f t="shared" si="0"/>
        <v>Proc. the Int. Sym. on Preventing Major Chemical Accidents, February 3-5, 1987,  Washington, D.C., Edited by John L Woodward, AICHE, NY, NY</v>
      </c>
      <c r="M33" s="33" t="str">
        <f t="shared" si="1"/>
        <v>https://www.aiche.org/academy/conferences/international-symposium-on-preventing-major-chemical-accidents/1987/proceeding</v>
      </c>
      <c r="N33" s="38" t="str">
        <f t="shared" si="2"/>
        <v>Caputo RJ., "Engineering for Safer Plants: Questions/Answers," Proc. the Int. Sym. on Preventing Major Chemical Accidents, February 3-5, 1987,  Washington, D.C., Edited by John L Woodward, AICHE, NY, NY, pp 4.91-4.137.</v>
      </c>
      <c r="O33" s="23" t="s">
        <v>958</v>
      </c>
      <c r="P33" s="17" t="s">
        <v>1994</v>
      </c>
      <c r="Q33" s="26" t="str">
        <f t="shared" si="3"/>
        <v>https://www.aiche.org/academy/conferences/international-symposium-on-preventing-major-chemical-accidents/1987/proceeding</v>
      </c>
      <c r="R33" s="18" t="s">
        <v>17246</v>
      </c>
      <c r="S33" s="26" t="str">
        <f t="shared" si="4"/>
        <v>https://www.aiche.org/node/1846171/group/9591/session/124111/paper/853516</v>
      </c>
    </row>
    <row r="34" spans="1:19" ht="46.5" x14ac:dyDescent="0.35">
      <c r="A34" s="18">
        <v>33</v>
      </c>
      <c r="B34" s="18">
        <v>1987</v>
      </c>
      <c r="C34" s="12" t="s">
        <v>14229</v>
      </c>
      <c r="D34" s="24" t="s">
        <v>2016</v>
      </c>
      <c r="E34" s="24" t="s">
        <v>2039</v>
      </c>
      <c r="F34" s="24" t="s">
        <v>2034</v>
      </c>
      <c r="I34" s="18" t="s">
        <v>2040</v>
      </c>
      <c r="J34" s="18">
        <v>2</v>
      </c>
      <c r="K34" s="18">
        <v>33</v>
      </c>
      <c r="L34" s="38" t="str">
        <f t="shared" si="0"/>
        <v>Proc. the Int. Sym. on Preventing Major Chemical Accidents, February 3-5, 1987,  Washington, D.C., Edited by John L Woodward, AICHE, NY, NY</v>
      </c>
      <c r="M34" s="33" t="str">
        <f t="shared" si="1"/>
        <v>https://www.aiche.org/academy/conferences/international-symposium-on-preventing-major-chemical-accidents/1987/proceeding</v>
      </c>
      <c r="N34" s="38" t="str">
        <f t="shared" si="2"/>
        <v>Kohlbrand HT., "Synopsis of Research Needs in Reactive Chemicals," Proc. the Int. Sym. on Preventing Major Chemical Accidents, February 3-5, 1987,  Washington, D.C., Edited by John L Woodward, AICHE, NY, NY, pp 4.139-4.140.</v>
      </c>
      <c r="O34" s="23" t="s">
        <v>960</v>
      </c>
      <c r="P34" s="17" t="s">
        <v>1981</v>
      </c>
      <c r="Q34" s="26" t="str">
        <f t="shared" si="3"/>
        <v>https://www.aiche.org/academy/conferences/international-symposium-on-preventing-major-chemical-accidents/1987/proceeding</v>
      </c>
      <c r="R34" s="18" t="s">
        <v>17247</v>
      </c>
      <c r="S34" s="26" t="str">
        <f t="shared" si="4"/>
        <v>https://www.aiche.org/node/1846171/group/9591/session/124111/paper/853521</v>
      </c>
    </row>
    <row r="35" spans="1:19" ht="46.5" x14ac:dyDescent="0.35">
      <c r="A35" s="18">
        <v>34</v>
      </c>
      <c r="B35" s="18">
        <v>1987</v>
      </c>
      <c r="C35" s="12" t="s">
        <v>14229</v>
      </c>
      <c r="D35" s="24" t="s">
        <v>2041</v>
      </c>
      <c r="E35" s="24" t="s">
        <v>2042</v>
      </c>
      <c r="F35" s="24" t="s">
        <v>2043</v>
      </c>
      <c r="I35" s="18" t="s">
        <v>2044</v>
      </c>
      <c r="J35" s="18">
        <v>2</v>
      </c>
      <c r="K35" s="18">
        <v>34</v>
      </c>
      <c r="L35" s="38" t="str">
        <f t="shared" si="0"/>
        <v>Proc. the Int. Sym. on Preventing Major Chemical Accidents, February 3-5, 1987,  Washington, D.C., Edited by John L Woodward, AICHE, NY, NY</v>
      </c>
      <c r="M35" s="33" t="str">
        <f t="shared" si="1"/>
        <v>https://www.aiche.org/academy/conferences/international-symposium-on-preventing-major-chemical-accidents/1987/proceeding</v>
      </c>
      <c r="N35" s="38" t="str">
        <f t="shared" si="2"/>
        <v>Prugh RW., "Post-Release Mitigation Design for Mitigation of Releases," Proc. the Int. Sym. on Preventing Major Chemical Accidents, February 3-5, 1987,  Washington, D.C., Edited by John L Woodward, AICHE, NY, NY, pp 5.1-5.4.</v>
      </c>
      <c r="O35" s="23" t="s">
        <v>967</v>
      </c>
      <c r="P35" s="17" t="s">
        <v>2045</v>
      </c>
      <c r="Q35" s="26" t="str">
        <f t="shared" si="3"/>
        <v>https://www.aiche.org/academy/conferences/international-symposium-on-preventing-major-chemical-accidents/1987/proceeding</v>
      </c>
      <c r="R35" s="18" t="s">
        <v>17248</v>
      </c>
      <c r="S35" s="26" t="str">
        <f t="shared" si="4"/>
        <v>https://www.aiche.org/node/1846171/group/9591/session/124111/paper/853526</v>
      </c>
    </row>
    <row r="36" spans="1:19" ht="46.5" x14ac:dyDescent="0.35">
      <c r="A36" s="18">
        <v>35</v>
      </c>
      <c r="B36" s="18">
        <v>1987</v>
      </c>
      <c r="C36" s="12" t="s">
        <v>14229</v>
      </c>
      <c r="D36" s="24" t="s">
        <v>2041</v>
      </c>
      <c r="E36" s="24" t="s">
        <v>2046</v>
      </c>
      <c r="F36" s="24" t="s">
        <v>2047</v>
      </c>
      <c r="I36" s="18" t="s">
        <v>2048</v>
      </c>
      <c r="J36" s="18">
        <v>2</v>
      </c>
      <c r="K36" s="18">
        <v>35</v>
      </c>
      <c r="L36" s="38" t="str">
        <f t="shared" si="0"/>
        <v>Proc. the Int. Sym. on Preventing Major Chemical Accidents, February 3-5, 1987,  Washington, D.C., Edited by John L Woodward, AICHE, NY, NY</v>
      </c>
      <c r="M36" s="33" t="str">
        <f t="shared" si="1"/>
        <v>https://www.aiche.org/academy/conferences/international-symposium-on-preventing-major-chemical-accidents/1987/proceeding</v>
      </c>
      <c r="N36" s="38" t="str">
        <f t="shared" si="2"/>
        <v>Brown, LE, Johnson DW, Martinsen WE., "Hazard Control Methods for High Volatility Chemicals," Proc. the Int. Sym. on Preventing Major Chemical Accidents, February 3-5, 1987,  Washington, D.C., Edited by John L Woodward, AICHE, NY, NY, pp 5.41-5.62.</v>
      </c>
      <c r="O36" s="23" t="s">
        <v>969</v>
      </c>
      <c r="P36" s="17" t="s">
        <v>2049</v>
      </c>
      <c r="Q36" s="26" t="str">
        <f t="shared" si="3"/>
        <v>https://www.aiche.org/academy/conferences/international-symposium-on-preventing-major-chemical-accidents/1987/proceeding</v>
      </c>
      <c r="R36" s="18" t="s">
        <v>17249</v>
      </c>
      <c r="S36" s="26" t="str">
        <f t="shared" si="4"/>
        <v>https://www.aiche.org/node/1846171/group/9591/session/124111/paper/853531</v>
      </c>
    </row>
    <row r="37" spans="1:19" ht="46.5" x14ac:dyDescent="0.35">
      <c r="A37" s="18">
        <v>36</v>
      </c>
      <c r="B37" s="18">
        <v>1987</v>
      </c>
      <c r="C37" s="12" t="s">
        <v>14229</v>
      </c>
      <c r="D37" s="24" t="s">
        <v>2041</v>
      </c>
      <c r="E37" s="24" t="s">
        <v>2050</v>
      </c>
      <c r="F37" s="24" t="s">
        <v>2051</v>
      </c>
      <c r="I37" s="18" t="s">
        <v>2052</v>
      </c>
      <c r="J37" s="18">
        <v>2</v>
      </c>
      <c r="K37" s="18">
        <v>36</v>
      </c>
      <c r="L37" s="38" t="str">
        <f t="shared" si="0"/>
        <v>Proc. the Int. Sym. on Preventing Major Chemical Accidents, February 3-5, 1987,  Washington, D.C., Edited by John L Woodward, AICHE, NY, NY</v>
      </c>
      <c r="M37" s="33" t="str">
        <f t="shared" si="1"/>
        <v>https://www.aiche.org/academy/conferences/international-symposium-on-preventing-major-chemical-accidents/1987/proceeding</v>
      </c>
      <c r="N37" s="38" t="str">
        <f t="shared" si="2"/>
        <v>Atallah S, Guzman E. , "Remote Optical Sensing of Fire and Hazardous Gases," Proc. the Int. Sym. on Preventing Major Chemical Accidents, February 3-5, 1987,  Washington, D.C., Edited by John L Woodward, AICHE, NY, NY, pp 5.63-5.86.</v>
      </c>
      <c r="O37" s="23" t="s">
        <v>972</v>
      </c>
      <c r="P37" s="17" t="s">
        <v>2053</v>
      </c>
      <c r="Q37" s="26" t="str">
        <f t="shared" si="3"/>
        <v>https://www.aiche.org/academy/conferences/international-symposium-on-preventing-major-chemical-accidents/1987/proceeding</v>
      </c>
      <c r="R37" s="18" t="s">
        <v>17250</v>
      </c>
      <c r="S37" s="26" t="str">
        <f t="shared" si="4"/>
        <v>https://www.aiche.org/node/1846171/group/9591/session/124111/paper/853536</v>
      </c>
    </row>
    <row r="38" spans="1:19" ht="46.5" x14ac:dyDescent="0.35">
      <c r="A38" s="18">
        <v>37</v>
      </c>
      <c r="B38" s="18">
        <v>1987</v>
      </c>
      <c r="C38" s="12" t="s">
        <v>14229</v>
      </c>
      <c r="D38" s="24" t="s">
        <v>2041</v>
      </c>
      <c r="E38" s="24" t="s">
        <v>2054</v>
      </c>
      <c r="F38" s="24" t="s">
        <v>2055</v>
      </c>
      <c r="I38" s="18" t="s">
        <v>2056</v>
      </c>
      <c r="J38" s="18">
        <v>2</v>
      </c>
      <c r="K38" s="18">
        <v>37</v>
      </c>
      <c r="L38" s="38" t="str">
        <f t="shared" si="0"/>
        <v>Proc. the Int. Sym. on Preventing Major Chemical Accidents, February 3-5, 1987,  Washington, D.C., Edited by John L Woodward, AICHE, NY, NY</v>
      </c>
      <c r="M38" s="33" t="str">
        <f t="shared" si="1"/>
        <v>https://www.aiche.org/academy/conferences/international-symposium-on-preventing-major-chemical-accidents/1987/proceeding</v>
      </c>
      <c r="N38" s="38" t="str">
        <f t="shared" si="2"/>
        <v>Hiltz RH., "The Potential of aqueous Foams to Mitigate the Vapor Hazard from Released Volatile Chemicals," Proc. the Int. Sym. on Preventing Major Chemical Accidents, February 3-5, 1987,  Washington, D.C., Edited by John L Woodward, AICHE, NY, NY, pp 5.87-5.101.</v>
      </c>
      <c r="O38" s="23" t="s">
        <v>976</v>
      </c>
      <c r="P38" s="17" t="s">
        <v>2057</v>
      </c>
      <c r="Q38" s="26" t="str">
        <f t="shared" si="3"/>
        <v>https://www.aiche.org/academy/conferences/international-symposium-on-preventing-major-chemical-accidents/1987/proceeding</v>
      </c>
      <c r="R38" s="18" t="s">
        <v>17251</v>
      </c>
      <c r="S38" s="26" t="str">
        <f t="shared" si="4"/>
        <v>https://www.aiche.org/node/1846171/group/9591/session/124111/paper/853541</v>
      </c>
    </row>
    <row r="39" spans="1:19" ht="46.5" x14ac:dyDescent="0.35">
      <c r="A39" s="18">
        <v>38</v>
      </c>
      <c r="B39" s="18">
        <v>1987</v>
      </c>
      <c r="C39" s="12" t="s">
        <v>14229</v>
      </c>
      <c r="D39" s="24" t="s">
        <v>2041</v>
      </c>
      <c r="E39" s="24" t="s">
        <v>2058</v>
      </c>
      <c r="F39" s="24" t="s">
        <v>2059</v>
      </c>
      <c r="I39" s="18" t="s">
        <v>2060</v>
      </c>
      <c r="J39" s="18">
        <v>2</v>
      </c>
      <c r="K39" s="18">
        <v>38</v>
      </c>
      <c r="L39" s="38" t="str">
        <f t="shared" si="0"/>
        <v>Proc. the Int. Sym. on Preventing Major Chemical Accidents, February 3-5, 1987,  Washington, D.C., Edited by John L Woodward, AICHE, NY, NY</v>
      </c>
      <c r="M39" s="33" t="str">
        <f t="shared" si="1"/>
        <v>https://www.aiche.org/academy/conferences/international-symposium-on-preventing-major-chemical-accidents/1987/proceeding</v>
      </c>
      <c r="N39" s="38" t="str">
        <f t="shared" si="2"/>
        <v>Ripple DF., "Hazardous Release Mitigation Developments in Europe," Proc. the Int. Sym. on Preventing Major Chemical Accidents, February 3-5, 1987,  Washington, D.C., Edited by John L Woodward, AICHE, NY, NY, pp 5.111-5.111.</v>
      </c>
      <c r="O39" s="23" t="s">
        <v>981</v>
      </c>
      <c r="P39" s="17" t="s">
        <v>2061</v>
      </c>
      <c r="Q39" s="26" t="str">
        <f t="shared" si="3"/>
        <v>https://www.aiche.org/academy/conferences/international-symposium-on-preventing-major-chemical-accidents/1987/proceeding</v>
      </c>
      <c r="R39" s="18" t="s">
        <v>17252</v>
      </c>
      <c r="S39" s="26" t="str">
        <f t="shared" si="4"/>
        <v>https://www.aiche.org/node/1846171/group/9591/session/124111/paper/853546</v>
      </c>
    </row>
    <row r="40" spans="1:19" ht="46.5" x14ac:dyDescent="0.35">
      <c r="A40" s="18">
        <v>39</v>
      </c>
      <c r="B40" s="18">
        <v>1987</v>
      </c>
      <c r="C40" s="12" t="s">
        <v>14229</v>
      </c>
      <c r="D40" s="24" t="s">
        <v>2041</v>
      </c>
      <c r="E40" s="24" t="s">
        <v>2010</v>
      </c>
      <c r="F40" s="24" t="s">
        <v>1916</v>
      </c>
      <c r="I40" s="18" t="s">
        <v>2062</v>
      </c>
      <c r="J40" s="18">
        <v>2</v>
      </c>
      <c r="K40" s="18">
        <v>39</v>
      </c>
      <c r="L40" s="38" t="str">
        <f t="shared" si="0"/>
        <v>Proc. the Int. Sym. on Preventing Major Chemical Accidents, February 3-5, 1987,  Washington, D.C., Edited by John L Woodward, AICHE, NY, NY</v>
      </c>
      <c r="M40" s="33" t="str">
        <f t="shared" si="1"/>
        <v>https://www.aiche.org/academy/conferences/international-symposium-on-preventing-major-chemical-accidents/1987/proceeding</v>
      </c>
      <c r="N40" s="38" t="str">
        <f t="shared" si="2"/>
        <v>Makris JL., "Luncheon Panel," Proc. the Int. Sym. on Preventing Major Chemical Accidents, February 3-5, 1987,  Washington, D.C., Edited by John L Woodward, AICHE, NY, NY, pp 5.121-5.144.</v>
      </c>
      <c r="O40" s="23" t="s">
        <v>983</v>
      </c>
      <c r="P40" s="17" t="s">
        <v>2013</v>
      </c>
      <c r="Q40" s="26" t="str">
        <f t="shared" si="3"/>
        <v>https://www.aiche.org/academy/conferences/international-symposium-on-preventing-major-chemical-accidents/1987/proceeding</v>
      </c>
      <c r="R40" s="18" t="s">
        <v>17253</v>
      </c>
      <c r="S40" s="26" t="str">
        <f t="shared" si="4"/>
        <v>https://www.aiche.org/node/1846171/group/9591/session/124111/paper/853551</v>
      </c>
    </row>
    <row r="41" spans="1:19" ht="46.5" x14ac:dyDescent="0.35">
      <c r="A41" s="18">
        <v>40</v>
      </c>
      <c r="B41" s="18">
        <v>1987</v>
      </c>
      <c r="C41" s="12" t="s">
        <v>14229</v>
      </c>
      <c r="D41" s="24" t="s">
        <v>2063</v>
      </c>
      <c r="E41" s="24" t="s">
        <v>2064</v>
      </c>
      <c r="F41" s="24" t="s">
        <v>2065</v>
      </c>
      <c r="I41" s="18" t="s">
        <v>2066</v>
      </c>
      <c r="J41" s="18">
        <v>2</v>
      </c>
      <c r="K41" s="18">
        <v>40</v>
      </c>
      <c r="L41" s="38" t="str">
        <f t="shared" si="0"/>
        <v>Proc. the Int. Sym. on Preventing Major Chemical Accidents, February 3-5, 1987,  Washington, D.C., Edited by John L Woodward, AICHE, NY, NY</v>
      </c>
      <c r="M41" s="33" t="str">
        <f t="shared" si="1"/>
        <v>https://www.aiche.org/academy/conferences/international-symposium-on-preventing-major-chemical-accidents/1987/proceeding</v>
      </c>
      <c r="N41" s="38" t="str">
        <f t="shared" si="2"/>
        <v>Rasmussen J., "Approaches to the Control of the Effects of Human Error On Chemical Plant Safety," Proc. the Int. Sym. on Preventing Major Chemical Accidents, February 3-5, 1987,  Washington, D.C., Edited by John L Woodward, AICHE, NY, NY, pp 6.1-6.22.</v>
      </c>
      <c r="O41" s="23" t="s">
        <v>987</v>
      </c>
      <c r="P41" s="17" t="s">
        <v>2067</v>
      </c>
      <c r="Q41" s="26" t="str">
        <f t="shared" si="3"/>
        <v>https://www.aiche.org/academy/conferences/international-symposium-on-preventing-major-chemical-accidents/1987/proceeding</v>
      </c>
      <c r="R41" s="18" t="s">
        <v>17254</v>
      </c>
      <c r="S41" s="26" t="str">
        <f t="shared" si="4"/>
        <v>https://www.aiche.org/node/1846171/group/9591/session/124111/paper/853556</v>
      </c>
    </row>
    <row r="42" spans="1:19" ht="46.5" x14ac:dyDescent="0.35">
      <c r="A42" s="18">
        <v>41</v>
      </c>
      <c r="B42" s="18">
        <v>1987</v>
      </c>
      <c r="C42" s="12" t="s">
        <v>14229</v>
      </c>
      <c r="D42" s="24" t="s">
        <v>2063</v>
      </c>
      <c r="E42" s="24" t="s">
        <v>2068</v>
      </c>
      <c r="F42" s="24" t="s">
        <v>2069</v>
      </c>
      <c r="I42" s="18" t="s">
        <v>2070</v>
      </c>
      <c r="J42" s="18">
        <v>2</v>
      </c>
      <c r="K42" s="18">
        <v>41</v>
      </c>
      <c r="L42" s="38" t="str">
        <f t="shared" si="0"/>
        <v>Proc. the Int. Sym. on Preventing Major Chemical Accidents, February 3-5, 1987,  Washington, D.C., Edited by John L Woodward, AICHE, NY, NY</v>
      </c>
      <c r="M42" s="33" t="str">
        <f t="shared" si="1"/>
        <v>https://www.aiche.org/academy/conferences/international-symposium-on-preventing-major-chemical-accidents/1987/proceeding</v>
      </c>
      <c r="N42" s="38" t="str">
        <f t="shared" si="2"/>
        <v>Kletz TA., "An Engineers View of Human Error," Proc. the Int. Sym. on Preventing Major Chemical Accidents, February 3-5, 1987,  Washington, D.C., Edited by John L Woodward, AICHE, NY, NY, pp 6.23-6.40.</v>
      </c>
      <c r="O42" s="23" t="s">
        <v>989</v>
      </c>
      <c r="P42" s="17" t="s">
        <v>2071</v>
      </c>
      <c r="Q42" s="26" t="str">
        <f t="shared" si="3"/>
        <v>https://www.aiche.org/academy/conferences/international-symposium-on-preventing-major-chemical-accidents/1987/proceeding</v>
      </c>
      <c r="R42" s="18" t="s">
        <v>17255</v>
      </c>
      <c r="S42" s="26" t="str">
        <f t="shared" si="4"/>
        <v>https://www.aiche.org/node/1846171/group/9591/session/124111/paper/853561</v>
      </c>
    </row>
    <row r="43" spans="1:19" ht="46.5" x14ac:dyDescent="0.35">
      <c r="A43" s="18">
        <v>42</v>
      </c>
      <c r="B43" s="18">
        <v>1987</v>
      </c>
      <c r="C43" s="12" t="s">
        <v>14229</v>
      </c>
      <c r="D43" s="24" t="s">
        <v>2063</v>
      </c>
      <c r="E43" s="24" t="s">
        <v>2072</v>
      </c>
      <c r="F43" s="24" t="s">
        <v>2073</v>
      </c>
      <c r="I43" s="18" t="s">
        <v>2074</v>
      </c>
      <c r="J43" s="18">
        <v>2</v>
      </c>
      <c r="K43" s="18">
        <v>42</v>
      </c>
      <c r="L43" s="38" t="str">
        <f t="shared" si="0"/>
        <v>Proc. the Int. Sym. on Preventing Major Chemical Accidents, February 3-5, 1987,  Washington, D.C., Edited by John L Woodward, AICHE, NY, NY</v>
      </c>
      <c r="M43" s="33" t="str">
        <f t="shared" si="1"/>
        <v>https://www.aiche.org/academy/conferences/international-symposium-on-preventing-major-chemical-accidents/1987/proceeding</v>
      </c>
      <c r="N43" s="38" t="str">
        <f t="shared" si="2"/>
        <v>Gibson SB., "Investment in Human Factors Pays Dividends," Proc. the Int. Sym. on Preventing Major Chemical Accidents, February 3-5, 1987,  Washington, D.C., Edited by John L Woodward, AICHE, NY, NY, pp 6.41-6.45.</v>
      </c>
      <c r="O43" s="23" t="s">
        <v>993</v>
      </c>
      <c r="P43" s="17" t="s">
        <v>2075</v>
      </c>
      <c r="Q43" s="26" t="str">
        <f t="shared" si="3"/>
        <v>https://www.aiche.org/academy/conferences/international-symposium-on-preventing-major-chemical-accidents/1987/proceeding</v>
      </c>
      <c r="R43" s="18" t="s">
        <v>17256</v>
      </c>
      <c r="S43" s="26" t="str">
        <f t="shared" si="4"/>
        <v>https://www.aiche.org/node/1846171/group/9591/session/124111/paper/853566</v>
      </c>
    </row>
    <row r="44" spans="1:19" ht="46.5" x14ac:dyDescent="0.35">
      <c r="A44" s="18">
        <v>43</v>
      </c>
      <c r="B44" s="18">
        <v>1987</v>
      </c>
      <c r="C44" s="12" t="s">
        <v>14229</v>
      </c>
      <c r="D44" s="24" t="s">
        <v>2063</v>
      </c>
      <c r="E44" s="24" t="s">
        <v>2076</v>
      </c>
      <c r="F44" s="24" t="s">
        <v>2077</v>
      </c>
      <c r="I44" s="18" t="s">
        <v>2078</v>
      </c>
      <c r="J44" s="18">
        <v>2</v>
      </c>
      <c r="K44" s="18">
        <v>43</v>
      </c>
      <c r="L44" s="38" t="str">
        <f t="shared" si="0"/>
        <v>Proc. the Int. Sym. on Preventing Major Chemical Accidents, February 3-5, 1987,  Washington, D.C., Edited by John L Woodward, AICHE, NY, NY</v>
      </c>
      <c r="M44" s="33" t="str">
        <f t="shared" si="1"/>
        <v>https://www.aiche.org/academy/conferences/international-symposium-on-preventing-major-chemical-accidents/1987/proceeding</v>
      </c>
      <c r="N44" s="38" t="str">
        <f t="shared" si="2"/>
        <v>Bell BJ., "Evaluating the Contribution of Human Errors to accidents," Proc. the Int. Sym. on Preventing Major Chemical Accidents, February 3-5, 1987,  Washington, D.C., Edited by John L Woodward, AICHE, NY, NY, pp 6.46-6.68.</v>
      </c>
      <c r="O44" s="23" t="s">
        <v>995</v>
      </c>
      <c r="P44" s="17" t="s">
        <v>2079</v>
      </c>
      <c r="Q44" s="26" t="str">
        <f t="shared" si="3"/>
        <v>https://www.aiche.org/academy/conferences/international-symposium-on-preventing-major-chemical-accidents/1987/proceeding</v>
      </c>
      <c r="R44" s="18" t="s">
        <v>17257</v>
      </c>
      <c r="S44" s="26" t="str">
        <f t="shared" si="4"/>
        <v>https://www.aiche.org/node/1846171/group/9591/session/124111/paper/853571</v>
      </c>
    </row>
    <row r="45" spans="1:19" ht="46.5" x14ac:dyDescent="0.35">
      <c r="A45" s="18">
        <v>44</v>
      </c>
      <c r="B45" s="18">
        <v>1987</v>
      </c>
      <c r="C45" s="12" t="s">
        <v>14229</v>
      </c>
      <c r="D45" s="24" t="s">
        <v>2063</v>
      </c>
      <c r="E45" s="24" t="s">
        <v>2080</v>
      </c>
      <c r="F45" s="24" t="s">
        <v>2081</v>
      </c>
      <c r="I45" s="18" t="s">
        <v>2082</v>
      </c>
      <c r="J45" s="18">
        <v>2</v>
      </c>
      <c r="K45" s="18">
        <v>44</v>
      </c>
      <c r="L45" s="38" t="str">
        <f t="shared" si="0"/>
        <v>Proc. the Int. Sym. on Preventing Major Chemical Accidents, February 3-5, 1987,  Washington, D.C., Edited by John L Woodward, AICHE, NY, NY</v>
      </c>
      <c r="M45" s="33" t="str">
        <f t="shared" si="1"/>
        <v>https://www.aiche.org/academy/conferences/international-symposium-on-preventing-major-chemical-accidents/1987/proceeding</v>
      </c>
      <c r="N45" s="38" t="str">
        <f t="shared" si="2"/>
        <v>Arendt, JS, Lorenzo, DK, Montague, DF, et al., "Ensuring Operator Reliablility During off-Normal Conditions Using an Expert System," Proc. the Int. Sym. on Preventing Major Chemical Accidents, February 3-5, 1987,  Washington, D.C., Edited by John L Woodward, AICHE, NY, NY, pp 6.69-6.84.</v>
      </c>
      <c r="O45" s="23" t="s">
        <v>999</v>
      </c>
      <c r="P45" s="17" t="s">
        <v>2083</v>
      </c>
      <c r="Q45" s="26" t="str">
        <f t="shared" si="3"/>
        <v>https://www.aiche.org/academy/conferences/international-symposium-on-preventing-major-chemical-accidents/1987/proceeding</v>
      </c>
      <c r="R45" s="18" t="s">
        <v>17258</v>
      </c>
      <c r="S45" s="26" t="str">
        <f t="shared" si="4"/>
        <v>https://www.aiche.org/node/1846171/group/9591/session/124111/paper/853576</v>
      </c>
    </row>
    <row r="46" spans="1:19" ht="46.5" x14ac:dyDescent="0.35">
      <c r="A46" s="18">
        <v>45</v>
      </c>
      <c r="B46" s="18">
        <v>1987</v>
      </c>
      <c r="C46" s="12" t="s">
        <v>14229</v>
      </c>
      <c r="D46" s="24" t="s">
        <v>2063</v>
      </c>
      <c r="E46" s="24" t="s">
        <v>2084</v>
      </c>
      <c r="F46" s="24" t="s">
        <v>2085</v>
      </c>
      <c r="I46" s="18" t="s">
        <v>2086</v>
      </c>
      <c r="J46" s="18">
        <v>2</v>
      </c>
      <c r="K46" s="18">
        <v>45</v>
      </c>
      <c r="L46" s="38" t="str">
        <f t="shared" si="0"/>
        <v>Proc. the Int. Sym. on Preventing Major Chemical Accidents, February 3-5, 1987,  Washington, D.C., Edited by John L Woodward, AICHE, NY, NY</v>
      </c>
      <c r="M46" s="33" t="str">
        <f t="shared" si="1"/>
        <v>https://www.aiche.org/academy/conferences/international-symposium-on-preventing-major-chemical-accidents/1987/proceeding</v>
      </c>
      <c r="N46" s="38" t="str">
        <f t="shared" si="2"/>
        <v>Durant, WS, Perkins WC. , "A Methodology for Chemical Hazards analysis at Nuclear Fuels Reprocessing Plants," Proc. the Int. Sym. on Preventing Major Chemical Accidents, February 3-5, 1987,  Washington, D.C., Edited by John L Woodward, AICHE, NY, NY, pp 6.85-6.96.</v>
      </c>
      <c r="O46" s="23" t="s">
        <v>1003</v>
      </c>
      <c r="P46" s="17" t="s">
        <v>2087</v>
      </c>
      <c r="Q46" s="26" t="str">
        <f t="shared" si="3"/>
        <v>https://www.aiche.org/academy/conferences/international-symposium-on-preventing-major-chemical-accidents/1987/proceeding</v>
      </c>
      <c r="R46" s="18" t="s">
        <v>17259</v>
      </c>
      <c r="S46" s="26" t="str">
        <f t="shared" si="4"/>
        <v>https://www.aiche.org/node/1846171/group/9591/session/124111/paper/853581</v>
      </c>
    </row>
    <row r="47" spans="1:19" ht="46.5" x14ac:dyDescent="0.35">
      <c r="A47" s="18">
        <v>46</v>
      </c>
      <c r="B47" s="18">
        <v>1987</v>
      </c>
      <c r="C47" s="12" t="s">
        <v>14229</v>
      </c>
      <c r="D47" s="24" t="s">
        <v>2063</v>
      </c>
      <c r="E47" s="24" t="s">
        <v>2088</v>
      </c>
      <c r="F47" s="24" t="s">
        <v>2089</v>
      </c>
      <c r="I47" s="18" t="s">
        <v>2090</v>
      </c>
      <c r="J47" s="18">
        <v>2</v>
      </c>
      <c r="K47" s="18">
        <v>46</v>
      </c>
      <c r="L47" s="38" t="str">
        <f t="shared" si="0"/>
        <v>Proc. the Int. Sym. on Preventing Major Chemical Accidents, February 3-5, 1987,  Washington, D.C., Edited by John L Woodward, AICHE, NY, NY</v>
      </c>
      <c r="M47" s="33" t="str">
        <f t="shared" si="1"/>
        <v>https://www.aiche.org/academy/conferences/international-symposium-on-preventing-major-chemical-accidents/1987/proceeding</v>
      </c>
      <c r="N47" s="38" t="str">
        <f t="shared" si="2"/>
        <v>Swain AD., "Relative advantages of People and Machines in Process industries," Proc. the Int. Sym. on Preventing Major Chemical Accidents, February 3-5, 1987,  Washington, D.C., Edited by John L Woodward, AICHE, NY, NY, pp 6.97-6.119.</v>
      </c>
      <c r="O47" s="23" t="s">
        <v>1005</v>
      </c>
      <c r="P47" s="17" t="s">
        <v>2091</v>
      </c>
      <c r="Q47" s="26" t="str">
        <f t="shared" si="3"/>
        <v>https://www.aiche.org/academy/conferences/international-symposium-on-preventing-major-chemical-accidents/1987/proceeding</v>
      </c>
      <c r="R47" s="18" t="s">
        <v>17260</v>
      </c>
      <c r="S47" s="26" t="str">
        <f t="shared" si="4"/>
        <v>https://www.aiche.org/node/1846171/group/9591/session/124111/paper/853586</v>
      </c>
    </row>
    <row r="48" spans="1:19" ht="46.5" x14ac:dyDescent="0.35">
      <c r="A48" s="18">
        <v>47</v>
      </c>
      <c r="B48" s="18">
        <v>1987</v>
      </c>
      <c r="C48" s="12" t="s">
        <v>14229</v>
      </c>
      <c r="D48" s="24" t="s">
        <v>2063</v>
      </c>
      <c r="E48" s="24" t="s">
        <v>1975</v>
      </c>
      <c r="F48" s="24" t="s">
        <v>2055</v>
      </c>
      <c r="I48" s="18" t="s">
        <v>2092</v>
      </c>
      <c r="J48" s="18">
        <v>2</v>
      </c>
      <c r="K48" s="18">
        <v>47</v>
      </c>
      <c r="L48" s="38" t="str">
        <f t="shared" si="0"/>
        <v>Proc. the Int. Sym. on Preventing Major Chemical Accidents, February 3-5, 1987,  Washington, D.C., Edited by John L Woodward, AICHE, NY, NY</v>
      </c>
      <c r="M48" s="33" t="str">
        <f t="shared" si="1"/>
        <v>https://www.aiche.org/academy/conferences/international-symposium-on-preventing-major-chemical-accidents/1987/proceeding</v>
      </c>
      <c r="N48" s="38" t="str">
        <f t="shared" si="2"/>
        <v>Hiltz RH., "Questions and answers," Proc. the Int. Sym. on Preventing Major Chemical Accidents, February 3-5, 1987,  Washington, D.C., Edited by John L Woodward, AICHE, NY, NY, pp 6.129-6.169.</v>
      </c>
      <c r="O48" s="23" t="s">
        <v>1268</v>
      </c>
      <c r="P48" s="17" t="s">
        <v>1978</v>
      </c>
      <c r="Q48" s="26" t="str">
        <f t="shared" si="3"/>
        <v>https://www.aiche.org/academy/conferences/international-symposium-on-preventing-major-chemical-accidents/1987/proceeding</v>
      </c>
      <c r="R48" s="18" t="s">
        <v>17261</v>
      </c>
      <c r="S48" s="26" t="str">
        <f t="shared" si="4"/>
        <v>https://www.aiche.org/node/1846171/group/9591/session/124111/paper/853591</v>
      </c>
    </row>
    <row r="49" spans="1:19" ht="46.5" x14ac:dyDescent="0.35">
      <c r="A49" s="18">
        <v>48</v>
      </c>
      <c r="B49" s="18">
        <v>1987</v>
      </c>
      <c r="C49" s="12" t="s">
        <v>14229</v>
      </c>
      <c r="D49" s="24" t="s">
        <v>2063</v>
      </c>
      <c r="E49" s="24" t="s">
        <v>2093</v>
      </c>
      <c r="F49" s="24" t="s">
        <v>2089</v>
      </c>
      <c r="I49" s="18" t="s">
        <v>2094</v>
      </c>
      <c r="J49" s="18">
        <v>2</v>
      </c>
      <c r="K49" s="18">
        <v>48</v>
      </c>
      <c r="L49" s="38" t="str">
        <f t="shared" si="0"/>
        <v>Proc. the Int. Sym. on Preventing Major Chemical Accidents, February 3-5, 1987,  Washington, D.C., Edited by John L Woodward, AICHE, NY, NY</v>
      </c>
      <c r="M49" s="33" t="str">
        <f>HYPERLINK("https://www.aiche.org/academy/conferences/international-symposium-on-preventing-major-chemical-accidents/1987/proceeding")</f>
        <v>https://www.aiche.org/academy/conferences/international-symposium-on-preventing-major-chemical-accidents/1987/proceeding</v>
      </c>
      <c r="N49" s="38" t="str">
        <f t="shared" si="2"/>
        <v>Swain AD., "Synopsis of Human Factors Research Needs," Proc. the Int. Sym. on Preventing Major Chemical Accidents, February 3-5, 1987,  Washington, D.C., Edited by John L Woodward, AICHE, NY, NY, pp 6.179-6.180.</v>
      </c>
      <c r="O49" s="23" t="s">
        <v>1270</v>
      </c>
      <c r="P49" s="17" t="s">
        <v>2095</v>
      </c>
      <c r="Q49" s="26" t="str">
        <f>HYPERLINK("https://www.aiche.org/academy/conferences/international-symposium-on-preventing-major-chemical-accidents/1987/proceeding")</f>
        <v>https://www.aiche.org/academy/conferences/international-symposium-on-preventing-major-chemical-accidents/1987/proceeding</v>
      </c>
      <c r="R49" s="18" t="s">
        <v>17262</v>
      </c>
      <c r="S49" s="26" t="str">
        <f t="shared" si="4"/>
        <v>https://www.aiche.org/node/1846171/group/9591/session/124111/paper/853596</v>
      </c>
    </row>
    <row r="50" spans="1:19" ht="46.5" x14ac:dyDescent="0.35">
      <c r="A50" s="18">
        <v>49</v>
      </c>
      <c r="B50" s="18">
        <v>1987</v>
      </c>
      <c r="C50" s="92" t="s">
        <v>14230</v>
      </c>
      <c r="D50" s="24" t="s">
        <v>2096</v>
      </c>
      <c r="E50" s="24" t="s">
        <v>13510</v>
      </c>
      <c r="F50" s="24" t="s">
        <v>2097</v>
      </c>
      <c r="I50" s="18" t="s">
        <v>2098</v>
      </c>
      <c r="J50" s="18">
        <v>2</v>
      </c>
      <c r="K50" s="18">
        <v>1</v>
      </c>
      <c r="L50" s="38" t="str">
        <f t="shared" ref="L50:L70" si="5">CCPS_1987_II</f>
        <v>Int. Conf. on Vapor Cloud Modeling, November 2- 4, 1987,  Cambridge, Massachusetts, Edited by John Woodward, AICHE, NY, NY</v>
      </c>
      <c r="M50" s="33" t="str">
        <f t="shared" ref="M50:M89" si="6">HYPERLINK("https://www.aiche.org/academy/conferences/international-conference-on-vapor-cloud-modeling/1987/proceeding")</f>
        <v>https://www.aiche.org/academy/conferences/international-conference-on-vapor-cloud-modeling/1987/proceeding</v>
      </c>
      <c r="N50" s="38" t="str">
        <f t="shared" si="2"/>
        <v>Blewitt DN, Yohn JF, Koopman RP, et al., "Conduct of Anhydrous Hydrofluoric Acid Spill Experiments," Int. Conf. on Vapor Cloud Modeling, November 2- 4, 1987,  Cambridge, Massachusetts, Edited by John Woodward, AICHE, NY, NY, pp 1-38.</v>
      </c>
      <c r="O50" s="23" t="s">
        <v>704</v>
      </c>
      <c r="P50" s="17" t="s">
        <v>13508</v>
      </c>
      <c r="Q50" s="26" t="str">
        <f t="shared" ref="Q50:Q89" si="7">HYPERLINK("https://www.aiche.org/academy/conferences/international-conference-on-vapor-cloud-modeling/1987/proceeding")</f>
        <v>https://www.aiche.org/academy/conferences/international-conference-on-vapor-cloud-modeling/1987/proceeding</v>
      </c>
      <c r="R50" s="18" t="s">
        <v>17263</v>
      </c>
      <c r="S50" s="26" t="str">
        <f t="shared" ref="S50:S72" si="8">HYPERLINK(R50)</f>
        <v>https://www.aiche.org/node/1851366/group/9596/session/124121/paper/853611</v>
      </c>
    </row>
    <row r="51" spans="1:19" ht="46.5" x14ac:dyDescent="0.35">
      <c r="A51" s="18">
        <v>50</v>
      </c>
      <c r="B51" s="18">
        <v>1987</v>
      </c>
      <c r="C51" s="92" t="s">
        <v>14230</v>
      </c>
      <c r="D51" s="24" t="s">
        <v>2096</v>
      </c>
      <c r="E51" s="24" t="s">
        <v>13509</v>
      </c>
      <c r="F51" s="24" t="s">
        <v>2099</v>
      </c>
      <c r="I51" s="18" t="s">
        <v>2100</v>
      </c>
      <c r="J51" s="18">
        <v>2</v>
      </c>
      <c r="K51" s="18">
        <v>2</v>
      </c>
      <c r="L51" s="38" t="str">
        <f t="shared" si="5"/>
        <v>Int. Conf. on Vapor Cloud Modeling, November 2- 4, 1987,  Cambridge, Massachusetts, Edited by John Woodward, AICHE, NY, NY</v>
      </c>
      <c r="M51" s="33" t="str">
        <f t="shared" si="6"/>
        <v>https://www.aiche.org/academy/conferences/international-conference-on-vapor-cloud-modeling/1987/proceeding</v>
      </c>
      <c r="N51" s="38" t="str">
        <f t="shared" si="2"/>
        <v>Clough PN, Grist DR, Weatley CJ., "The Mixing of Anhydrous Hydrogen fluoride With Moist Air," Int. Conf. on Vapor Cloud Modeling, November 2- 4, 1987,  Cambridge, Massachusetts, Edited by John Woodward, AICHE, NY, NY, pp 39-55.</v>
      </c>
      <c r="O51" s="23" t="s">
        <v>708</v>
      </c>
      <c r="P51" s="17" t="s">
        <v>2101</v>
      </c>
      <c r="Q51" s="26" t="str">
        <f t="shared" si="7"/>
        <v>https://www.aiche.org/academy/conferences/international-conference-on-vapor-cloud-modeling/1987/proceeding</v>
      </c>
      <c r="R51" s="18" t="s">
        <v>17264</v>
      </c>
      <c r="S51" s="26" t="str">
        <f t="shared" si="8"/>
        <v>https://www.aiche.org/node/1851366/group/9596/session/124121/paper/853616</v>
      </c>
    </row>
    <row r="52" spans="1:19" ht="46.5" x14ac:dyDescent="0.35">
      <c r="A52" s="18">
        <v>51</v>
      </c>
      <c r="B52" s="18">
        <v>1987</v>
      </c>
      <c r="C52" s="92" t="s">
        <v>14230</v>
      </c>
      <c r="D52" s="24" t="s">
        <v>2096</v>
      </c>
      <c r="E52" s="24" t="s">
        <v>2102</v>
      </c>
      <c r="F52" s="24" t="s">
        <v>2103</v>
      </c>
      <c r="I52" s="18" t="s">
        <v>2104</v>
      </c>
      <c r="J52" s="18">
        <v>2</v>
      </c>
      <c r="K52" s="18">
        <v>3</v>
      </c>
      <c r="L52" s="38" t="str">
        <f t="shared" si="5"/>
        <v>Int. Conf. on Vapor Cloud Modeling, November 2- 4, 1987,  Cambridge, Massachusetts, Edited by John Woodward, AICHE, NY, NY</v>
      </c>
      <c r="M52" s="33" t="str">
        <f t="shared" si="6"/>
        <v>https://www.aiche.org/academy/conferences/international-conference-on-vapor-cloud-modeling/1987/proceeding</v>
      </c>
      <c r="N52" s="38" t="str">
        <f t="shared" si="2"/>
        <v>Blewitt DN, Yohn JF, Ermak DL., "An Evaluation of SLAB and DEGADIS Heavy Gas Dispersion Models Using the HF Spill Test Data," Int. Conf. on Vapor Cloud Modeling, November 2- 4, 1987,  Cambridge, Massachusetts, Edited by John Woodward, AICHE, NY, NY, pp 56-80.</v>
      </c>
      <c r="O52" s="23" t="s">
        <v>711</v>
      </c>
      <c r="P52" s="17" t="s">
        <v>2105</v>
      </c>
      <c r="Q52" s="26" t="str">
        <f t="shared" si="7"/>
        <v>https://www.aiche.org/academy/conferences/international-conference-on-vapor-cloud-modeling/1987/proceeding</v>
      </c>
      <c r="R52" s="18" t="s">
        <v>17265</v>
      </c>
      <c r="S52" s="26" t="str">
        <f t="shared" si="8"/>
        <v>https://www.aiche.org/node/1851366/group/9596/session/124121/paper/853621</v>
      </c>
    </row>
    <row r="53" spans="1:19" ht="46.5" x14ac:dyDescent="0.35">
      <c r="A53" s="18">
        <v>52</v>
      </c>
      <c r="B53" s="18">
        <v>1987</v>
      </c>
      <c r="C53" s="92" t="s">
        <v>14230</v>
      </c>
      <c r="D53" s="24" t="s">
        <v>2096</v>
      </c>
      <c r="E53" s="24" t="s">
        <v>2106</v>
      </c>
      <c r="F53" s="24" t="s">
        <v>2107</v>
      </c>
      <c r="I53" s="18" t="s">
        <v>2108</v>
      </c>
      <c r="J53" s="18">
        <v>2</v>
      </c>
      <c r="K53" s="18">
        <v>4</v>
      </c>
      <c r="L53" s="38" t="str">
        <f t="shared" si="5"/>
        <v>Int. Conf. on Vapor Cloud Modeling, November 2- 4, 1987,  Cambridge, Massachusetts, Edited by John Woodward, AICHE, NY, NY</v>
      </c>
      <c r="M53" s="33" t="str">
        <f t="shared" si="6"/>
        <v>https://www.aiche.org/academy/conferences/international-conference-on-vapor-cloud-modeling/1987/proceeding</v>
      </c>
      <c r="N53" s="38" t="str">
        <f t="shared" si="2"/>
        <v>Pfenning DB, Millsap SB, Johnson DW., "Comparison of Turbulent Jet Model Predictions With Small-Scale Pressurized Releases of Ammonia and Propane," Int. Conf. on Vapor Cloud Modeling, November 2- 4, 1987,  Cambridge, Massachusetts, Edited by John Woodward, AICHE, NY, NY, pp 81-115.</v>
      </c>
      <c r="O53" s="23" t="s">
        <v>715</v>
      </c>
      <c r="P53" s="17" t="s">
        <v>2109</v>
      </c>
      <c r="Q53" s="26" t="str">
        <f t="shared" si="7"/>
        <v>https://www.aiche.org/academy/conferences/international-conference-on-vapor-cloud-modeling/1987/proceeding</v>
      </c>
      <c r="R53" s="18" t="s">
        <v>17266</v>
      </c>
      <c r="S53" s="26" t="str">
        <f t="shared" si="8"/>
        <v>https://www.aiche.org/node/1851366/group/9596/session/124121/paper/853626</v>
      </c>
    </row>
    <row r="54" spans="1:19" ht="46.5" x14ac:dyDescent="0.35">
      <c r="A54" s="18">
        <v>53</v>
      </c>
      <c r="B54" s="18">
        <v>1987</v>
      </c>
      <c r="C54" s="92" t="s">
        <v>14230</v>
      </c>
      <c r="D54" s="24" t="s">
        <v>2096</v>
      </c>
      <c r="E54" s="24" t="s">
        <v>13506</v>
      </c>
      <c r="F54" s="24" t="s">
        <v>2110</v>
      </c>
      <c r="I54" s="18" t="s">
        <v>2111</v>
      </c>
      <c r="J54" s="18">
        <v>2</v>
      </c>
      <c r="K54" s="18">
        <v>5</v>
      </c>
      <c r="L54" s="38" t="str">
        <f t="shared" si="5"/>
        <v>Int. Conf. on Vapor Cloud Modeling, November 2- 4, 1987,  Cambridge, Massachusetts, Edited by John Woodward, AICHE, NY, NY</v>
      </c>
      <c r="M54" s="33" t="str">
        <f t="shared" si="6"/>
        <v>https://www.aiche.org/academy/conferences/international-conference-on-vapor-cloud-modeling/1987/proceeding</v>
      </c>
      <c r="N54" s="38" t="str">
        <f t="shared" si="2"/>
        <v>Chan ST, Rodean HC, Blewitt DN., "FEM3 Modeling of Ammonia and Hydrofluoric Acid Dispersion," Int. Conf. on Vapor Cloud Modeling, November 2- 4, 1987,  Cambridge, Massachusetts, Edited by John Woodward, AICHE, NY, NY, pp 116-154.</v>
      </c>
      <c r="O54" s="23" t="s">
        <v>719</v>
      </c>
      <c r="P54" s="17" t="s">
        <v>2112</v>
      </c>
      <c r="Q54" s="26" t="str">
        <f t="shared" si="7"/>
        <v>https://www.aiche.org/academy/conferences/international-conference-on-vapor-cloud-modeling/1987/proceeding</v>
      </c>
      <c r="R54" s="18" t="s">
        <v>17267</v>
      </c>
      <c r="S54" s="26" t="str">
        <f t="shared" si="8"/>
        <v>https://www.aiche.org/node/1851366/group/9596/session/124121/paper/853631</v>
      </c>
    </row>
    <row r="55" spans="1:19" ht="46.5" x14ac:dyDescent="0.35">
      <c r="A55" s="18">
        <v>54</v>
      </c>
      <c r="B55" s="18">
        <v>1987</v>
      </c>
      <c r="C55" s="92" t="s">
        <v>14230</v>
      </c>
      <c r="D55" s="24" t="s">
        <v>2096</v>
      </c>
      <c r="E55" s="24" t="s">
        <v>13507</v>
      </c>
      <c r="F55" s="24" t="s">
        <v>2097</v>
      </c>
      <c r="I55" s="18" t="s">
        <v>2113</v>
      </c>
      <c r="J55" s="18">
        <v>2</v>
      </c>
      <c r="K55" s="18">
        <v>6</v>
      </c>
      <c r="L55" s="38" t="str">
        <f t="shared" si="5"/>
        <v>Int. Conf. on Vapor Cloud Modeling, November 2- 4, 1987,  Cambridge, Massachusetts, Edited by John Woodward, AICHE, NY, NY</v>
      </c>
      <c r="M55" s="33" t="str">
        <f t="shared" si="6"/>
        <v>https://www.aiche.org/academy/conferences/international-conference-on-vapor-cloud-modeling/1987/proceeding</v>
      </c>
      <c r="N55" s="38" t="str">
        <f t="shared" si="2"/>
        <v>Blewitt DN, Yohn JF, Koopman RP, et al., "Effectiveness of Water Sprays on Mitigating Anhydrous Hydrofluoric Acid Releases," Int. Conf. on Vapor Cloud Modeling, November 2- 4, 1987,  Cambridge, Massachusetts, Edited by John Woodward, AICHE, NY, NY, pp 155-180.</v>
      </c>
      <c r="O55" s="23" t="s">
        <v>723</v>
      </c>
      <c r="P55" s="17" t="s">
        <v>2114</v>
      </c>
      <c r="Q55" s="26" t="str">
        <f t="shared" si="7"/>
        <v>https://www.aiche.org/academy/conferences/international-conference-on-vapor-cloud-modeling/1987/proceeding</v>
      </c>
      <c r="R55" s="18" t="s">
        <v>17268</v>
      </c>
      <c r="S55" s="26" t="str">
        <f t="shared" si="8"/>
        <v>https://www.aiche.org/node/1851366/group/9596/session/124121/paper/853636</v>
      </c>
    </row>
    <row r="56" spans="1:19" ht="46.5" x14ac:dyDescent="0.35">
      <c r="A56" s="18">
        <v>55</v>
      </c>
      <c r="B56" s="18">
        <v>1987</v>
      </c>
      <c r="C56" s="92" t="s">
        <v>14230</v>
      </c>
      <c r="D56" s="24" t="s">
        <v>2115</v>
      </c>
      <c r="E56" s="24" t="s">
        <v>2116</v>
      </c>
      <c r="F56" s="24" t="s">
        <v>2117</v>
      </c>
      <c r="I56" s="18" t="s">
        <v>2118</v>
      </c>
      <c r="J56" s="18">
        <v>2</v>
      </c>
      <c r="K56" s="18">
        <v>7</v>
      </c>
      <c r="L56" s="38" t="str">
        <f t="shared" si="5"/>
        <v>Int. Conf. on Vapor Cloud Modeling, November 2- 4, 1987,  Cambridge, Massachusetts, Edited by John Woodward, AICHE, NY, NY</v>
      </c>
      <c r="M56" s="33" t="str">
        <f t="shared" si="6"/>
        <v>https://www.aiche.org/academy/conferences/international-conference-on-vapor-cloud-modeling/1987/proceeding</v>
      </c>
      <c r="N56" s="38" t="str">
        <f t="shared" si="2"/>
        <v>Emerson MC., "A Model of Pressurised Releases With Aerosol Effects," Int. Conf. on Vapor Cloud Modeling, November 2- 4, 1987,  Cambridge, Massachusetts, Edited by John Woodward, AICHE, NY, NY, pp 181-203.</v>
      </c>
      <c r="O56" s="23" t="s">
        <v>726</v>
      </c>
      <c r="P56" s="17" t="s">
        <v>2119</v>
      </c>
      <c r="Q56" s="26" t="str">
        <f t="shared" si="7"/>
        <v>https://www.aiche.org/academy/conferences/international-conference-on-vapor-cloud-modeling/1987/proceeding</v>
      </c>
      <c r="R56" s="18" t="s">
        <v>17269</v>
      </c>
      <c r="S56" s="26" t="str">
        <f t="shared" si="8"/>
        <v>https://www.aiche.org/node/1851366/group/9596/session/124121/paper/853641</v>
      </c>
    </row>
    <row r="57" spans="1:19" ht="46.5" x14ac:dyDescent="0.35">
      <c r="A57" s="18">
        <v>56</v>
      </c>
      <c r="B57" s="18">
        <v>1987</v>
      </c>
      <c r="C57" s="92" t="s">
        <v>14230</v>
      </c>
      <c r="D57" s="24" t="s">
        <v>2115</v>
      </c>
      <c r="E57" s="24" t="s">
        <v>2120</v>
      </c>
      <c r="F57" s="24" t="s">
        <v>2007</v>
      </c>
      <c r="I57" s="18" t="s">
        <v>2121</v>
      </c>
      <c r="J57" s="18">
        <v>2</v>
      </c>
      <c r="K57" s="18">
        <v>8</v>
      </c>
      <c r="L57" s="38" t="str">
        <f t="shared" si="5"/>
        <v>Int. Conf. on Vapor Cloud Modeling, November 2- 4, 1987,  Cambridge, Massachusetts, Edited by John Woodward, AICHE, NY, NY</v>
      </c>
      <c r="M57" s="33" t="str">
        <f t="shared" si="6"/>
        <v>https://www.aiche.org/academy/conferences/international-conference-on-vapor-cloud-modeling/1987/proceeding</v>
      </c>
      <c r="N57" s="38" t="str">
        <f t="shared" si="2"/>
        <v>Harris C., "Source Term - Problems With Modeling the Release," Int. Conf. on Vapor Cloud Modeling, November 2- 4, 1987,  Cambridge, Massachusetts, Edited by John Woodward, AICHE, NY, NY, pp 204-225.</v>
      </c>
      <c r="O57" s="23" t="s">
        <v>729</v>
      </c>
      <c r="P57" s="17" t="s">
        <v>2122</v>
      </c>
      <c r="Q57" s="26" t="str">
        <f t="shared" si="7"/>
        <v>https://www.aiche.org/academy/conferences/international-conference-on-vapor-cloud-modeling/1987/proceeding</v>
      </c>
      <c r="R57" s="18" t="s">
        <v>17270</v>
      </c>
      <c r="S57" s="26" t="str">
        <f t="shared" si="8"/>
        <v>https://www.aiche.org/node/1851366/group/9596/session/124121/paper/853646</v>
      </c>
    </row>
    <row r="58" spans="1:19" ht="46.5" x14ac:dyDescent="0.35">
      <c r="A58" s="18">
        <v>57</v>
      </c>
      <c r="B58" s="18">
        <v>1987</v>
      </c>
      <c r="C58" s="92" t="s">
        <v>14230</v>
      </c>
      <c r="D58" s="24" t="s">
        <v>2115</v>
      </c>
      <c r="E58" s="24" t="s">
        <v>2123</v>
      </c>
      <c r="F58" s="24" t="s">
        <v>11335</v>
      </c>
      <c r="I58" s="18" t="s">
        <v>2124</v>
      </c>
      <c r="J58" s="18">
        <v>2</v>
      </c>
      <c r="K58" s="18">
        <v>9</v>
      </c>
      <c r="L58" s="38" t="str">
        <f t="shared" si="5"/>
        <v>Int. Conf. on Vapor Cloud Modeling, November 2- 4, 1987,  Cambridge, Massachusetts, Edited by John Woodward, AICHE, NY, NY</v>
      </c>
      <c r="M58" s="33" t="str">
        <f t="shared" si="6"/>
        <v>https://www.aiche.org/academy/conferences/international-conference-on-vapor-cloud-modeling/1987/proceeding</v>
      </c>
      <c r="N58" s="38" t="str">
        <f t="shared" si="2"/>
        <v>Webber DM, Jones SJ., "A Model of Spreading Vaporising Pools," Int. Conf. on Vapor Cloud Modeling, November 2- 4, 1987,  Cambridge, Massachusetts, Edited by John Woodward, AICHE, NY, NY, pp 226-250.</v>
      </c>
      <c r="O58" s="23" t="s">
        <v>732</v>
      </c>
      <c r="P58" s="17" t="s">
        <v>2125</v>
      </c>
      <c r="Q58" s="26" t="str">
        <f t="shared" si="7"/>
        <v>https://www.aiche.org/academy/conferences/international-conference-on-vapor-cloud-modeling/1987/proceeding</v>
      </c>
      <c r="R58" s="18" t="s">
        <v>17271</v>
      </c>
      <c r="S58" s="26" t="str">
        <f t="shared" si="8"/>
        <v>https://www.aiche.org/node/1851366/group/9596/session/124121/paper/853651</v>
      </c>
    </row>
    <row r="59" spans="1:19" ht="46.5" x14ac:dyDescent="0.35">
      <c r="A59" s="18">
        <v>58</v>
      </c>
      <c r="B59" s="18">
        <v>1987</v>
      </c>
      <c r="C59" s="92" t="s">
        <v>14230</v>
      </c>
      <c r="D59" s="24" t="s">
        <v>2115</v>
      </c>
      <c r="E59" s="24" t="s">
        <v>2126</v>
      </c>
      <c r="F59" s="24" t="s">
        <v>11336</v>
      </c>
      <c r="I59" s="18" t="s">
        <v>2127</v>
      </c>
      <c r="J59" s="18">
        <v>2</v>
      </c>
      <c r="K59" s="18">
        <v>10</v>
      </c>
      <c r="L59" s="38" t="str">
        <f t="shared" si="5"/>
        <v>Int. Conf. on Vapor Cloud Modeling, November 2- 4, 1987,  Cambridge, Massachusetts, Edited by John Woodward, AICHE, NY, NY</v>
      </c>
      <c r="M59" s="33" t="str">
        <f t="shared" si="6"/>
        <v>https://www.aiche.org/academy/conferences/international-conference-on-vapor-cloud-modeling/1987/proceeding</v>
      </c>
      <c r="N59" s="38" t="str">
        <f t="shared" si="2"/>
        <v>Fauske HK, Epstein M., "Source Term Considerations in Connection With Chemical Accidents and Vapor Cloud Modeling," Int. Conf. on Vapor Cloud Modeling, November 2- 4, 1987,  Cambridge, Massachusetts, Edited by John Woodward, AICHE, NY, NY, pp 251-273.</v>
      </c>
      <c r="O59" s="23" t="s">
        <v>75</v>
      </c>
      <c r="P59" s="17" t="s">
        <v>2128</v>
      </c>
      <c r="Q59" s="26" t="str">
        <f t="shared" si="7"/>
        <v>https://www.aiche.org/academy/conferences/international-conference-on-vapor-cloud-modeling/1987/proceeding</v>
      </c>
      <c r="R59" s="18" t="s">
        <v>17272</v>
      </c>
      <c r="S59" s="26" t="str">
        <f t="shared" si="8"/>
        <v>https://www.aiche.org/node/1851366/group/9596/session/124121/paper/853656</v>
      </c>
    </row>
    <row r="60" spans="1:19" ht="46.5" x14ac:dyDescent="0.35">
      <c r="A60" s="18">
        <v>59</v>
      </c>
      <c r="B60" s="18">
        <v>1987</v>
      </c>
      <c r="C60" s="92" t="s">
        <v>14230</v>
      </c>
      <c r="D60" s="24" t="s">
        <v>2115</v>
      </c>
      <c r="E60" s="24" t="s">
        <v>2129</v>
      </c>
      <c r="F60" s="24" t="s">
        <v>2130</v>
      </c>
      <c r="I60" s="18" t="s">
        <v>2131</v>
      </c>
      <c r="J60" s="18">
        <v>2</v>
      </c>
      <c r="K60" s="18">
        <v>11</v>
      </c>
      <c r="L60" s="38" t="str">
        <f t="shared" si="5"/>
        <v>Int. Conf. on Vapor Cloud Modeling, November 2- 4, 1987,  Cambridge, Massachusetts, Edited by John Woodward, AICHE, NY, NY</v>
      </c>
      <c r="M60" s="33" t="str">
        <f t="shared" si="6"/>
        <v>https://www.aiche.org/academy/conferences/international-conference-on-vapor-cloud-modeling/1987/proceeding</v>
      </c>
      <c r="N60" s="38" t="str">
        <f t="shared" si="2"/>
        <v>Bayliss RS., "Dynamic Modeling of Gas Pipeline and Processing Plant Network Under Relief Valve Discharge Conditions," Int. Conf. on Vapor Cloud Modeling, November 2- 4, 1987,  Cambridge, Massachusetts, Edited by John Woodward, AICHE, NY, NY, pp 274-292.</v>
      </c>
      <c r="O60" s="23" t="s">
        <v>79</v>
      </c>
      <c r="P60" s="17" t="s">
        <v>2132</v>
      </c>
      <c r="Q60" s="26" t="str">
        <f t="shared" si="7"/>
        <v>https://www.aiche.org/academy/conferences/international-conference-on-vapor-cloud-modeling/1987/proceeding</v>
      </c>
      <c r="R60" s="18" t="s">
        <v>17273</v>
      </c>
      <c r="S60" s="26" t="str">
        <f t="shared" si="8"/>
        <v>https://www.aiche.org/node/1851366/group/9596/session/124121/paper/853661</v>
      </c>
    </row>
    <row r="61" spans="1:19" ht="46.5" x14ac:dyDescent="0.35">
      <c r="A61" s="18">
        <v>60</v>
      </c>
      <c r="B61" s="18">
        <v>1987</v>
      </c>
      <c r="C61" s="92" t="s">
        <v>14230</v>
      </c>
      <c r="D61" s="24" t="s">
        <v>2115</v>
      </c>
      <c r="E61" s="24" t="s">
        <v>2133</v>
      </c>
      <c r="F61" s="24" t="s">
        <v>2134</v>
      </c>
      <c r="I61" s="18" t="s">
        <v>2135</v>
      </c>
      <c r="J61" s="18">
        <v>2</v>
      </c>
      <c r="K61" s="18">
        <v>12</v>
      </c>
      <c r="L61" s="38" t="str">
        <f t="shared" si="5"/>
        <v>Int. Conf. on Vapor Cloud Modeling, November 2- 4, 1987,  Cambridge, Massachusetts, Edited by John Woodward, AICHE, NY, NY</v>
      </c>
      <c r="M61" s="33" t="str">
        <f t="shared" si="6"/>
        <v>https://www.aiche.org/academy/conferences/international-conference-on-vapor-cloud-modeling/1987/proceeding</v>
      </c>
      <c r="N61" s="38" t="str">
        <f t="shared" si="2"/>
        <v>Paine RJ, Smith DG, Egan BA., "Use of Meteorological Data in Assessing Potential Impacts of Accidental Releases of Vapor Clouds," Int. Conf. on Vapor Cloud Modeling, November 2- 4, 1987,  Cambridge, Massachusetts, Edited by John Woodward, AICHE, NY, NY, pp 293-316.</v>
      </c>
      <c r="O61" s="23" t="s">
        <v>83</v>
      </c>
      <c r="P61" s="17" t="s">
        <v>2136</v>
      </c>
      <c r="Q61" s="26" t="str">
        <f t="shared" si="7"/>
        <v>https://www.aiche.org/academy/conferences/international-conference-on-vapor-cloud-modeling/1987/proceeding</v>
      </c>
      <c r="R61" s="18" t="s">
        <v>17274</v>
      </c>
      <c r="S61" s="26" t="str">
        <f t="shared" si="8"/>
        <v>https://www.aiche.org/node/1851366/group/9596/session/124121/paper/853666</v>
      </c>
    </row>
    <row r="62" spans="1:19" ht="46.5" x14ac:dyDescent="0.35">
      <c r="A62" s="18">
        <v>61</v>
      </c>
      <c r="B62" s="18">
        <v>1987</v>
      </c>
      <c r="C62" s="92" t="s">
        <v>14230</v>
      </c>
      <c r="D62" s="24" t="s">
        <v>2137</v>
      </c>
      <c r="E62" s="24" t="s">
        <v>2138</v>
      </c>
      <c r="F62" s="24" t="s">
        <v>2139</v>
      </c>
      <c r="I62" s="18" t="s">
        <v>2140</v>
      </c>
      <c r="J62" s="18">
        <v>2</v>
      </c>
      <c r="K62" s="18">
        <v>13</v>
      </c>
      <c r="L62" s="38" t="str">
        <f t="shared" si="5"/>
        <v>Int. Conf. on Vapor Cloud Modeling, November 2- 4, 1987,  Cambridge, Massachusetts, Edited by John Woodward, AICHE, NY, NY</v>
      </c>
      <c r="M62" s="33" t="str">
        <f t="shared" si="6"/>
        <v>https://www.aiche.org/academy/conferences/international-conference-on-vapor-cloud-modeling/1987/proceeding</v>
      </c>
      <c r="N62" s="38" t="str">
        <f t="shared" si="2"/>
        <v>Puttock JS., "The Development and Use of the HEGABOX/HEGADAS Dispersion Models for Hazard Analysis," Int. Conf. on Vapor Cloud Modeling, November 2- 4, 1987,  Cambridge, Massachusetts, Edited by John Woodward, AICHE, NY, NY, pp 317-341.</v>
      </c>
      <c r="O62" s="23" t="s">
        <v>86</v>
      </c>
      <c r="P62" s="17" t="s">
        <v>2141</v>
      </c>
      <c r="Q62" s="26" t="str">
        <f t="shared" si="7"/>
        <v>https://www.aiche.org/academy/conferences/international-conference-on-vapor-cloud-modeling/1987/proceeding</v>
      </c>
      <c r="R62" s="18" t="s">
        <v>17275</v>
      </c>
      <c r="S62" s="26" t="str">
        <f t="shared" si="8"/>
        <v>https://www.aiche.org/node/1851366/group/9596/session/124121/paper/853671</v>
      </c>
    </row>
    <row r="63" spans="1:19" ht="46.5" x14ac:dyDescent="0.35">
      <c r="A63" s="18">
        <v>62</v>
      </c>
      <c r="B63" s="18">
        <v>1987</v>
      </c>
      <c r="C63" s="92" t="s">
        <v>14230</v>
      </c>
      <c r="D63" s="24" t="s">
        <v>2137</v>
      </c>
      <c r="E63" s="24" t="s">
        <v>2142</v>
      </c>
      <c r="F63" s="24" t="s">
        <v>11337</v>
      </c>
      <c r="I63" s="18" t="s">
        <v>2143</v>
      </c>
      <c r="J63" s="18">
        <v>2</v>
      </c>
      <c r="K63" s="18">
        <v>14</v>
      </c>
      <c r="L63" s="38" t="str">
        <f t="shared" si="5"/>
        <v>Int. Conf. on Vapor Cloud Modeling, November 2- 4, 1987,  Cambridge, Massachusetts, Edited by John Woodward, AICHE, NY, NY</v>
      </c>
      <c r="M63" s="33" t="str">
        <f t="shared" si="6"/>
        <v>https://www.aiche.org/academy/conferences/international-conference-on-vapor-cloud-modeling/1987/proceeding</v>
      </c>
      <c r="N63" s="38" t="str">
        <f t="shared" si="2"/>
        <v>Fenstermacher TE, Woodard K, Adderson N., "A Quick Running Personal Computer Model for the Evaporation and Dispersion of Dense Gases," Int. Conf. on Vapor Cloud Modeling, November 2- 4, 1987,  Cambridge, Massachusetts, Edited by John Woodward, AICHE, NY, NY, pp 342-356.</v>
      </c>
      <c r="O63" s="23" t="s">
        <v>89</v>
      </c>
      <c r="P63" s="17" t="s">
        <v>2144</v>
      </c>
      <c r="Q63" s="26" t="str">
        <f t="shared" si="7"/>
        <v>https://www.aiche.org/academy/conferences/international-conference-on-vapor-cloud-modeling/1987/proceeding</v>
      </c>
      <c r="R63" s="18" t="s">
        <v>17276</v>
      </c>
      <c r="S63" s="26" t="str">
        <f t="shared" si="8"/>
        <v>https://www.aiche.org/node/1851366/group/9596/session/124121/paper/853676</v>
      </c>
    </row>
    <row r="64" spans="1:19" ht="46.5" x14ac:dyDescent="0.35">
      <c r="A64" s="18">
        <v>63</v>
      </c>
      <c r="B64" s="18">
        <v>1987</v>
      </c>
      <c r="C64" s="92" t="s">
        <v>14230</v>
      </c>
      <c r="D64" s="24" t="s">
        <v>2137</v>
      </c>
      <c r="E64" s="24" t="s">
        <v>2145</v>
      </c>
      <c r="F64" s="24" t="s">
        <v>2146</v>
      </c>
      <c r="I64" s="18" t="s">
        <v>2147</v>
      </c>
      <c r="J64" s="18">
        <v>2</v>
      </c>
      <c r="K64" s="18">
        <v>15</v>
      </c>
      <c r="L64" s="38" t="str">
        <f t="shared" si="5"/>
        <v>Int. Conf. on Vapor Cloud Modeling, November 2- 4, 1987,  Cambridge, Massachusetts, Edited by John Woodward, AICHE, NY, NY</v>
      </c>
      <c r="M64" s="33" t="str">
        <f t="shared" si="6"/>
        <v>https://www.aiche.org/academy/conferences/international-conference-on-vapor-cloud-modeling/1987/proceeding</v>
      </c>
      <c r="N64" s="38" t="str">
        <f t="shared" si="2"/>
        <v>Preston ML, Sinclair PA, ., "Gas Dispersion Modelling in ICI and the Calibration of the DISP2 Burst Model Against Thorney Island Data," Int. Conf. on Vapor Cloud Modeling, November 2- 4, 1987,  Cambridge, Massachusetts, Edited by John Woodward, AICHE, NY, NY, pp 357-378.</v>
      </c>
      <c r="O64" s="23" t="s">
        <v>92</v>
      </c>
      <c r="P64" s="17" t="s">
        <v>2148</v>
      </c>
      <c r="Q64" s="26" t="str">
        <f t="shared" si="7"/>
        <v>https://www.aiche.org/academy/conferences/international-conference-on-vapor-cloud-modeling/1987/proceeding</v>
      </c>
      <c r="R64" s="18" t="s">
        <v>17277</v>
      </c>
      <c r="S64" s="26" t="str">
        <f t="shared" si="8"/>
        <v>https://www.aiche.org/node/1851366/group/9596/session/124121/paper/853681</v>
      </c>
    </row>
    <row r="65" spans="1:19" ht="46.5" x14ac:dyDescent="0.35">
      <c r="A65" s="18">
        <v>64</v>
      </c>
      <c r="B65" s="18">
        <v>1987</v>
      </c>
      <c r="C65" s="92" t="s">
        <v>14230</v>
      </c>
      <c r="D65" s="24" t="s">
        <v>2149</v>
      </c>
      <c r="E65" s="24" t="s">
        <v>2150</v>
      </c>
      <c r="F65" s="24" t="s">
        <v>2151</v>
      </c>
      <c r="I65" s="18" t="s">
        <v>2152</v>
      </c>
      <c r="J65" s="18">
        <v>2</v>
      </c>
      <c r="K65" s="18">
        <v>16</v>
      </c>
      <c r="L65" s="38" t="str">
        <f t="shared" si="5"/>
        <v>Int. Conf. on Vapor Cloud Modeling, November 2- 4, 1987,  Cambridge, Massachusetts, Edited by John Woodward, AICHE, NY, NY</v>
      </c>
      <c r="M65" s="33" t="str">
        <f t="shared" si="6"/>
        <v>https://www.aiche.org/academy/conferences/international-conference-on-vapor-cloud-modeling/1987/proceeding</v>
      </c>
      <c r="N65" s="38" t="str">
        <f t="shared" si="2"/>
        <v>Hanna SR., "Review of Vapor Cloud Dispersion Models," Int. Conf. on Vapor Cloud Modeling, November 2- 4, 1987,  Cambridge, Massachusetts, Edited by John Woodward, AICHE, NY, NY, pp 379-398.</v>
      </c>
      <c r="O65" s="23" t="s">
        <v>95</v>
      </c>
      <c r="P65" s="17" t="s">
        <v>2153</v>
      </c>
      <c r="Q65" s="26" t="str">
        <f t="shared" si="7"/>
        <v>https://www.aiche.org/academy/conferences/international-conference-on-vapor-cloud-modeling/1987/proceeding</v>
      </c>
      <c r="R65" s="18" t="s">
        <v>17278</v>
      </c>
      <c r="S65" s="26" t="str">
        <f t="shared" si="8"/>
        <v>https://www.aiche.org/node/1851366/group/9596/session/124121/paper/853686</v>
      </c>
    </row>
    <row r="66" spans="1:19" ht="46.5" x14ac:dyDescent="0.35">
      <c r="A66" s="18">
        <v>65</v>
      </c>
      <c r="B66" s="18">
        <v>1987</v>
      </c>
      <c r="C66" s="92" t="s">
        <v>14230</v>
      </c>
      <c r="D66" s="24" t="s">
        <v>2149</v>
      </c>
      <c r="E66" s="24" t="s">
        <v>2154</v>
      </c>
      <c r="F66" s="24" t="s">
        <v>11338</v>
      </c>
      <c r="I66" s="18" t="s">
        <v>2155</v>
      </c>
      <c r="J66" s="18">
        <v>2</v>
      </c>
      <c r="K66" s="18">
        <v>17</v>
      </c>
      <c r="L66" s="38" t="str">
        <f t="shared" si="5"/>
        <v>Int. Conf. on Vapor Cloud Modeling, November 2- 4, 1987,  Cambridge, Massachusetts, Edited by John Woodward, AICHE, NY, NY</v>
      </c>
      <c r="M66" s="33" t="str">
        <f t="shared" si="6"/>
        <v>https://www.aiche.org/academy/conferences/international-conference-on-vapor-cloud-modeling/1987/proceeding</v>
      </c>
      <c r="N66" s="38" t="str">
        <f t="shared" ref="N66:N129" si="9">F66&amp;", """&amp;E66&amp;","" "&amp;L66&amp;", pp"&amp;I66&amp;"."</f>
        <v>Britter RE, McQuaid J, "The Development of a Workbook On the Dispersion of Dense Gases," Int. Conf. on Vapor Cloud Modeling, November 2- 4, 1987,  Cambridge, Massachusetts, Edited by John Woodward, AICHE, NY, NY, pp 399-415.</v>
      </c>
      <c r="O66" s="23" t="s">
        <v>98</v>
      </c>
      <c r="P66" s="17" t="s">
        <v>2156</v>
      </c>
      <c r="Q66" s="26" t="str">
        <f t="shared" si="7"/>
        <v>https://www.aiche.org/academy/conferences/international-conference-on-vapor-cloud-modeling/1987/proceeding</v>
      </c>
      <c r="R66" s="18" t="s">
        <v>17279</v>
      </c>
      <c r="S66" s="26" t="str">
        <f t="shared" si="8"/>
        <v>https://www.aiche.org/node/1851366/group/9596/session/124121/paper/853691</v>
      </c>
    </row>
    <row r="67" spans="1:19" ht="46.5" x14ac:dyDescent="0.35">
      <c r="A67" s="18">
        <v>66</v>
      </c>
      <c r="B67" s="18">
        <v>1987</v>
      </c>
      <c r="C67" s="92" t="s">
        <v>14230</v>
      </c>
      <c r="D67" s="24" t="s">
        <v>2149</v>
      </c>
      <c r="E67" s="24" t="s">
        <v>2157</v>
      </c>
      <c r="F67" s="24" t="s">
        <v>2158</v>
      </c>
      <c r="I67" s="18" t="s">
        <v>2159</v>
      </c>
      <c r="J67" s="18">
        <v>2</v>
      </c>
      <c r="K67" s="18">
        <v>18</v>
      </c>
      <c r="L67" s="38" t="str">
        <f t="shared" si="5"/>
        <v>Int. Conf. on Vapor Cloud Modeling, November 2- 4, 1987,  Cambridge, Massachusetts, Edited by John Woodward, AICHE, NY, NY</v>
      </c>
      <c r="M67" s="33" t="str">
        <f t="shared" si="6"/>
        <v>https://www.aiche.org/academy/conferences/international-conference-on-vapor-cloud-modeling/1987/proceeding</v>
      </c>
      <c r="N67" s="38" t="str">
        <f t="shared" si="9"/>
        <v>Spicer TO, Havens JA, Key LE., "Extension of DEGADIS for Modeling Aerosol Releases," Int. Conf. on Vapor Cloud Modeling, November 2- 4, 1987,  Cambridge, Massachusetts, Edited by John Woodward, AICHE, NY, NY, pp 416-438.</v>
      </c>
      <c r="O67" s="23" t="s">
        <v>102</v>
      </c>
      <c r="P67" s="17" t="s">
        <v>2160</v>
      </c>
      <c r="Q67" s="26" t="str">
        <f t="shared" si="7"/>
        <v>https://www.aiche.org/academy/conferences/international-conference-on-vapor-cloud-modeling/1987/proceeding</v>
      </c>
      <c r="R67" s="18" t="s">
        <v>17280</v>
      </c>
      <c r="S67" s="26" t="str">
        <f t="shared" si="8"/>
        <v>https://www.aiche.org/node/1851366/group/9596/session/124121/paper/853696</v>
      </c>
    </row>
    <row r="68" spans="1:19" ht="46.5" x14ac:dyDescent="0.35">
      <c r="A68" s="18">
        <v>67</v>
      </c>
      <c r="B68" s="18">
        <v>1987</v>
      </c>
      <c r="C68" s="92" t="s">
        <v>14230</v>
      </c>
      <c r="D68" s="24" t="s">
        <v>2149</v>
      </c>
      <c r="E68" s="24" t="s">
        <v>2161</v>
      </c>
      <c r="F68" s="24" t="s">
        <v>2162</v>
      </c>
      <c r="I68" s="18" t="s">
        <v>2163</v>
      </c>
      <c r="J68" s="18">
        <v>2</v>
      </c>
      <c r="K68" s="18">
        <v>19</v>
      </c>
      <c r="L68" s="38" t="str">
        <f t="shared" si="5"/>
        <v>Int. Conf. on Vapor Cloud Modeling, November 2- 4, 1987,  Cambridge, Massachusetts, Edited by John Woodward, AICHE, NY, NY</v>
      </c>
      <c r="M68" s="33" t="str">
        <f t="shared" si="6"/>
        <v>https://www.aiche.org/academy/conferences/international-conference-on-vapor-cloud-modeling/1987/proceeding</v>
      </c>
      <c r="N68" s="38" t="str">
        <f t="shared" si="9"/>
        <v>Fay JA, Zemba SG. , "Modeling the Dispersion of Initially Compact Dense Gas Clouds," Int. Conf. on Vapor Cloud Modeling, November 2- 4, 1987,  Cambridge, Massachusetts, Edited by John Woodward, AICHE, NY, NY, pp 439-452.</v>
      </c>
      <c r="O68" s="23" t="s">
        <v>106</v>
      </c>
      <c r="P68" s="17" t="s">
        <v>2164</v>
      </c>
      <c r="Q68" s="26" t="str">
        <f t="shared" si="7"/>
        <v>https://www.aiche.org/academy/conferences/international-conference-on-vapor-cloud-modeling/1987/proceeding</v>
      </c>
      <c r="R68" s="18" t="s">
        <v>17281</v>
      </c>
      <c r="S68" s="26" t="str">
        <f t="shared" si="8"/>
        <v>https://www.aiche.org/node/1851366/group/9596/session/124121/paper/853701</v>
      </c>
    </row>
    <row r="69" spans="1:19" ht="46.5" x14ac:dyDescent="0.35">
      <c r="A69" s="18">
        <v>68</v>
      </c>
      <c r="B69" s="18">
        <v>1987</v>
      </c>
      <c r="C69" s="92" t="s">
        <v>14230</v>
      </c>
      <c r="D69" s="24" t="s">
        <v>2149</v>
      </c>
      <c r="E69" s="24" t="s">
        <v>2165</v>
      </c>
      <c r="F69" s="24" t="s">
        <v>2166</v>
      </c>
      <c r="I69" s="18" t="s">
        <v>2167</v>
      </c>
      <c r="J69" s="18">
        <v>2</v>
      </c>
      <c r="K69" s="18">
        <v>20</v>
      </c>
      <c r="L69" s="38" t="str">
        <f t="shared" si="5"/>
        <v>Int. Conf. on Vapor Cloud Modeling, November 2- 4, 1987,  Cambridge, Massachusetts, Edited by John Woodward, AICHE, NY, NY</v>
      </c>
      <c r="M69" s="33" t="str">
        <f t="shared" si="6"/>
        <v>https://www.aiche.org/academy/conferences/international-conference-on-vapor-cloud-modeling/1987/proceeding</v>
      </c>
      <c r="N69" s="38" t="str">
        <f t="shared" si="9"/>
        <v>Raj PK, Venkataramana M, Morris J., "A Hybrid Box-Gaussian Dispersion Model Including Considerations of Chemical Reactions &amp; Liquid Aerosol Effects," Int. Conf. on Vapor Cloud Modeling, November 2- 4, 1987,  Cambridge, Massachusetts, Edited by John Woodward, AICHE, NY, NY, pp 453-494.</v>
      </c>
      <c r="O69" s="23" t="s">
        <v>110</v>
      </c>
      <c r="P69" s="17" t="s">
        <v>2168</v>
      </c>
      <c r="Q69" s="26" t="str">
        <f t="shared" si="7"/>
        <v>https://www.aiche.org/academy/conferences/international-conference-on-vapor-cloud-modeling/1987/proceeding</v>
      </c>
      <c r="R69" s="18" t="s">
        <v>17282</v>
      </c>
      <c r="S69" s="26" t="str">
        <f t="shared" si="8"/>
        <v>https://www.aiche.org/node/1851366/group/9596/session/124121/paper/853706</v>
      </c>
    </row>
    <row r="70" spans="1:19" ht="46.5" x14ac:dyDescent="0.35">
      <c r="A70" s="18">
        <v>69</v>
      </c>
      <c r="B70" s="18">
        <v>1987</v>
      </c>
      <c r="C70" s="92" t="s">
        <v>14230</v>
      </c>
      <c r="D70" s="24" t="s">
        <v>2149</v>
      </c>
      <c r="E70" s="24" t="s">
        <v>2169</v>
      </c>
      <c r="F70" s="24" t="s">
        <v>2170</v>
      </c>
      <c r="I70" s="18" t="s">
        <v>2171</v>
      </c>
      <c r="J70" s="18">
        <v>2</v>
      </c>
      <c r="K70" s="18">
        <v>21</v>
      </c>
      <c r="L70" s="38" t="str">
        <f t="shared" si="5"/>
        <v>Int. Conf. on Vapor Cloud Modeling, November 2- 4, 1987,  Cambridge, Massachusetts, Edited by John Woodward, AICHE, NY, NY</v>
      </c>
      <c r="M70" s="33" t="str">
        <f t="shared" si="6"/>
        <v>https://www.aiche.org/academy/conferences/international-conference-on-vapor-cloud-modeling/1987/proceeding</v>
      </c>
      <c r="N70" s="38" t="str">
        <f t="shared" si="9"/>
        <v>Havens JA, Spicer TO, Schreurs PJ., "Evaluation of 3-Dimensional Numerical Models for Atmospheric Dispersion of LNG Vapor," Int. Conf. on Vapor Cloud Modeling, November 2- 4, 1987,  Cambridge, Massachusetts, Edited by John Woodward, AICHE, NY, NY, pp 495-538.</v>
      </c>
      <c r="O70" s="23" t="s">
        <v>114</v>
      </c>
      <c r="P70" s="17" t="s">
        <v>2172</v>
      </c>
      <c r="Q70" s="26" t="str">
        <f t="shared" si="7"/>
        <v>https://www.aiche.org/academy/conferences/international-conference-on-vapor-cloud-modeling/1987/proceeding</v>
      </c>
      <c r="R70" s="18" t="s">
        <v>17283</v>
      </c>
      <c r="S70" s="26" t="str">
        <f t="shared" si="8"/>
        <v>https://www.aiche.org/node/1851366/group/9596/session/124121/paper/853711</v>
      </c>
    </row>
    <row r="71" spans="1:19" ht="0" hidden="1" customHeight="1" x14ac:dyDescent="0.35">
      <c r="A71" s="18">
        <v>280</v>
      </c>
      <c r="B71" s="12">
        <v>1995</v>
      </c>
      <c r="C71" s="12" t="s">
        <v>2719</v>
      </c>
      <c r="E71" s="24" t="s">
        <v>15780</v>
      </c>
      <c r="F71" s="24" t="s">
        <v>2908</v>
      </c>
      <c r="I71" s="18" t="s">
        <v>2909</v>
      </c>
      <c r="K71" s="18" t="s">
        <v>667</v>
      </c>
      <c r="L71" s="38" t="str">
        <f>CCPS_1995</f>
        <v>Int. Conf. and Workshop on Modeling and Mitigating the Consequences of Accidental Releases of Hazardous Materials, September 26-29, 1995, New Orleans, Louisiana, AICHE, NY, NY</v>
      </c>
      <c r="M71" s="33" t="str">
        <f t="shared" si="6"/>
        <v>https://www.aiche.org/academy/conferences/international-conference-on-vapor-cloud-modeling/1987/proceeding</v>
      </c>
      <c r="N71" s="38" t="str">
        <f t="shared" si="9"/>
        <v>P. J. Wicks and S. T. Cole, "Luncheon Address, September 28, 1995: European Researching Accidental Release Phenomena," Int. Conf. and Workshop on Modeling and Mitigating the Consequences of Accidental Releases of Hazardous Materials, September 26-29, 1995, New Orleans, Louisiana, AICHE, NY, NY, pp 1007-1032.</v>
      </c>
      <c r="O71" s="20"/>
      <c r="Q71" s="26" t="str">
        <f t="shared" si="7"/>
        <v>https://www.aiche.org/academy/conferences/international-conference-on-vapor-cloud-modeling/1987/proceeding</v>
      </c>
      <c r="R71" s="18" t="s">
        <v>17284</v>
      </c>
      <c r="S71" s="26" t="str">
        <f t="shared" si="8"/>
        <v>https://www.aiche.org/node/1851366/group/9596/session/124121/paper/853716</v>
      </c>
    </row>
    <row r="72" spans="1:19" ht="31" x14ac:dyDescent="0.35">
      <c r="A72" s="18">
        <v>70</v>
      </c>
      <c r="B72" s="18">
        <v>1987</v>
      </c>
      <c r="C72" s="92" t="s">
        <v>14230</v>
      </c>
      <c r="D72" s="24" t="s">
        <v>2149</v>
      </c>
      <c r="E72" s="24" t="s">
        <v>15785</v>
      </c>
      <c r="F72" s="24" t="s">
        <v>15786</v>
      </c>
      <c r="I72" s="18" t="s">
        <v>15787</v>
      </c>
      <c r="L72" s="38"/>
      <c r="M72" s="33" t="str">
        <f t="shared" si="6"/>
        <v>https://www.aiche.org/academy/conferences/international-conference-on-vapor-cloud-modeling/1987/proceeding</v>
      </c>
      <c r="N72" s="38" t="str">
        <f t="shared" si="9"/>
        <v>Dilwali KM, Mudan KS, "Dike Design Alternatives to Reduce Toxic Vapor Dispersion Hazards," , pp539-567.</v>
      </c>
      <c r="O72" s="23" t="s">
        <v>118</v>
      </c>
      <c r="P72" s="25" t="s">
        <v>15784</v>
      </c>
      <c r="Q72" s="26" t="str">
        <f t="shared" si="7"/>
        <v>https://www.aiche.org/academy/conferences/international-conference-on-vapor-cloud-modeling/1987/proceeding</v>
      </c>
      <c r="R72" s="18" t="s">
        <v>17284</v>
      </c>
      <c r="S72" s="26" t="str">
        <f t="shared" si="8"/>
        <v>https://www.aiche.org/node/1851366/group/9596/session/124121/paper/853716</v>
      </c>
    </row>
    <row r="73" spans="1:19" ht="46.5" x14ac:dyDescent="0.35">
      <c r="A73" s="18">
        <v>71</v>
      </c>
      <c r="B73" s="18">
        <v>1987</v>
      </c>
      <c r="C73" s="92" t="s">
        <v>14230</v>
      </c>
      <c r="D73" s="24" t="s">
        <v>2149</v>
      </c>
      <c r="E73" s="24" t="s">
        <v>2173</v>
      </c>
      <c r="F73" s="24" t="s">
        <v>2174</v>
      </c>
      <c r="I73" s="18" t="s">
        <v>2178</v>
      </c>
      <c r="J73" s="18">
        <v>2</v>
      </c>
      <c r="K73" s="18">
        <v>22</v>
      </c>
      <c r="L73" s="38" t="str">
        <f t="shared" ref="L73:L90" si="10">CCPS_1987_II</f>
        <v>Int. Conf. on Vapor Cloud Modeling, November 2- 4, 1987,  Cambridge, Massachusetts, Edited by John Woodward, AICHE, NY, NY</v>
      </c>
      <c r="M73" s="33" t="str">
        <f t="shared" si="6"/>
        <v>https://www.aiche.org/academy/conferences/international-conference-on-vapor-cloud-modeling/1987/proceeding</v>
      </c>
      <c r="N73" s="38" t="str">
        <f t="shared" si="9"/>
        <v>Havens JA, Spicer TO, Layland DE., "A Dispersion Model for Elevated Dense Gas Jet Releases," Int. Conf. on Vapor Cloud Modeling, November 2- 4, 1987,  Cambridge, Massachusetts, Edited by John Woodward, AICHE, NY, NY, pp 568-583.</v>
      </c>
      <c r="O73" s="23" t="s">
        <v>122</v>
      </c>
      <c r="P73" s="17" t="s">
        <v>2175</v>
      </c>
      <c r="Q73" s="26" t="str">
        <f t="shared" si="7"/>
        <v>https://www.aiche.org/academy/conferences/international-conference-on-vapor-cloud-modeling/1987/proceeding</v>
      </c>
      <c r="R73" s="18" t="s">
        <v>17285</v>
      </c>
      <c r="S73" s="26" t="str">
        <f t="shared" ref="S73:S130" si="11">HYPERLINK(R73)</f>
        <v>https://www.aiche.org/node/1851366/group/9596/session/124121/paper/853721</v>
      </c>
    </row>
    <row r="74" spans="1:19" ht="46.5" x14ac:dyDescent="0.35">
      <c r="A74" s="18">
        <v>72</v>
      </c>
      <c r="B74" s="18">
        <v>1987</v>
      </c>
      <c r="C74" s="92" t="s">
        <v>14230</v>
      </c>
      <c r="D74" s="24" t="s">
        <v>2149</v>
      </c>
      <c r="E74" s="24" t="s">
        <v>2176</v>
      </c>
      <c r="F74" s="24" t="s">
        <v>2177</v>
      </c>
      <c r="I74" s="18" t="s">
        <v>15788</v>
      </c>
      <c r="J74" s="18">
        <v>2</v>
      </c>
      <c r="K74" s="18">
        <v>23</v>
      </c>
      <c r="L74" s="38" t="str">
        <f t="shared" si="10"/>
        <v>Int. Conf. on Vapor Cloud Modeling, November 2- 4, 1987,  Cambridge, Massachusetts, Edited by John Woodward, AICHE, NY, NY</v>
      </c>
      <c r="M74" s="33" t="str">
        <f t="shared" si="6"/>
        <v>https://www.aiche.org/academy/conferences/international-conference-on-vapor-cloud-modeling/1987/proceeding</v>
      </c>
      <c r="N74" s="38" t="str">
        <f t="shared" si="9"/>
        <v>Heinold DW, Walker KC, Paine RJ., "Effect of Sloping Terrain On the Dispersion and Transport of Heavier-Than-Air Gaseous Releases," Int. Conf. on Vapor Cloud Modeling, November 2- 4, 1987,  Cambridge, Massachusetts, Edited by John Woodward, AICHE, NY, NY, pp584-596.</v>
      </c>
      <c r="O74" s="23" t="s">
        <v>194</v>
      </c>
      <c r="P74" s="17" t="s">
        <v>2179</v>
      </c>
      <c r="Q74" s="26" t="str">
        <f t="shared" si="7"/>
        <v>https://www.aiche.org/academy/conferences/international-conference-on-vapor-cloud-modeling/1987/proceeding</v>
      </c>
      <c r="R74" s="18" t="s">
        <v>17286</v>
      </c>
      <c r="S74" s="26" t="str">
        <f t="shared" si="11"/>
        <v>https://www.aiche.org/node/1851366/group/9596/session/124121/paper/853726</v>
      </c>
    </row>
    <row r="75" spans="1:19" ht="46.5" x14ac:dyDescent="0.35">
      <c r="A75" s="18">
        <v>73</v>
      </c>
      <c r="B75" s="18">
        <v>1987</v>
      </c>
      <c r="C75" s="92" t="s">
        <v>14230</v>
      </c>
      <c r="D75" s="24" t="s">
        <v>2180</v>
      </c>
      <c r="E75" s="24" t="s">
        <v>2181</v>
      </c>
      <c r="F75" s="24" t="s">
        <v>11339</v>
      </c>
      <c r="I75" s="18" t="s">
        <v>15789</v>
      </c>
      <c r="J75" s="18">
        <v>2</v>
      </c>
      <c r="K75" s="18">
        <v>24</v>
      </c>
      <c r="L75" s="38" t="str">
        <f t="shared" si="10"/>
        <v>Int. Conf. on Vapor Cloud Modeling, November 2- 4, 1987,  Cambridge, Massachusetts, Edited by John Woodward, AICHE, NY, NY</v>
      </c>
      <c r="M75" s="33" t="str">
        <f t="shared" si="6"/>
        <v>https://www.aiche.org/academy/conferences/international-conference-on-vapor-cloud-modeling/1987/proceeding</v>
      </c>
      <c r="N75" s="38" t="str">
        <f t="shared" si="9"/>
        <v>Cooke NE, Khandhadia PS, "Unconfined Vapor Clouds I: Kinetics of Dispersed Clouds of Liquid," Int. Conf. on Vapor Cloud Modeling, November 2- 4, 1987,  Cambridge, Massachusetts, Edited by John Woodward, AICHE, NY, NY, pp597-624.</v>
      </c>
      <c r="O75" s="23" t="s">
        <v>198</v>
      </c>
      <c r="P75" s="17" t="s">
        <v>2182</v>
      </c>
      <c r="Q75" s="26" t="str">
        <f t="shared" si="7"/>
        <v>https://www.aiche.org/academy/conferences/international-conference-on-vapor-cloud-modeling/1987/proceeding</v>
      </c>
      <c r="R75" s="18" t="s">
        <v>17287</v>
      </c>
      <c r="S75" s="26" t="str">
        <f t="shared" si="11"/>
        <v>https://www.aiche.org/node/1851366/group/9596/session/124121/paper/853731</v>
      </c>
    </row>
    <row r="76" spans="1:19" ht="46.5" x14ac:dyDescent="0.35">
      <c r="A76" s="18">
        <v>74</v>
      </c>
      <c r="B76" s="18">
        <v>1987</v>
      </c>
      <c r="C76" s="92" t="s">
        <v>14230</v>
      </c>
      <c r="D76" s="24" t="s">
        <v>2180</v>
      </c>
      <c r="E76" s="24" t="s">
        <v>2183</v>
      </c>
      <c r="F76" s="24" t="s">
        <v>11339</v>
      </c>
      <c r="I76" s="18" t="s">
        <v>15790</v>
      </c>
      <c r="J76" s="18">
        <v>2</v>
      </c>
      <c r="K76" s="18">
        <v>25</v>
      </c>
      <c r="L76" s="38" t="str">
        <f t="shared" si="10"/>
        <v>Int. Conf. on Vapor Cloud Modeling, November 2- 4, 1987,  Cambridge, Massachusetts, Edited by John Woodward, AICHE, NY, NY</v>
      </c>
      <c r="M76" s="33" t="str">
        <f t="shared" si="6"/>
        <v>https://www.aiche.org/academy/conferences/international-conference-on-vapor-cloud-modeling/1987/proceeding</v>
      </c>
      <c r="N76" s="38" t="str">
        <f t="shared" si="9"/>
        <v>Cooke NE, Khandhadia PS, "Unconfined Vapor Clouds II: Kinematics of Explosively Dispersed Clouds of Liquid," Int. Conf. on Vapor Cloud Modeling, November 2- 4, 1987,  Cambridge, Massachusetts, Edited by John Woodward, AICHE, NY, NY, pp625-666.</v>
      </c>
      <c r="O76" s="23" t="s">
        <v>202</v>
      </c>
      <c r="P76" s="17" t="s">
        <v>2184</v>
      </c>
      <c r="Q76" s="26" t="str">
        <f t="shared" si="7"/>
        <v>https://www.aiche.org/academy/conferences/international-conference-on-vapor-cloud-modeling/1987/proceeding</v>
      </c>
      <c r="R76" s="18" t="s">
        <v>17288</v>
      </c>
      <c r="S76" s="26" t="str">
        <f t="shared" si="11"/>
        <v>https://www.aiche.org/node/1851366/group/9596/session/124121/paper/853736</v>
      </c>
    </row>
    <row r="77" spans="1:19" ht="46.5" x14ac:dyDescent="0.35">
      <c r="A77" s="18">
        <v>75</v>
      </c>
      <c r="B77" s="18">
        <v>1987</v>
      </c>
      <c r="C77" s="92" t="s">
        <v>14230</v>
      </c>
      <c r="D77" s="24" t="s">
        <v>2180</v>
      </c>
      <c r="E77" s="24" t="s">
        <v>2185</v>
      </c>
      <c r="F77" s="24" t="s">
        <v>2186</v>
      </c>
      <c r="I77" s="18" t="s">
        <v>15791</v>
      </c>
      <c r="J77" s="18">
        <v>2</v>
      </c>
      <c r="K77" s="18">
        <v>26</v>
      </c>
      <c r="L77" s="38" t="str">
        <f t="shared" si="10"/>
        <v>Int. Conf. on Vapor Cloud Modeling, November 2- 4, 1987,  Cambridge, Massachusetts, Edited by John Woodward, AICHE, NY, NY</v>
      </c>
      <c r="M77" s="33" t="str">
        <f t="shared" si="6"/>
        <v>https://www.aiche.org/academy/conferences/international-conference-on-vapor-cloud-modeling/1987/proceeding</v>
      </c>
      <c r="N77" s="38" t="str">
        <f t="shared" si="9"/>
        <v>Phillips H., "Two-Fluid Modeling of Vapor Cloud Explosions," Int. Conf. on Vapor Cloud Modeling, November 2- 4, 1987,  Cambridge, Massachusetts, Edited by John Woodward, AICHE, NY, NY, pp667-686.</v>
      </c>
      <c r="O77" s="23" t="s">
        <v>863</v>
      </c>
      <c r="P77" s="17" t="s">
        <v>2187</v>
      </c>
      <c r="Q77" s="26" t="str">
        <f t="shared" si="7"/>
        <v>https://www.aiche.org/academy/conferences/international-conference-on-vapor-cloud-modeling/1987/proceeding</v>
      </c>
      <c r="R77" s="18" t="s">
        <v>17289</v>
      </c>
      <c r="S77" s="26" t="str">
        <f t="shared" si="11"/>
        <v>https://www.aiche.org/node/1851366/group/9596/session/124121/paper/853741</v>
      </c>
    </row>
    <row r="78" spans="1:19" ht="46.5" x14ac:dyDescent="0.35">
      <c r="A78" s="18">
        <v>76</v>
      </c>
      <c r="B78" s="18">
        <v>1987</v>
      </c>
      <c r="C78" s="92" t="s">
        <v>14230</v>
      </c>
      <c r="D78" s="24" t="s">
        <v>2180</v>
      </c>
      <c r="E78" s="24" t="s">
        <v>2188</v>
      </c>
      <c r="F78" s="24" t="s">
        <v>2189</v>
      </c>
      <c r="I78" s="18" t="s">
        <v>15792</v>
      </c>
      <c r="J78" s="18">
        <v>2</v>
      </c>
      <c r="K78" s="18">
        <v>27</v>
      </c>
      <c r="L78" s="38" t="str">
        <f t="shared" si="10"/>
        <v>Int. Conf. on Vapor Cloud Modeling, November 2- 4, 1987,  Cambridge, Massachusetts, Edited by John Woodward, AICHE, NY, NY</v>
      </c>
      <c r="M78" s="33" t="str">
        <f t="shared" si="6"/>
        <v>https://www.aiche.org/academy/conferences/international-conference-on-vapor-cloud-modeling/1987/proceeding</v>
      </c>
      <c r="N78" s="38" t="str">
        <f t="shared" si="9"/>
        <v>Van den Berg AC, Van Wingerden CJM, Zeeuwen JP, et al., "Current Research At TNO On Vapor Cloud Explosion Modeling," Int. Conf. on Vapor Cloud Modeling, November 2- 4, 1987,  Cambridge, Massachusetts, Edited by John Woodward, AICHE, NY, NY, pp687-711.</v>
      </c>
      <c r="O78" s="23" t="s">
        <v>866</v>
      </c>
      <c r="P78" s="17" t="s">
        <v>2190</v>
      </c>
      <c r="Q78" s="26" t="str">
        <f t="shared" si="7"/>
        <v>https://www.aiche.org/academy/conferences/international-conference-on-vapor-cloud-modeling/1987/proceeding</v>
      </c>
      <c r="R78" s="18" t="s">
        <v>17290</v>
      </c>
      <c r="S78" s="26" t="str">
        <f t="shared" si="11"/>
        <v>https://www.aiche.org/node/1851366/group/9596/session/124121/paper/853746</v>
      </c>
    </row>
    <row r="79" spans="1:19" ht="46.5" x14ac:dyDescent="0.35">
      <c r="A79" s="18">
        <v>77</v>
      </c>
      <c r="B79" s="18">
        <v>1987</v>
      </c>
      <c r="C79" s="92" t="s">
        <v>14230</v>
      </c>
      <c r="D79" s="24" t="s">
        <v>2180</v>
      </c>
      <c r="E79" s="24" t="s">
        <v>2191</v>
      </c>
      <c r="F79" s="24" t="s">
        <v>2043</v>
      </c>
      <c r="I79" s="18" t="s">
        <v>15793</v>
      </c>
      <c r="J79" s="18">
        <v>2</v>
      </c>
      <c r="K79" s="18">
        <v>28</v>
      </c>
      <c r="L79" s="38" t="str">
        <f t="shared" si="10"/>
        <v>Int. Conf. on Vapor Cloud Modeling, November 2- 4, 1987,  Cambridge, Massachusetts, Edited by John Woodward, AICHE, NY, NY</v>
      </c>
      <c r="M79" s="33" t="str">
        <f t="shared" si="6"/>
        <v>https://www.aiche.org/academy/conferences/international-conference-on-vapor-cloud-modeling/1987/proceeding</v>
      </c>
      <c r="N79" s="38" t="str">
        <f t="shared" si="9"/>
        <v>Prugh RW., "Evaluation of Unconfined Vapor Cloud Explosion Hazards," Int. Conf. on Vapor Cloud Modeling, November 2- 4, 1987,  Cambridge, Massachusetts, Edited by John Woodward, AICHE, NY, NY, pp712-755.</v>
      </c>
      <c r="O79" s="23" t="s">
        <v>870</v>
      </c>
      <c r="P79" s="17" t="s">
        <v>2192</v>
      </c>
      <c r="Q79" s="26" t="str">
        <f t="shared" si="7"/>
        <v>https://www.aiche.org/academy/conferences/international-conference-on-vapor-cloud-modeling/1987/proceeding</v>
      </c>
      <c r="R79" s="18" t="s">
        <v>17291</v>
      </c>
      <c r="S79" s="26" t="str">
        <f t="shared" si="11"/>
        <v>https://www.aiche.org/node/1851366/group/9596/session/124121/paper/853751</v>
      </c>
    </row>
    <row r="80" spans="1:19" ht="46.5" x14ac:dyDescent="0.35">
      <c r="A80" s="18">
        <v>78</v>
      </c>
      <c r="B80" s="18">
        <v>1987</v>
      </c>
      <c r="C80" s="92" t="s">
        <v>14230</v>
      </c>
      <c r="D80" s="24" t="s">
        <v>2180</v>
      </c>
      <c r="E80" s="24" t="s">
        <v>2193</v>
      </c>
      <c r="F80" s="24" t="s">
        <v>2194</v>
      </c>
      <c r="I80" s="18" t="s">
        <v>15794</v>
      </c>
      <c r="J80" s="18">
        <v>2</v>
      </c>
      <c r="K80" s="18">
        <v>29</v>
      </c>
      <c r="L80" s="38" t="str">
        <f t="shared" si="10"/>
        <v>Int. Conf. on Vapor Cloud Modeling, November 2- 4, 1987,  Cambridge, Massachusetts, Edited by John Woodward, AICHE, NY, NY</v>
      </c>
      <c r="M80" s="33" t="str">
        <f t="shared" si="6"/>
        <v>https://www.aiche.org/academy/conferences/international-conference-on-vapor-cloud-modeling/1987/proceeding</v>
      </c>
      <c r="N80" s="38" t="str">
        <f t="shared" si="9"/>
        <v>Epstein M., "Buoyancy-Driven Exchange Flow Through Openings in Horizontal Partitions," Int. Conf. on Vapor Cloud Modeling, November 2- 4, 1987,  Cambridge, Massachusetts, Edited by John Woodward, AICHE, NY, NY, pp756-778.</v>
      </c>
      <c r="O80" s="23" t="s">
        <v>952</v>
      </c>
      <c r="P80" s="17" t="s">
        <v>2195</v>
      </c>
      <c r="Q80" s="26" t="str">
        <f t="shared" si="7"/>
        <v>https://www.aiche.org/academy/conferences/international-conference-on-vapor-cloud-modeling/1987/proceeding</v>
      </c>
      <c r="R80" s="18" t="s">
        <v>17292</v>
      </c>
      <c r="S80" s="26" t="str">
        <f t="shared" si="11"/>
        <v>https://www.aiche.org/node/1851366/group/9596/session/124121/paper/853756</v>
      </c>
    </row>
    <row r="81" spans="1:19" ht="46.5" x14ac:dyDescent="0.35">
      <c r="A81" s="18">
        <v>79</v>
      </c>
      <c r="B81" s="18">
        <v>1987</v>
      </c>
      <c r="C81" s="92" t="s">
        <v>14230</v>
      </c>
      <c r="D81" s="24" t="s">
        <v>2180</v>
      </c>
      <c r="E81" s="24" t="s">
        <v>2196</v>
      </c>
      <c r="F81" s="24" t="s">
        <v>11340</v>
      </c>
      <c r="I81" s="18" t="s">
        <v>15795</v>
      </c>
      <c r="J81" s="18">
        <v>2</v>
      </c>
      <c r="K81" s="18">
        <v>30</v>
      </c>
      <c r="L81" s="38" t="str">
        <f t="shared" si="10"/>
        <v>Int. Conf. on Vapor Cloud Modeling, November 2- 4, 1987,  Cambridge, Massachusetts, Edited by John Woodward, AICHE, NY, NY</v>
      </c>
      <c r="M81" s="33" t="str">
        <f t="shared" si="6"/>
        <v>https://www.aiche.org/academy/conferences/international-conference-on-vapor-cloud-modeling/1987/proceeding</v>
      </c>
      <c r="N81" s="38" t="str">
        <f t="shared" si="9"/>
        <v>Mole N, Chatwin PC, "Assessing and Modelling Variability in Dispersing Vapour Clouds," Int. Conf. on Vapor Cloud Modeling, November 2- 4, 1987,  Cambridge, Massachusetts, Edited by John Woodward, AICHE, NY, NY, pp779-800.</v>
      </c>
      <c r="O81" s="23" t="s">
        <v>954</v>
      </c>
      <c r="P81" s="17" t="s">
        <v>2197</v>
      </c>
      <c r="Q81" s="26" t="str">
        <f t="shared" si="7"/>
        <v>https://www.aiche.org/academy/conferences/international-conference-on-vapor-cloud-modeling/1987/proceeding</v>
      </c>
      <c r="R81" s="18" t="s">
        <v>17293</v>
      </c>
      <c r="S81" s="26" t="str">
        <f t="shared" si="11"/>
        <v>https://www.aiche.org/node/1851366/group/9596/session/124121/paper/853761</v>
      </c>
    </row>
    <row r="82" spans="1:19" ht="46.5" x14ac:dyDescent="0.35">
      <c r="A82" s="18">
        <v>80</v>
      </c>
      <c r="B82" s="18">
        <v>1987</v>
      </c>
      <c r="C82" s="92" t="s">
        <v>14230</v>
      </c>
      <c r="D82" s="24" t="s">
        <v>2180</v>
      </c>
      <c r="E82" s="24" t="s">
        <v>2198</v>
      </c>
      <c r="F82" s="24" t="s">
        <v>2199</v>
      </c>
      <c r="I82" s="18" t="s">
        <v>15796</v>
      </c>
      <c r="J82" s="18">
        <v>2</v>
      </c>
      <c r="K82" s="18">
        <v>31</v>
      </c>
      <c r="L82" s="38" t="str">
        <f t="shared" si="10"/>
        <v>Int. Conf. on Vapor Cloud Modeling, November 2- 4, 1987,  Cambridge, Massachusetts, Edited by John Woodward, AICHE, NY, NY</v>
      </c>
      <c r="M82" s="33" t="str">
        <f t="shared" si="6"/>
        <v>https://www.aiche.org/academy/conferences/international-conference-on-vapor-cloud-modeling/1987/proceeding</v>
      </c>
      <c r="N82" s="38" t="str">
        <f t="shared" si="9"/>
        <v>Mills MT., "Modeling the Release and Dispersion of Toxic Combustion Products from Chemical Fires," Int. Conf. on Vapor Cloud Modeling, November 2- 4, 1987,  Cambridge, Massachusetts, Edited by John Woodward, AICHE, NY, NY, pp801-815.</v>
      </c>
      <c r="O82" s="23" t="s">
        <v>958</v>
      </c>
      <c r="P82" s="17" t="s">
        <v>2200</v>
      </c>
      <c r="Q82" s="26" t="str">
        <f t="shared" si="7"/>
        <v>https://www.aiche.org/academy/conferences/international-conference-on-vapor-cloud-modeling/1987/proceeding</v>
      </c>
      <c r="R82" s="18" t="s">
        <v>17294</v>
      </c>
      <c r="S82" s="26" t="str">
        <f t="shared" si="11"/>
        <v>https://www.aiche.org/node/1851366/group/9596/session/124121/paper/853766</v>
      </c>
    </row>
    <row r="83" spans="1:19" ht="46.5" x14ac:dyDescent="0.35">
      <c r="A83" s="18">
        <v>81</v>
      </c>
      <c r="B83" s="18">
        <v>1987</v>
      </c>
      <c r="C83" s="92" t="s">
        <v>14230</v>
      </c>
      <c r="D83" s="24" t="s">
        <v>2180</v>
      </c>
      <c r="E83" s="24" t="s">
        <v>2201</v>
      </c>
      <c r="F83" s="24" t="s">
        <v>11341</v>
      </c>
      <c r="I83" s="18" t="s">
        <v>15797</v>
      </c>
      <c r="J83" s="18">
        <v>2</v>
      </c>
      <c r="K83" s="18">
        <v>32</v>
      </c>
      <c r="L83" s="38" t="str">
        <f t="shared" si="10"/>
        <v>Int. Conf. on Vapor Cloud Modeling, November 2- 4, 1987,  Cambridge, Massachusetts, Edited by John Woodward, AICHE, NY, NY</v>
      </c>
      <c r="M83" s="33" t="str">
        <f t="shared" si="6"/>
        <v>https://www.aiche.org/academy/conferences/international-conference-on-vapor-cloud-modeling/1987/proceeding</v>
      </c>
      <c r="N83" s="38" t="str">
        <f t="shared" si="9"/>
        <v>Gustafson RM, Mudan K., "Ignition Potential Distribution for Heavy Gas Plumes," Int. Conf. on Vapor Cloud Modeling, November 2- 4, 1987,  Cambridge, Massachusetts, Edited by John Woodward, AICHE, NY, NY, pp816-843.</v>
      </c>
      <c r="O83" s="23" t="s">
        <v>960</v>
      </c>
      <c r="P83" s="17" t="s">
        <v>2202</v>
      </c>
      <c r="Q83" s="26" t="str">
        <f t="shared" si="7"/>
        <v>https://www.aiche.org/academy/conferences/international-conference-on-vapor-cloud-modeling/1987/proceeding</v>
      </c>
      <c r="R83" s="18" t="s">
        <v>17295</v>
      </c>
      <c r="S83" s="26" t="str">
        <f t="shared" si="11"/>
        <v>https://www.aiche.org/node/1851366/group/9596/session/124121/paper/853771</v>
      </c>
    </row>
    <row r="84" spans="1:19" ht="46.5" x14ac:dyDescent="0.35">
      <c r="A84" s="18">
        <v>82</v>
      </c>
      <c r="B84" s="18">
        <v>1987</v>
      </c>
      <c r="C84" s="92" t="s">
        <v>14230</v>
      </c>
      <c r="D84" s="24" t="s">
        <v>2203</v>
      </c>
      <c r="E84" s="24" t="s">
        <v>2204</v>
      </c>
      <c r="F84" s="24" t="s">
        <v>2205</v>
      </c>
      <c r="I84" s="18" t="s">
        <v>15798</v>
      </c>
      <c r="J84" s="18">
        <v>2</v>
      </c>
      <c r="K84" s="18">
        <v>33</v>
      </c>
      <c r="L84" s="38" t="str">
        <f t="shared" si="10"/>
        <v>Int. Conf. on Vapor Cloud Modeling, November 2- 4, 1987,  Cambridge, Massachusetts, Edited by John Woodward, AICHE, NY, NY</v>
      </c>
      <c r="M84" s="33" t="str">
        <f t="shared" si="6"/>
        <v>https://www.aiche.org/academy/conferences/international-conference-on-vapor-cloud-modeling/1987/proceeding</v>
      </c>
      <c r="N84" s="38" t="str">
        <f t="shared" si="9"/>
        <v>Deaves DM., "Incorporation of the Effects of Buildings and Obstructions On Gas Cloud Consequence Analysis," Int. Conf. on Vapor Cloud Modeling, November 2- 4, 1987,  Cambridge, Massachusetts, Edited by John Woodward, AICHE, NY, NY, pp844-868.</v>
      </c>
      <c r="O84" s="23" t="s">
        <v>967</v>
      </c>
      <c r="P84" s="17" t="s">
        <v>2206</v>
      </c>
      <c r="Q84" s="26" t="str">
        <f t="shared" si="7"/>
        <v>https://www.aiche.org/academy/conferences/international-conference-on-vapor-cloud-modeling/1987/proceeding</v>
      </c>
      <c r="R84" s="18" t="s">
        <v>17296</v>
      </c>
      <c r="S84" s="26" t="str">
        <f t="shared" si="11"/>
        <v>https://www.aiche.org/node/1851366/group/9596/session/124121/paper/853776</v>
      </c>
    </row>
    <row r="85" spans="1:19" ht="46.5" x14ac:dyDescent="0.35">
      <c r="A85" s="18">
        <v>83</v>
      </c>
      <c r="B85" s="18">
        <v>1987</v>
      </c>
      <c r="C85" s="92" t="s">
        <v>14230</v>
      </c>
      <c r="D85" s="24" t="s">
        <v>2203</v>
      </c>
      <c r="E85" s="24" t="s">
        <v>2207</v>
      </c>
      <c r="F85" s="24" t="s">
        <v>2208</v>
      </c>
      <c r="I85" s="18" t="s">
        <v>15799</v>
      </c>
      <c r="J85" s="18">
        <v>2</v>
      </c>
      <c r="K85" s="18">
        <v>34</v>
      </c>
      <c r="L85" s="38" t="str">
        <f t="shared" si="10"/>
        <v>Int. Conf. on Vapor Cloud Modeling, November 2- 4, 1987,  Cambridge, Massachusetts, Edited by John Woodward, AICHE, NY, NY</v>
      </c>
      <c r="M85" s="33" t="str">
        <f t="shared" si="6"/>
        <v>https://www.aiche.org/academy/conferences/international-conference-on-vapor-cloud-modeling/1987/proceeding</v>
      </c>
      <c r="N85" s="38" t="str">
        <f t="shared" si="9"/>
        <v>Rota R, Rubino F, Messina S, et al., "Mathematical Modeling of Deflagrations in Closed and Vented Vessels," Int. Conf. on Vapor Cloud Modeling, November 2- 4, 1987,  Cambridge, Massachusetts, Edited by John Woodward, AICHE, NY, NY, pp869-888.</v>
      </c>
      <c r="O85" s="23" t="s">
        <v>969</v>
      </c>
      <c r="P85" s="17" t="s">
        <v>2209</v>
      </c>
      <c r="Q85" s="26" t="str">
        <f t="shared" si="7"/>
        <v>https://www.aiche.org/academy/conferences/international-conference-on-vapor-cloud-modeling/1987/proceeding</v>
      </c>
      <c r="R85" s="18" t="s">
        <v>17297</v>
      </c>
      <c r="S85" s="26" t="str">
        <f t="shared" si="11"/>
        <v>https://www.aiche.org/node/1851366/group/9596/session/124121/paper/853781</v>
      </c>
    </row>
    <row r="86" spans="1:19" ht="46.5" x14ac:dyDescent="0.35">
      <c r="A86" s="18">
        <v>84</v>
      </c>
      <c r="B86" s="18">
        <v>1987</v>
      </c>
      <c r="C86" s="92" t="s">
        <v>14230</v>
      </c>
      <c r="D86" s="24" t="s">
        <v>2203</v>
      </c>
      <c r="E86" s="24" t="s">
        <v>2210</v>
      </c>
      <c r="F86" s="24" t="s">
        <v>11342</v>
      </c>
      <c r="I86" s="18" t="s">
        <v>15783</v>
      </c>
      <c r="J86" s="18">
        <v>2</v>
      </c>
      <c r="K86" s="18">
        <v>35</v>
      </c>
      <c r="L86" s="38" t="str">
        <f t="shared" si="10"/>
        <v>Int. Conf. on Vapor Cloud Modeling, November 2- 4, 1987,  Cambridge, Massachusetts, Edited by John Woodward, AICHE, NY, NY</v>
      </c>
      <c r="M86" s="33" t="str">
        <f t="shared" si="6"/>
        <v>https://www.aiche.org/academy/conferences/international-conference-on-vapor-cloud-modeling/1987/proceeding</v>
      </c>
      <c r="N86" s="38" t="str">
        <f t="shared" si="9"/>
        <v>Nussey C, Pape RP., "The Significance of Vapour Cloud Modelling in the Assessment of Major Toxic Hazards," Int. Conf. on Vapor Cloud Modeling, November 2- 4, 1987,  Cambridge, Massachusetts, Edited by John Woodward, AICHE, NY, NY, pp 889-922.</v>
      </c>
      <c r="O86" s="23" t="s">
        <v>972</v>
      </c>
      <c r="P86" s="17" t="s">
        <v>2211</v>
      </c>
      <c r="Q86" s="26" t="str">
        <f t="shared" si="7"/>
        <v>https://www.aiche.org/academy/conferences/international-conference-on-vapor-cloud-modeling/1987/proceeding</v>
      </c>
      <c r="R86" s="18" t="s">
        <v>17298</v>
      </c>
      <c r="S86" s="26" t="str">
        <f t="shared" si="11"/>
        <v>https://www.aiche.org/node/1851366/group/9596/session/124121/paper/853786</v>
      </c>
    </row>
    <row r="87" spans="1:19" ht="46.5" x14ac:dyDescent="0.35">
      <c r="A87" s="18">
        <v>85</v>
      </c>
      <c r="B87" s="18">
        <v>1987</v>
      </c>
      <c r="C87" s="92" t="s">
        <v>14230</v>
      </c>
      <c r="D87" s="24" t="s">
        <v>2212</v>
      </c>
      <c r="E87" s="24" t="s">
        <v>2213</v>
      </c>
      <c r="F87" s="24" t="s">
        <v>11343</v>
      </c>
      <c r="I87" s="18" t="s">
        <v>2214</v>
      </c>
      <c r="J87" s="18">
        <v>2</v>
      </c>
      <c r="K87" s="18">
        <v>36</v>
      </c>
      <c r="L87" s="38" t="str">
        <f t="shared" si="10"/>
        <v>Int. Conf. on Vapor Cloud Modeling, November 2- 4, 1987,  Cambridge, Massachusetts, Edited by John Woodward, AICHE, NY, NY</v>
      </c>
      <c r="M87" s="33" t="str">
        <f t="shared" si="6"/>
        <v>https://www.aiche.org/academy/conferences/international-conference-on-vapor-cloud-modeling/1987/proceeding</v>
      </c>
      <c r="N87" s="38" t="str">
        <f t="shared" si="9"/>
        <v>Vigeant SA, Mazzola CA., "Modeling the Impact of an Accidental Hazardous Chemical Release," Int. Conf. on Vapor Cloud Modeling, November 2- 4, 1987,  Cambridge, Massachusetts, Edited by John Woodward, AICHE, NY, NY, pp 923-942.</v>
      </c>
      <c r="O87" s="23" t="s">
        <v>976</v>
      </c>
      <c r="P87" s="17" t="s">
        <v>2215</v>
      </c>
      <c r="Q87" s="26" t="str">
        <f t="shared" si="7"/>
        <v>https://www.aiche.org/academy/conferences/international-conference-on-vapor-cloud-modeling/1987/proceeding</v>
      </c>
      <c r="R87" s="18" t="s">
        <v>17299</v>
      </c>
      <c r="S87" s="26" t="str">
        <f t="shared" si="11"/>
        <v>https://www.aiche.org/node/1851366/group/9596/session/124121/paper/853791</v>
      </c>
    </row>
    <row r="88" spans="1:19" ht="46.5" x14ac:dyDescent="0.35">
      <c r="A88" s="18">
        <v>86</v>
      </c>
      <c r="B88" s="18">
        <v>1987</v>
      </c>
      <c r="C88" s="92" t="s">
        <v>14230</v>
      </c>
      <c r="D88" s="24" t="s">
        <v>2212</v>
      </c>
      <c r="E88" s="24" t="s">
        <v>2216</v>
      </c>
      <c r="F88" s="24" t="s">
        <v>2217</v>
      </c>
      <c r="I88" s="18" t="s">
        <v>2218</v>
      </c>
      <c r="J88" s="18">
        <v>2</v>
      </c>
      <c r="K88" s="18">
        <v>37</v>
      </c>
      <c r="L88" s="38" t="str">
        <f t="shared" si="10"/>
        <v>Int. Conf. on Vapor Cloud Modeling, November 2- 4, 1987,  Cambridge, Massachusetts, Edited by John Woodward, AICHE, NY, NY</v>
      </c>
      <c r="M88" s="33" t="str">
        <f t="shared" si="6"/>
        <v>https://www.aiche.org/academy/conferences/international-conference-on-vapor-cloud-modeling/1987/proceeding</v>
      </c>
      <c r="N88" s="38" t="str">
        <f t="shared" si="9"/>
        <v>Skarka J., "Considerations On Maximum Hazard Limits Originating from LPG Processing and Handling," Int. Conf. on Vapor Cloud Modeling, November 2- 4, 1987,  Cambridge, Massachusetts, Edited by John Woodward, AICHE, NY, NY, pp 943-954.</v>
      </c>
      <c r="O88" s="23" t="s">
        <v>981</v>
      </c>
      <c r="P88" s="17" t="s">
        <v>2219</v>
      </c>
      <c r="Q88" s="26" t="str">
        <f t="shared" si="7"/>
        <v>https://www.aiche.org/academy/conferences/international-conference-on-vapor-cloud-modeling/1987/proceeding</v>
      </c>
      <c r="R88" s="18" t="s">
        <v>17300</v>
      </c>
      <c r="S88" s="26" t="str">
        <f t="shared" si="11"/>
        <v>https://www.aiche.org/node/1851366/group/9596/session/124121/paper/853796</v>
      </c>
    </row>
    <row r="89" spans="1:19" ht="46.5" x14ac:dyDescent="0.35">
      <c r="A89" s="18">
        <v>87</v>
      </c>
      <c r="B89" s="18">
        <v>1987</v>
      </c>
      <c r="C89" s="92" t="s">
        <v>14230</v>
      </c>
      <c r="D89" s="24" t="s">
        <v>2212</v>
      </c>
      <c r="E89" s="24" t="s">
        <v>2220</v>
      </c>
      <c r="F89" s="24" t="s">
        <v>11344</v>
      </c>
      <c r="I89" s="18" t="s">
        <v>2221</v>
      </c>
      <c r="J89" s="18">
        <v>2</v>
      </c>
      <c r="K89" s="18">
        <v>38</v>
      </c>
      <c r="L89" s="38" t="str">
        <f t="shared" si="10"/>
        <v>Int. Conf. on Vapor Cloud Modeling, November 2- 4, 1987,  Cambridge, Massachusetts, Edited by John Woodward, AICHE, NY, NY</v>
      </c>
      <c r="M89" s="33" t="str">
        <f t="shared" si="6"/>
        <v>https://www.aiche.org/academy/conferences/international-conference-on-vapor-cloud-modeling/1987/proceeding</v>
      </c>
      <c r="N89" s="38" t="str">
        <f t="shared" si="9"/>
        <v>Chikhliwala ED, Hague WJ., "Specialized Techniques for Modeling the Unique Phenomena Exhibited in HF Releases," Int. Conf. on Vapor Cloud Modeling, November 2- 4, 1987,  Cambridge, Massachusetts, Edited by John Woodward, AICHE, NY, NY, pp 955-973.</v>
      </c>
      <c r="O89" s="23" t="s">
        <v>983</v>
      </c>
      <c r="P89" s="17" t="s">
        <v>2222</v>
      </c>
      <c r="Q89" s="26" t="str">
        <f t="shared" si="7"/>
        <v>https://www.aiche.org/academy/conferences/international-conference-on-vapor-cloud-modeling/1987/proceeding</v>
      </c>
      <c r="R89" s="18" t="s">
        <v>17301</v>
      </c>
      <c r="S89" s="26" t="str">
        <f t="shared" si="11"/>
        <v>https://www.aiche.org/node/1851366/group/9596/session/124121/paper/853801</v>
      </c>
    </row>
    <row r="90" spans="1:19" ht="46.5" x14ac:dyDescent="0.35">
      <c r="A90" s="18">
        <v>88</v>
      </c>
      <c r="B90" s="18">
        <v>1987</v>
      </c>
      <c r="C90" s="92" t="s">
        <v>14230</v>
      </c>
      <c r="D90" s="24" t="s">
        <v>2212</v>
      </c>
      <c r="E90" s="24" t="s">
        <v>2223</v>
      </c>
      <c r="F90" s="24" t="s">
        <v>2224</v>
      </c>
      <c r="I90" s="18" t="s">
        <v>2225</v>
      </c>
      <c r="J90" s="18">
        <v>2</v>
      </c>
      <c r="K90" s="18">
        <v>39</v>
      </c>
      <c r="L90" s="38" t="str">
        <f t="shared" si="10"/>
        <v>Int. Conf. on Vapor Cloud Modeling, November 2- 4, 1987,  Cambridge, Massachusetts, Edited by John Woodward, AICHE, NY, NY</v>
      </c>
      <c r="M90" s="33" t="str">
        <f>HYPERLINK("https://www.aiche.org/academy/conferences/international-conference-on-vapor-cloud-modeling/1987/proceeding")</f>
        <v>https://www.aiche.org/academy/conferences/international-conference-on-vapor-cloud-modeling/1987/proceeding</v>
      </c>
      <c r="N90" s="38" t="str">
        <f t="shared" si="9"/>
        <v>Holton GA, Baker LS, Casada ML., "Exposure and Consequence Analysis Using Lotus 1-2-3," Int. Conf. on Vapor Cloud Modeling, November 2- 4, 1987,  Cambridge, Massachusetts, Edited by John Woodward, AICHE, NY, NY, pp 974-981.</v>
      </c>
      <c r="O90" s="23" t="s">
        <v>987</v>
      </c>
      <c r="P90" s="17" t="s">
        <v>2226</v>
      </c>
      <c r="Q90" s="26" t="str">
        <f>HYPERLINK("https://www.aiche.org/academy/conferences/international-conference-on-vapor-cloud-modeling/1987/proceeding")</f>
        <v>https://www.aiche.org/academy/conferences/international-conference-on-vapor-cloud-modeling/1987/proceeding</v>
      </c>
      <c r="R90" s="18" t="s">
        <v>17302</v>
      </c>
      <c r="S90" s="26" t="str">
        <f t="shared" si="11"/>
        <v>https://www.aiche.org/node/1851366/group/9596/session/124121/paper/853806</v>
      </c>
    </row>
    <row r="91" spans="1:19" ht="31" x14ac:dyDescent="0.35">
      <c r="A91" s="18">
        <v>89</v>
      </c>
      <c r="B91" s="18">
        <v>1989</v>
      </c>
      <c r="C91" s="12" t="s">
        <v>14231</v>
      </c>
      <c r="D91" s="24" t="s">
        <v>2227</v>
      </c>
      <c r="E91" s="24" t="s">
        <v>2228</v>
      </c>
      <c r="F91" s="24" t="s">
        <v>15227</v>
      </c>
      <c r="I91" s="18" t="s">
        <v>2229</v>
      </c>
      <c r="J91" s="18">
        <v>2</v>
      </c>
      <c r="K91" s="18">
        <v>1</v>
      </c>
      <c r="L91" s="38" t="str">
        <f t="shared" ref="L91:L125" si="12">CCPS_1989</f>
        <v>Int. Sym. on Runaway Reactions, March 7 -9, 1989, Cambridge, Massachusetts, AICHE, NY, NY</v>
      </c>
      <c r="M91" s="33" t="str">
        <f t="shared" ref="M91:M124" si="13">HYPERLINK("https://www.aiche.org/academy/conferences/international-symposium-on-runaway-reactions/1989/proceeding")</f>
        <v>https://www.aiche.org/academy/conferences/international-symposium-on-runaway-reactions/1989/proceeding</v>
      </c>
      <c r="N91" s="38" t="str">
        <f t="shared" si="9"/>
        <v>P.F. Beever and J. F. Griffiths, "Scaling Rules for Prediction of Thermal Runaway," Int. Sym. on Runaway Reactions, March 7 -9, 1989, Cambridge, Massachusetts, AICHE, NY, NY, pp 1-20.</v>
      </c>
      <c r="O91" s="23" t="s">
        <v>704</v>
      </c>
      <c r="P91" s="17" t="s">
        <v>2230</v>
      </c>
      <c r="Q91" s="26" t="str">
        <f t="shared" ref="Q91:Q124" si="14">HYPERLINK("https://www.aiche.org/academy/conferences/international-symposium-on-runaway-reactions/1989/proceeding")</f>
        <v>https://www.aiche.org/academy/conferences/international-symposium-on-runaway-reactions/1989/proceeding</v>
      </c>
      <c r="R91" s="18" t="s">
        <v>17303</v>
      </c>
      <c r="S91" s="26" t="str">
        <f t="shared" si="11"/>
        <v>https://www.aiche.org/node/1851801/group/9601/session/124131/paper/853821</v>
      </c>
    </row>
    <row r="92" spans="1:19" ht="31" x14ac:dyDescent="0.35">
      <c r="A92" s="18">
        <v>90</v>
      </c>
      <c r="B92" s="18">
        <v>1989</v>
      </c>
      <c r="C92" s="12" t="s">
        <v>14231</v>
      </c>
      <c r="D92" s="24" t="s">
        <v>2227</v>
      </c>
      <c r="E92" s="24" t="s">
        <v>2231</v>
      </c>
      <c r="F92" s="24" t="s">
        <v>15228</v>
      </c>
      <c r="I92" s="18" t="s">
        <v>2232</v>
      </c>
      <c r="J92" s="18">
        <v>2</v>
      </c>
      <c r="K92" s="18">
        <v>2</v>
      </c>
      <c r="L92" s="38" t="str">
        <f t="shared" si="12"/>
        <v>Int. Sym. on Runaway Reactions, March 7 -9, 1989, Cambridge, Massachusetts, AICHE, NY, NY</v>
      </c>
      <c r="M92" s="33" t="str">
        <f t="shared" si="13"/>
        <v>https://www.aiche.org/academy/conferences/international-symposium-on-runaway-reactions/1989/proceeding</v>
      </c>
      <c r="N92" s="38" t="str">
        <f t="shared" si="9"/>
        <v>T. Boddington, J. F. Griffiths, P. G. et al., "Fundamental Aspects of Thermal Analysis and Heat Flux Calorimetry," Int. Sym. on Runaway Reactions, March 7 -9, 1989, Cambridge, Massachusetts, AICHE, NY, NY, pp 21-38.</v>
      </c>
      <c r="O92" s="23" t="s">
        <v>708</v>
      </c>
      <c r="P92" s="17" t="s">
        <v>2233</v>
      </c>
      <c r="Q92" s="26" t="str">
        <f t="shared" si="14"/>
        <v>https://www.aiche.org/academy/conferences/international-symposium-on-runaway-reactions/1989/proceeding</v>
      </c>
      <c r="R92" s="18" t="s">
        <v>17304</v>
      </c>
      <c r="S92" s="26" t="str">
        <f t="shared" si="11"/>
        <v>https://www.aiche.org/node/1851801/group/9601/session/124131/paper/853826</v>
      </c>
    </row>
    <row r="93" spans="1:19" ht="46.5" x14ac:dyDescent="0.35">
      <c r="A93" s="18">
        <v>91</v>
      </c>
      <c r="B93" s="18">
        <v>1989</v>
      </c>
      <c r="C93" s="12" t="s">
        <v>14231</v>
      </c>
      <c r="D93" s="24" t="s">
        <v>2227</v>
      </c>
      <c r="E93" s="24" t="s">
        <v>2234</v>
      </c>
      <c r="F93" s="24" t="s">
        <v>15229</v>
      </c>
      <c r="I93" s="18" t="s">
        <v>2235</v>
      </c>
      <c r="J93" s="18">
        <v>2</v>
      </c>
      <c r="K93" s="18">
        <v>3</v>
      </c>
      <c r="L93" s="38" t="str">
        <f t="shared" si="12"/>
        <v>Int. Sym. on Runaway Reactions, March 7 -9, 1989, Cambridge, Massachusetts, AICHE, NY, NY</v>
      </c>
      <c r="M93" s="33" t="str">
        <f t="shared" si="13"/>
        <v>https://www.aiche.org/academy/conferences/international-symposium-on-runaway-reactions/1989/proceeding</v>
      </c>
      <c r="N93" s="38" t="str">
        <f t="shared" si="9"/>
        <v>D. J. Frurip, E. Freedman, G. R. Hertel, "A New Release of the ASTM CHETAH Program for Hazard Evaluation: Versions for Mainframe and Personal Computer," Int. Sym. on Runaway Reactions, March 7 -9, 1989, Cambridge, Massachusetts, AICHE, NY, NY, pp 39-51.</v>
      </c>
      <c r="O93" s="23" t="s">
        <v>711</v>
      </c>
      <c r="P93" s="17" t="s">
        <v>2236</v>
      </c>
      <c r="Q93" s="26" t="str">
        <f t="shared" si="14"/>
        <v>https://www.aiche.org/academy/conferences/international-symposium-on-runaway-reactions/1989/proceeding</v>
      </c>
      <c r="R93" s="18" t="s">
        <v>17305</v>
      </c>
      <c r="S93" s="26" t="str">
        <f t="shared" si="11"/>
        <v>https://www.aiche.org/node/1851801/group/9601/session/124131/paper/853831</v>
      </c>
    </row>
    <row r="94" spans="1:19" ht="46.5" x14ac:dyDescent="0.35">
      <c r="A94" s="18">
        <v>92</v>
      </c>
      <c r="B94" s="18">
        <v>1989</v>
      </c>
      <c r="C94" s="12" t="s">
        <v>14231</v>
      </c>
      <c r="D94" s="24" t="s">
        <v>2227</v>
      </c>
      <c r="E94" s="24" t="s">
        <v>2237</v>
      </c>
      <c r="F94" s="24" t="s">
        <v>15230</v>
      </c>
      <c r="I94" s="18" t="s">
        <v>2238</v>
      </c>
      <c r="J94" s="18">
        <v>2</v>
      </c>
      <c r="K94" s="18">
        <v>4</v>
      </c>
      <c r="L94" s="38" t="str">
        <f t="shared" si="12"/>
        <v>Int. Sym. on Runaway Reactions, March 7 -9, 1989, Cambridge, Massachusetts, AICHE, NY, NY</v>
      </c>
      <c r="M94" s="33" t="str">
        <f t="shared" si="13"/>
        <v>https://www.aiche.org/academy/conferences/international-symposium-on-runaway-reactions/1989/proceeding</v>
      </c>
      <c r="N94" s="38" t="str">
        <f t="shared" si="9"/>
        <v>R. Gygax, "Explicit and Implicit Use of Scale-Up Principles for the Assessment of Thermal Runaway Risks in Chemical Production," Int. Sym. on Runaway Reactions, March 7 -9, 1989, Cambridge, Massachusetts, AICHE, NY, NY, pp 52-73.</v>
      </c>
      <c r="O94" s="23" t="s">
        <v>715</v>
      </c>
      <c r="P94" s="17" t="s">
        <v>2239</v>
      </c>
      <c r="Q94" s="26" t="str">
        <f t="shared" si="14"/>
        <v>https://www.aiche.org/academy/conferences/international-symposium-on-runaway-reactions/1989/proceeding</v>
      </c>
      <c r="R94" s="18" t="s">
        <v>17306</v>
      </c>
      <c r="S94" s="26" t="str">
        <f t="shared" si="11"/>
        <v>https://www.aiche.org/node/1851801/group/9601/session/124131/paper/853836</v>
      </c>
    </row>
    <row r="95" spans="1:19" ht="46.5" x14ac:dyDescent="0.35">
      <c r="A95" s="18">
        <v>93</v>
      </c>
      <c r="B95" s="18">
        <v>1989</v>
      </c>
      <c r="C95" s="12" t="s">
        <v>14231</v>
      </c>
      <c r="D95" s="24" t="s">
        <v>2227</v>
      </c>
      <c r="E95" s="24" t="s">
        <v>2240</v>
      </c>
      <c r="F95" s="24" t="s">
        <v>15231</v>
      </c>
      <c r="I95" s="18" t="s">
        <v>2241</v>
      </c>
      <c r="J95" s="18">
        <v>2</v>
      </c>
      <c r="K95" s="18">
        <v>5</v>
      </c>
      <c r="L95" s="38" t="str">
        <f t="shared" si="12"/>
        <v>Int. Sym. on Runaway Reactions, March 7 -9, 1989, Cambridge, Massachusetts, AICHE, NY, NY</v>
      </c>
      <c r="M95" s="33" t="str">
        <f t="shared" si="13"/>
        <v>https://www.aiche.org/academy/conferences/international-symposium-on-runaway-reactions/1989/proceeding</v>
      </c>
      <c r="N95" s="38" t="str">
        <f t="shared" si="9"/>
        <v>T. C. Hofelich and R. C. Thomas, "The Use/Misuse of the 100 Degree Rule in the Interpretation of Thermal Hazard Tests," Int. Sym. on Runaway Reactions, March 7 -9, 1989, Cambridge, Massachusetts, AICHE, NY, NY, pp 74-85.</v>
      </c>
      <c r="O95" s="23" t="s">
        <v>719</v>
      </c>
      <c r="P95" s="17" t="s">
        <v>2242</v>
      </c>
      <c r="Q95" s="26" t="str">
        <f t="shared" si="14"/>
        <v>https://www.aiche.org/academy/conferences/international-symposium-on-runaway-reactions/1989/proceeding</v>
      </c>
      <c r="R95" s="18" t="s">
        <v>17307</v>
      </c>
      <c r="S95" s="26" t="str">
        <f t="shared" si="11"/>
        <v>https://www.aiche.org/node/1851801/group/9601/session/124131/paper/853841</v>
      </c>
    </row>
    <row r="96" spans="1:19" ht="31" x14ac:dyDescent="0.35">
      <c r="A96" s="18">
        <v>94</v>
      </c>
      <c r="B96" s="18">
        <v>1989</v>
      </c>
      <c r="C96" s="12" t="s">
        <v>14231</v>
      </c>
      <c r="D96" s="24" t="s">
        <v>2227</v>
      </c>
      <c r="E96" s="24" t="s">
        <v>2243</v>
      </c>
      <c r="F96" s="24" t="s">
        <v>5735</v>
      </c>
      <c r="I96" s="18" t="s">
        <v>2244</v>
      </c>
      <c r="J96" s="18">
        <v>2</v>
      </c>
      <c r="K96" s="18">
        <v>6</v>
      </c>
      <c r="L96" s="38" t="str">
        <f t="shared" si="12"/>
        <v>Int. Sym. on Runaway Reactions, March 7 -9, 1989, Cambridge, Massachusetts, AICHE, NY, NY</v>
      </c>
      <c r="M96" s="33" t="str">
        <f t="shared" si="13"/>
        <v>https://www.aiche.org/academy/conferences/international-symposium-on-runaway-reactions/1989/proceeding</v>
      </c>
      <c r="N96" s="38" t="str">
        <f t="shared" si="9"/>
        <v>H. T. Kohlbrand, "The Use of SimuSolv in the Modeling of ARC (Accelerating Rate Calorimeter) Data," Int. Sym. on Runaway Reactions, March 7 -9, 1989, Cambridge, Massachusetts, AICHE, NY, NY, pp 86-111.</v>
      </c>
      <c r="O96" s="23" t="s">
        <v>723</v>
      </c>
      <c r="P96" s="17" t="s">
        <v>2245</v>
      </c>
      <c r="Q96" s="26" t="str">
        <f t="shared" si="14"/>
        <v>https://www.aiche.org/academy/conferences/international-symposium-on-runaway-reactions/1989/proceeding</v>
      </c>
      <c r="R96" s="18" t="s">
        <v>17308</v>
      </c>
      <c r="S96" s="26" t="str">
        <f t="shared" si="11"/>
        <v>https://www.aiche.org/node/1851801/group/9601/session/124131/paper/853846</v>
      </c>
    </row>
    <row r="97" spans="1:19" ht="31" x14ac:dyDescent="0.35">
      <c r="A97" s="18">
        <v>95</v>
      </c>
      <c r="B97" s="18">
        <v>1989</v>
      </c>
      <c r="C97" s="12" t="s">
        <v>14231</v>
      </c>
      <c r="D97" s="24" t="s">
        <v>2246</v>
      </c>
      <c r="E97" s="24" t="s">
        <v>2247</v>
      </c>
      <c r="F97" s="24" t="s">
        <v>15232</v>
      </c>
      <c r="I97" s="18" t="s">
        <v>2248</v>
      </c>
      <c r="J97" s="18">
        <v>2</v>
      </c>
      <c r="K97" s="18">
        <v>7</v>
      </c>
      <c r="L97" s="38" t="str">
        <f t="shared" si="12"/>
        <v>Int. Sym. on Runaway Reactions, March 7 -9, 1989, Cambridge, Massachusetts, AICHE, NY, NY</v>
      </c>
      <c r="M97" s="33" t="str">
        <f t="shared" si="13"/>
        <v>https://www.aiche.org/academy/conferences/international-symposium-on-runaway-reactions/1989/proceeding</v>
      </c>
      <c r="N97" s="38" t="str">
        <f t="shared" si="9"/>
        <v>T. J. Snee, "The Influence of a Constant Power Heat Source On the Critical Conditions for Thermal Explosion," Int. Sym. on Runaway Reactions, March 7 -9, 1989, Cambridge, Massachusetts, AICHE, NY, NY, pp 112-131.</v>
      </c>
      <c r="O97" s="23" t="s">
        <v>726</v>
      </c>
      <c r="P97" s="17" t="s">
        <v>2249</v>
      </c>
      <c r="Q97" s="26" t="str">
        <f t="shared" si="14"/>
        <v>https://www.aiche.org/academy/conferences/international-symposium-on-runaway-reactions/1989/proceeding</v>
      </c>
      <c r="R97" s="18" t="s">
        <v>17309</v>
      </c>
      <c r="S97" s="26" t="str">
        <f t="shared" si="11"/>
        <v>https://www.aiche.org/node/1851801/group/9601/session/124131/paper/853851</v>
      </c>
    </row>
    <row r="98" spans="1:19" ht="31" x14ac:dyDescent="0.35">
      <c r="A98" s="18">
        <v>96</v>
      </c>
      <c r="B98" s="18">
        <v>1989</v>
      </c>
      <c r="C98" s="12" t="s">
        <v>14231</v>
      </c>
      <c r="D98" s="24" t="s">
        <v>2246</v>
      </c>
      <c r="E98" s="24" t="s">
        <v>2250</v>
      </c>
      <c r="F98" s="24" t="s">
        <v>15233</v>
      </c>
      <c r="I98" s="18" t="s">
        <v>2251</v>
      </c>
      <c r="J98" s="18">
        <v>2</v>
      </c>
      <c r="K98" s="18">
        <v>8</v>
      </c>
      <c r="L98" s="38" t="str">
        <f t="shared" si="12"/>
        <v>Int. Sym. on Runaway Reactions, March 7 -9, 1989, Cambridge, Massachusetts, AICHE, NY, NY</v>
      </c>
      <c r="M98" s="33" t="str">
        <f t="shared" si="13"/>
        <v>https://www.aiche.org/academy/conferences/international-symposium-on-runaway-reactions/1989/proceeding</v>
      </c>
      <c r="N98" s="38" t="str">
        <f t="shared" si="9"/>
        <v>T. Hoppe and B. Grob, "Heat Flow Calorimetry as a Testing Method for Preventing Runaway Reactions," Int. Sym. on Runaway Reactions, March 7 -9, 1989, Cambridge, Massachusetts, AICHE, NY, NY, pp 132-154.</v>
      </c>
      <c r="O98" s="23" t="s">
        <v>729</v>
      </c>
      <c r="P98" s="17" t="s">
        <v>2252</v>
      </c>
      <c r="Q98" s="26" t="str">
        <f t="shared" si="14"/>
        <v>https://www.aiche.org/academy/conferences/international-symposium-on-runaway-reactions/1989/proceeding</v>
      </c>
      <c r="R98" s="18" t="s">
        <v>17310</v>
      </c>
      <c r="S98" s="26" t="str">
        <f t="shared" si="11"/>
        <v>https://www.aiche.org/node/1851801/group/9601/session/124131/paper/853856</v>
      </c>
    </row>
    <row r="99" spans="1:19" ht="31" x14ac:dyDescent="0.35">
      <c r="A99" s="18">
        <v>97</v>
      </c>
      <c r="B99" s="18">
        <v>1989</v>
      </c>
      <c r="C99" s="12" t="s">
        <v>14231</v>
      </c>
      <c r="D99" s="24" t="s">
        <v>2246</v>
      </c>
      <c r="E99" s="24" t="s">
        <v>2253</v>
      </c>
      <c r="F99" s="24" t="s">
        <v>15782</v>
      </c>
      <c r="I99" s="18" t="s">
        <v>2254</v>
      </c>
      <c r="J99" s="18">
        <v>2</v>
      </c>
      <c r="K99" s="18">
        <v>9</v>
      </c>
      <c r="L99" s="38" t="str">
        <f t="shared" si="12"/>
        <v>Int. Sym. on Runaway Reactions, March 7 -9, 1989, Cambridge, Massachusetts, AICHE, NY, NY</v>
      </c>
      <c r="M99" s="33" t="str">
        <f t="shared" si="13"/>
        <v>https://www.aiche.org/academy/conferences/international-symposium-on-runaway-reactions/1989/proceeding</v>
      </c>
      <c r="N99" s="38" t="str">
        <f t="shared" si="9"/>
        <v>D. M. De Faveri, C. Zontano, C. Pagella et al., "Runaway Reaction and Safety Measures in Organic Processes," Int. Sym. on Runaway Reactions, March 7 -9, 1989, Cambridge, Massachusetts, AICHE, NY, NY, pp 155-175.</v>
      </c>
      <c r="O99" s="23" t="s">
        <v>732</v>
      </c>
      <c r="P99" s="17" t="s">
        <v>2255</v>
      </c>
      <c r="Q99" s="26" t="str">
        <f t="shared" si="14"/>
        <v>https://www.aiche.org/academy/conferences/international-symposium-on-runaway-reactions/1989/proceeding</v>
      </c>
      <c r="R99" s="18" t="s">
        <v>17311</v>
      </c>
      <c r="S99" s="26" t="str">
        <f t="shared" si="11"/>
        <v>https://www.aiche.org/node/1851801/group/9601/session/124131/paper/853861</v>
      </c>
    </row>
    <row r="100" spans="1:19" ht="31" x14ac:dyDescent="0.35">
      <c r="A100" s="18">
        <v>98</v>
      </c>
      <c r="B100" s="18">
        <v>1989</v>
      </c>
      <c r="C100" s="12" t="s">
        <v>14231</v>
      </c>
      <c r="D100" s="24" t="s">
        <v>2246</v>
      </c>
      <c r="E100" s="24" t="s">
        <v>2256</v>
      </c>
      <c r="F100" s="24" t="s">
        <v>15234</v>
      </c>
      <c r="I100" s="18" t="s">
        <v>2257</v>
      </c>
      <c r="J100" s="18">
        <v>2</v>
      </c>
      <c r="K100" s="18">
        <v>10</v>
      </c>
      <c r="L100" s="38" t="str">
        <f t="shared" si="12"/>
        <v>Int. Sym. on Runaway Reactions, March 7 -9, 1989, Cambridge, Massachusetts, AICHE, NY, NY</v>
      </c>
      <c r="M100" s="33" t="str">
        <f t="shared" si="13"/>
        <v>https://www.aiche.org/academy/conferences/international-symposium-on-runaway-reactions/1989/proceeding</v>
      </c>
      <c r="N100" s="38" t="str">
        <f t="shared" si="9"/>
        <v>K. H. Mix, "The Evaluation of Thermal Instabilities Using ARC and Advanced DTA Methods," Int. Sym. on Runaway Reactions, March 7 -9, 1989, Cambridge, Massachusetts, AICHE, NY, NY, pp 176-197.</v>
      </c>
      <c r="O100" s="23" t="s">
        <v>75</v>
      </c>
      <c r="P100" s="17" t="s">
        <v>2258</v>
      </c>
      <c r="Q100" s="26" t="str">
        <f t="shared" si="14"/>
        <v>https://www.aiche.org/academy/conferences/international-symposium-on-runaway-reactions/1989/proceeding</v>
      </c>
      <c r="R100" s="18" t="s">
        <v>17312</v>
      </c>
      <c r="S100" s="26" t="str">
        <f t="shared" si="11"/>
        <v>https://www.aiche.org/node/1851801/group/9601/session/124131/paper/853866</v>
      </c>
    </row>
    <row r="101" spans="1:19" ht="46.5" x14ac:dyDescent="0.35">
      <c r="A101" s="18">
        <v>99</v>
      </c>
      <c r="B101" s="18">
        <v>1989</v>
      </c>
      <c r="C101" s="12" t="s">
        <v>14231</v>
      </c>
      <c r="D101" s="24" t="s">
        <v>2246</v>
      </c>
      <c r="E101" s="24" t="s">
        <v>2259</v>
      </c>
      <c r="F101" s="24" t="s">
        <v>15235</v>
      </c>
      <c r="I101" s="18" t="s">
        <v>2260</v>
      </c>
      <c r="J101" s="18">
        <v>2</v>
      </c>
      <c r="K101" s="18">
        <v>11</v>
      </c>
      <c r="L101" s="38" t="str">
        <f t="shared" si="12"/>
        <v>Int. Sym. on Runaway Reactions, March 7 -9, 1989, Cambridge, Massachusetts, AICHE, NY, NY</v>
      </c>
      <c r="M101" s="33" t="str">
        <f t="shared" si="13"/>
        <v>https://www.aiche.org/academy/conferences/international-symposium-on-runaway-reactions/1989/proceeding</v>
      </c>
      <c r="N101" s="38" t="str">
        <f t="shared" si="9"/>
        <v>C. H. Steele and P. F. Nolan, "The Design and Operation of a Reflux Heat Flow Caloimeter for Studying Reactions At Boiling," Int. Sym. on Runaway Reactions, March 7 -9, 1989, Cambridge, Massachusetts, AICHE, NY, NY, pp 198-231.</v>
      </c>
      <c r="O101" s="23" t="s">
        <v>79</v>
      </c>
      <c r="P101" s="17" t="s">
        <v>2261</v>
      </c>
      <c r="Q101" s="26" t="str">
        <f t="shared" si="14"/>
        <v>https://www.aiche.org/academy/conferences/international-symposium-on-runaway-reactions/1989/proceeding</v>
      </c>
      <c r="R101" s="18" t="s">
        <v>17313</v>
      </c>
      <c r="S101" s="26" t="str">
        <f t="shared" si="11"/>
        <v>https://www.aiche.org/node/1851801/group/9601/session/124131/paper/853871</v>
      </c>
    </row>
    <row r="102" spans="1:19" ht="31" x14ac:dyDescent="0.35">
      <c r="A102" s="18">
        <v>100</v>
      </c>
      <c r="B102" s="18">
        <v>1989</v>
      </c>
      <c r="C102" s="12" t="s">
        <v>14231</v>
      </c>
      <c r="D102" s="24" t="s">
        <v>2246</v>
      </c>
      <c r="E102" s="24" t="s">
        <v>2262</v>
      </c>
      <c r="F102" s="24" t="s">
        <v>15236</v>
      </c>
      <c r="I102" s="18" t="s">
        <v>2263</v>
      </c>
      <c r="J102" s="18">
        <v>2</v>
      </c>
      <c r="K102" s="18">
        <v>12</v>
      </c>
      <c r="L102" s="38" t="str">
        <f t="shared" si="12"/>
        <v>Int. Sym. on Runaway Reactions, March 7 -9, 1989, Cambridge, Massachusetts, AICHE, NY, NY</v>
      </c>
      <c r="M102" s="33" t="str">
        <f t="shared" si="13"/>
        <v>https://www.aiche.org/academy/conferences/international-symposium-on-runaway-reactions/1989/proceeding</v>
      </c>
      <c r="N102" s="38" t="str">
        <f t="shared" si="9"/>
        <v>T. C. Hofelich, "The Use of Calorimetry for Studying the Early Part of Potential Thermal Runaway Reactions," Int. Sym. on Runaway Reactions, March 7 -9, 1989, Cambridge, Massachusetts, AICHE, NY, NY, pp 232-246.</v>
      </c>
      <c r="O102" s="23" t="s">
        <v>83</v>
      </c>
      <c r="P102" s="17" t="s">
        <v>2264</v>
      </c>
      <c r="Q102" s="26" t="str">
        <f t="shared" si="14"/>
        <v>https://www.aiche.org/academy/conferences/international-symposium-on-runaway-reactions/1989/proceeding</v>
      </c>
      <c r="R102" s="18" t="s">
        <v>17314</v>
      </c>
      <c r="S102" s="26" t="str">
        <f t="shared" si="11"/>
        <v>https://www.aiche.org/node/1851801/group/9601/session/124131/paper/853876</v>
      </c>
    </row>
    <row r="103" spans="1:19" ht="46.5" x14ac:dyDescent="0.35">
      <c r="A103" s="18">
        <v>101</v>
      </c>
      <c r="B103" s="18">
        <v>1989</v>
      </c>
      <c r="C103" s="12" t="s">
        <v>14231</v>
      </c>
      <c r="D103" s="24" t="s">
        <v>2265</v>
      </c>
      <c r="E103" s="24" t="s">
        <v>15237</v>
      </c>
      <c r="F103" s="24" t="s">
        <v>15238</v>
      </c>
      <c r="I103" s="18" t="s">
        <v>2266</v>
      </c>
      <c r="J103" s="18">
        <v>2</v>
      </c>
      <c r="K103" s="18">
        <v>13</v>
      </c>
      <c r="L103" s="38" t="str">
        <f t="shared" si="12"/>
        <v>Int. Sym. on Runaway Reactions, March 7 -9, 1989, Cambridge, Massachusetts, AICHE, NY, NY</v>
      </c>
      <c r="M103" s="33" t="str">
        <f t="shared" si="13"/>
        <v>https://www.aiche.org/academy/conferences/international-symposium-on-runaway-reactions/1989/proceeding</v>
      </c>
      <c r="N103" s="38" t="str">
        <f t="shared" si="9"/>
        <v>A. N. Skouloudis, H. M. Kottowski, K. I. Bell et al., "Towards the Prediction of Venting Characteristics With the Codes SAFIRE and DIERS," Int. Sym. on Runaway Reactions, March 7 -9, 1989, Cambridge, Massachusetts, AICHE, NY, NY, pp 247-263.</v>
      </c>
      <c r="O103" s="23" t="s">
        <v>86</v>
      </c>
      <c r="P103" s="17" t="s">
        <v>2267</v>
      </c>
      <c r="Q103" s="26" t="str">
        <f t="shared" si="14"/>
        <v>https://www.aiche.org/academy/conferences/international-symposium-on-runaway-reactions/1989/proceeding</v>
      </c>
      <c r="R103" s="18" t="s">
        <v>17315</v>
      </c>
      <c r="S103" s="26" t="str">
        <f t="shared" si="11"/>
        <v>https://www.aiche.org/node/1851801/group/9601/session/124131/paper/853881</v>
      </c>
    </row>
    <row r="104" spans="1:19" ht="31" x14ac:dyDescent="0.35">
      <c r="A104" s="18">
        <v>102</v>
      </c>
      <c r="B104" s="18">
        <v>1989</v>
      </c>
      <c r="C104" s="12" t="s">
        <v>14231</v>
      </c>
      <c r="D104" s="24" t="s">
        <v>2265</v>
      </c>
      <c r="E104" s="24" t="s">
        <v>2268</v>
      </c>
      <c r="F104" s="24" t="s">
        <v>15239</v>
      </c>
      <c r="I104" s="18" t="s">
        <v>2269</v>
      </c>
      <c r="J104" s="18">
        <v>2</v>
      </c>
      <c r="K104" s="18">
        <v>14</v>
      </c>
      <c r="L104" s="38" t="str">
        <f t="shared" si="12"/>
        <v>Int. Sym. on Runaway Reactions, March 7 -9, 1989, Cambridge, Massachusetts, AICHE, NY, NY</v>
      </c>
      <c r="M104" s="33" t="str">
        <f t="shared" si="13"/>
        <v>https://www.aiche.org/academy/conferences/international-symposium-on-runaway-reactions/1989/proceeding</v>
      </c>
      <c r="N104" s="38" t="str">
        <f t="shared" si="9"/>
        <v>J. C. Leung, M. J. Creed, H. G. Fisher, "Round-Robin "Vent Sizing Package" Results," Int. Sym. on Runaway Reactions, March 7 -9, 1989, Cambridge, Massachusetts, AICHE, NY, NY, pp 264-280.</v>
      </c>
      <c r="O104" s="23" t="s">
        <v>89</v>
      </c>
      <c r="P104" s="17" t="s">
        <v>2270</v>
      </c>
      <c r="Q104" s="26" t="str">
        <f t="shared" si="14"/>
        <v>https://www.aiche.org/academy/conferences/international-symposium-on-runaway-reactions/1989/proceeding</v>
      </c>
      <c r="R104" s="18" t="s">
        <v>17316</v>
      </c>
      <c r="S104" s="26" t="str">
        <f t="shared" si="11"/>
        <v>https://www.aiche.org/node/1851801/group/9601/session/124131/paper/853886</v>
      </c>
    </row>
    <row r="105" spans="1:19" ht="31" x14ac:dyDescent="0.35">
      <c r="A105" s="18">
        <v>103</v>
      </c>
      <c r="B105" s="18">
        <v>1989</v>
      </c>
      <c r="C105" s="12" t="s">
        <v>14231</v>
      </c>
      <c r="D105" s="24" t="s">
        <v>2265</v>
      </c>
      <c r="E105" s="24" t="s">
        <v>15240</v>
      </c>
      <c r="F105" s="24" t="s">
        <v>5436</v>
      </c>
      <c r="I105" s="18" t="s">
        <v>2271</v>
      </c>
      <c r="J105" s="18">
        <v>2</v>
      </c>
      <c r="K105" s="18">
        <v>15</v>
      </c>
      <c r="L105" s="38" t="str">
        <f t="shared" si="12"/>
        <v>Int. Sym. on Runaway Reactions, March 7 -9, 1989, Cambridge, Massachusetts, AICHE, NY, NY</v>
      </c>
      <c r="M105" s="33" t="str">
        <f t="shared" si="13"/>
        <v>https://www.aiche.org/academy/conferences/international-symposium-on-runaway-reactions/1989/proceeding</v>
      </c>
      <c r="N105" s="38" t="str">
        <f t="shared" si="9"/>
        <v>R. L. Rogers, "The Advantages and Limitiations of Adiabatic Dewar Calorimetry in Chemical Hazard Testing," Int. Sym. on Runaway Reactions, March 7 -9, 1989, Cambridge, Massachusetts, AICHE, NY, NY, pp 281-292.</v>
      </c>
      <c r="O105" s="23" t="s">
        <v>92</v>
      </c>
      <c r="P105" s="17" t="s">
        <v>2272</v>
      </c>
      <c r="Q105" s="26" t="str">
        <f t="shared" si="14"/>
        <v>https://www.aiche.org/academy/conferences/international-symposium-on-runaway-reactions/1989/proceeding</v>
      </c>
      <c r="R105" s="18" t="s">
        <v>17317</v>
      </c>
      <c r="S105" s="26" t="str">
        <f t="shared" si="11"/>
        <v>https://www.aiche.org/node/1851801/group/9601/session/124131/paper/853891</v>
      </c>
    </row>
    <row r="106" spans="1:19" ht="31" x14ac:dyDescent="0.35">
      <c r="A106" s="18">
        <v>104</v>
      </c>
      <c r="B106" s="18">
        <v>1989</v>
      </c>
      <c r="C106" s="12" t="s">
        <v>14231</v>
      </c>
      <c r="D106" s="24" t="s">
        <v>2265</v>
      </c>
      <c r="E106" s="24" t="s">
        <v>2273</v>
      </c>
      <c r="F106" s="24" t="s">
        <v>15241</v>
      </c>
      <c r="I106" s="18" t="s">
        <v>2274</v>
      </c>
      <c r="J106" s="18">
        <v>2</v>
      </c>
      <c r="K106" s="18">
        <v>16</v>
      </c>
      <c r="L106" s="38" t="str">
        <f t="shared" si="12"/>
        <v>Int. Sym. on Runaway Reactions, March 7 -9, 1989, Cambridge, Massachusetts, AICHE, NY, NY</v>
      </c>
      <c r="M106" s="33" t="str">
        <f t="shared" si="13"/>
        <v>https://www.aiche.org/academy/conferences/international-symposium-on-runaway-reactions/1989/proceeding</v>
      </c>
      <c r="N106" s="38" t="str">
        <f t="shared" si="9"/>
        <v>S. Tharmalingam, "The Evaluation of Self-Heating in Bulk Handling of Unstable Solids," Int. Sym. on Runaway Reactions, March 7 -9, 1989, Cambridge, Massachusetts, AICHE, NY, NY, pp 293-312.</v>
      </c>
      <c r="O106" s="23" t="s">
        <v>95</v>
      </c>
      <c r="P106" s="17" t="s">
        <v>2275</v>
      </c>
      <c r="Q106" s="26" t="str">
        <f t="shared" si="14"/>
        <v>https://www.aiche.org/academy/conferences/international-symposium-on-runaway-reactions/1989/proceeding</v>
      </c>
      <c r="R106" s="18" t="s">
        <v>17318</v>
      </c>
      <c r="S106" s="26" t="str">
        <f t="shared" si="11"/>
        <v>https://www.aiche.org/node/1851801/group/9601/session/124131/paper/853896</v>
      </c>
    </row>
    <row r="107" spans="1:19" ht="31" x14ac:dyDescent="0.35">
      <c r="A107" s="18">
        <v>105</v>
      </c>
      <c r="B107" s="18">
        <v>1989</v>
      </c>
      <c r="C107" s="12" t="s">
        <v>14231</v>
      </c>
      <c r="D107" s="24" t="s">
        <v>2246</v>
      </c>
      <c r="E107" s="24" t="s">
        <v>2276</v>
      </c>
      <c r="F107" s="24" t="s">
        <v>6655</v>
      </c>
      <c r="I107" s="18" t="s">
        <v>2277</v>
      </c>
      <c r="J107" s="18">
        <v>2</v>
      </c>
      <c r="K107" s="18">
        <v>17</v>
      </c>
      <c r="L107" s="38" t="str">
        <f t="shared" si="12"/>
        <v>Int. Sym. on Runaway Reactions, March 7 -9, 1989, Cambridge, Massachusetts, AICHE, NY, NY</v>
      </c>
      <c r="M107" s="33" t="str">
        <f t="shared" si="13"/>
        <v>https://www.aiche.org/academy/conferences/international-symposium-on-runaway-reactions/1989/proceeding</v>
      </c>
      <c r="N107" s="38" t="str">
        <f t="shared" si="9"/>
        <v>J. Singh, "PHI-TEC: Enhanced Vent Sizing Calorimeter - Application and Comparison With Existing Devices," Int. Sym. on Runaway Reactions, March 7 -9, 1989, Cambridge, Massachusetts, AICHE, NY, NY, pp 313-330.</v>
      </c>
      <c r="O107" s="23" t="s">
        <v>98</v>
      </c>
      <c r="P107" s="17" t="s">
        <v>2278</v>
      </c>
      <c r="Q107" s="26" t="str">
        <f t="shared" si="14"/>
        <v>https://www.aiche.org/academy/conferences/international-symposium-on-runaway-reactions/1989/proceeding</v>
      </c>
      <c r="R107" s="18" t="s">
        <v>17319</v>
      </c>
      <c r="S107" s="26" t="str">
        <f t="shared" si="11"/>
        <v>https://www.aiche.org/node/1851801/group/9601/session/124131/paper/853901</v>
      </c>
    </row>
    <row r="108" spans="1:19" ht="46.5" x14ac:dyDescent="0.35">
      <c r="A108" s="18">
        <v>106</v>
      </c>
      <c r="B108" s="18">
        <v>1989</v>
      </c>
      <c r="C108" s="12" t="s">
        <v>14231</v>
      </c>
      <c r="D108" s="24" t="s">
        <v>2246</v>
      </c>
      <c r="E108" s="24" t="s">
        <v>2279</v>
      </c>
      <c r="F108" s="24" t="s">
        <v>15242</v>
      </c>
      <c r="I108" s="18" t="s">
        <v>2280</v>
      </c>
      <c r="J108" s="18">
        <v>2</v>
      </c>
      <c r="K108" s="18">
        <v>18</v>
      </c>
      <c r="L108" s="38" t="str">
        <f t="shared" si="12"/>
        <v>Int. Sym. on Runaway Reactions, March 7 -9, 1989, Cambridge, Massachusetts, AICHE, NY, NY</v>
      </c>
      <c r="M108" s="33" t="str">
        <f t="shared" si="13"/>
        <v>https://www.aiche.org/academy/conferences/international-symposium-on-runaway-reactions/1989/proceeding</v>
      </c>
      <c r="N108" s="38" t="str">
        <f t="shared" si="9"/>
        <v>M. Ahmed, H. G. Fisher, and A. M. Janeshek, "Reaction Kinetics from Self-Heat Data - Correction for the Depetion of Sample," Int. Sym. on Runaway Reactions, March 7 -9, 1989, Cambridge, Massachusetts, AICHE, NY, NY, pp 331-349.</v>
      </c>
      <c r="O108" s="23" t="s">
        <v>102</v>
      </c>
      <c r="P108" s="17" t="s">
        <v>2281</v>
      </c>
      <c r="Q108" s="26" t="str">
        <f t="shared" si="14"/>
        <v>https://www.aiche.org/academy/conferences/international-symposium-on-runaway-reactions/1989/proceeding</v>
      </c>
      <c r="R108" s="18" t="s">
        <v>17320</v>
      </c>
      <c r="S108" s="26" t="str">
        <f t="shared" si="11"/>
        <v>https://www.aiche.org/node/1851801/group/9601/session/124131/paper/853906</v>
      </c>
    </row>
    <row r="109" spans="1:19" ht="46.5" x14ac:dyDescent="0.35">
      <c r="A109" s="18">
        <v>107</v>
      </c>
      <c r="B109" s="18">
        <v>1989</v>
      </c>
      <c r="C109" s="12" t="s">
        <v>14231</v>
      </c>
      <c r="D109" s="24" t="s">
        <v>2246</v>
      </c>
      <c r="E109" s="24" t="s">
        <v>2282</v>
      </c>
      <c r="F109" s="24" t="s">
        <v>15243</v>
      </c>
      <c r="I109" s="18" t="s">
        <v>2283</v>
      </c>
      <c r="J109" s="18">
        <v>2</v>
      </c>
      <c r="K109" s="18">
        <v>19</v>
      </c>
      <c r="L109" s="38" t="str">
        <f t="shared" si="12"/>
        <v>Int. Sym. on Runaway Reactions, March 7 -9, 1989, Cambridge, Massachusetts, AICHE, NY, NY</v>
      </c>
      <c r="M109" s="33" t="str">
        <f t="shared" si="13"/>
        <v>https://www.aiche.org/academy/conferences/international-symposium-on-runaway-reactions/1989/proceeding</v>
      </c>
      <c r="N109" s="38" t="str">
        <f t="shared" si="9"/>
        <v>R. Oster, H. M. Kottowski,  P. Schroer, "Evolution of Flow Patterns in Tubes and in Vessels; Influence of Physical Properties," Int. Sym. on Runaway Reactions, March 7 -9, 1989, Cambridge, Massachusetts, AICHE, NY, NY, pp 350-363.</v>
      </c>
      <c r="O109" s="23" t="s">
        <v>106</v>
      </c>
      <c r="P109" s="17" t="s">
        <v>2284</v>
      </c>
      <c r="Q109" s="26" t="str">
        <f t="shared" si="14"/>
        <v>https://www.aiche.org/academy/conferences/international-symposium-on-runaway-reactions/1989/proceeding</v>
      </c>
      <c r="R109" s="18" t="s">
        <v>17321</v>
      </c>
      <c r="S109" s="26" t="str">
        <f t="shared" si="11"/>
        <v>https://www.aiche.org/node/1851801/group/9601/session/124131/paper/853911</v>
      </c>
    </row>
    <row r="110" spans="1:19" ht="31" x14ac:dyDescent="0.35">
      <c r="A110" s="18">
        <v>108</v>
      </c>
      <c r="B110" s="18">
        <v>1989</v>
      </c>
      <c r="C110" s="12" t="s">
        <v>14231</v>
      </c>
      <c r="D110" s="24" t="s">
        <v>2246</v>
      </c>
      <c r="E110" s="24" t="s">
        <v>2285</v>
      </c>
      <c r="F110" s="24" t="s">
        <v>15244</v>
      </c>
      <c r="I110" s="18" t="s">
        <v>15245</v>
      </c>
      <c r="J110" s="18">
        <v>2</v>
      </c>
      <c r="K110" s="18">
        <v>20</v>
      </c>
      <c r="L110" s="38" t="str">
        <f t="shared" si="12"/>
        <v>Int. Sym. on Runaway Reactions, March 7 -9, 1989, Cambridge, Massachusetts, AICHE, NY, NY</v>
      </c>
      <c r="M110" s="33" t="str">
        <f t="shared" si="13"/>
        <v>https://www.aiche.org/academy/conferences/international-symposium-on-runaway-reactions/1989/proceeding</v>
      </c>
      <c r="N110" s="38" t="str">
        <f t="shared" si="9"/>
        <v>H. K. Fauske, G. H. Clare, and M. J. Creed, "Laboratory Tool for Characterizing Chemical Systems," Int. Sym. on Runaway Reactions, March 7 -9, 1989, Cambridge, Massachusetts, AICHE, NY, NY, pp 364-370.</v>
      </c>
      <c r="O110" s="23" t="s">
        <v>110</v>
      </c>
      <c r="P110" s="17" t="s">
        <v>2286</v>
      </c>
      <c r="Q110" s="26" t="str">
        <f t="shared" si="14"/>
        <v>https://www.aiche.org/academy/conferences/international-symposium-on-runaway-reactions/1989/proceeding</v>
      </c>
      <c r="R110" s="18" t="s">
        <v>17322</v>
      </c>
      <c r="S110" s="26" t="str">
        <f t="shared" si="11"/>
        <v>https://www.aiche.org/node/1851801/group/9601/session/124131/paper/853916</v>
      </c>
    </row>
    <row r="111" spans="1:19" ht="31" x14ac:dyDescent="0.35">
      <c r="A111" s="18">
        <v>109</v>
      </c>
      <c r="B111" s="18">
        <v>1989</v>
      </c>
      <c r="C111" s="12" t="s">
        <v>14231</v>
      </c>
      <c r="D111" s="24" t="s">
        <v>2287</v>
      </c>
      <c r="E111" s="24" t="s">
        <v>2288</v>
      </c>
      <c r="F111" s="24" t="s">
        <v>15246</v>
      </c>
      <c r="I111" s="18" t="s">
        <v>15430</v>
      </c>
      <c r="J111" s="18">
        <v>2</v>
      </c>
      <c r="K111" s="18">
        <v>21</v>
      </c>
      <c r="L111" s="38" t="str">
        <f t="shared" si="12"/>
        <v>Int. Sym. on Runaway Reactions, March 7 -9, 1989, Cambridge, Massachusetts, AICHE, NY, NY</v>
      </c>
      <c r="M111" s="33" t="str">
        <f t="shared" si="13"/>
        <v>https://www.aiche.org/academy/conferences/international-symposium-on-runaway-reactions/1989/proceeding</v>
      </c>
      <c r="N111" s="38" t="str">
        <f t="shared" si="9"/>
        <v>H. A. Duxbury and A. J. Wilday, "Efficient Design of Reactor Relief Systems," Int. Sym. on Runaway Reactions, March 7 -9, 1989, Cambridge, Massachusetts, AICHE, NY, NY, pp 372-394.</v>
      </c>
      <c r="O111" s="23" t="s">
        <v>114</v>
      </c>
      <c r="P111" s="17" t="s">
        <v>2289</v>
      </c>
      <c r="Q111" s="26" t="str">
        <f t="shared" si="14"/>
        <v>https://www.aiche.org/academy/conferences/international-symposium-on-runaway-reactions/1989/proceeding</v>
      </c>
      <c r="R111" s="18" t="s">
        <v>17323</v>
      </c>
      <c r="S111" s="26" t="str">
        <f t="shared" si="11"/>
        <v>https://www.aiche.org/node/1851801/group/9601/session/124131/paper/853921</v>
      </c>
    </row>
    <row r="112" spans="1:19" ht="31" x14ac:dyDescent="0.35">
      <c r="A112" s="18">
        <v>110</v>
      </c>
      <c r="B112" s="18">
        <v>1989</v>
      </c>
      <c r="C112" s="12" t="s">
        <v>14231</v>
      </c>
      <c r="D112" s="24" t="s">
        <v>2287</v>
      </c>
      <c r="E112" s="24" t="s">
        <v>2290</v>
      </c>
      <c r="F112" s="24" t="s">
        <v>15247</v>
      </c>
      <c r="I112" s="18" t="s">
        <v>15248</v>
      </c>
      <c r="J112" s="18">
        <v>2</v>
      </c>
      <c r="K112" s="18">
        <v>22</v>
      </c>
      <c r="L112" s="38" t="str">
        <f t="shared" si="12"/>
        <v>Int. Sym. on Runaway Reactions, March 7 -9, 1989, Cambridge, Massachusetts, AICHE, NY, NY</v>
      </c>
      <c r="M112" s="33" t="str">
        <f t="shared" si="13"/>
        <v>https://www.aiche.org/academy/conferences/international-symposium-on-runaway-reactions/1989/proceeding</v>
      </c>
      <c r="N112" s="38" t="str">
        <f t="shared" si="9"/>
        <v>C. J. Crowley and J. A. Block, "Safety Relief System Design and Performance in a Hydrogen Peroxide System," Int. Sym. on Runaway Reactions, March 7 -9, 1989, Cambridge, Massachusetts, AICHE, NY, NY, pp 395-424.</v>
      </c>
      <c r="O112" s="23" t="s">
        <v>118</v>
      </c>
      <c r="P112" s="17" t="s">
        <v>2291</v>
      </c>
      <c r="Q112" s="26" t="str">
        <f t="shared" si="14"/>
        <v>https://www.aiche.org/academy/conferences/international-symposium-on-runaway-reactions/1989/proceeding</v>
      </c>
      <c r="R112" s="18" t="s">
        <v>17324</v>
      </c>
      <c r="S112" s="26" t="str">
        <f t="shared" si="11"/>
        <v>https://www.aiche.org/node/1851801/group/9601/session/124131/paper/853926</v>
      </c>
    </row>
    <row r="113" spans="1:19" ht="31" x14ac:dyDescent="0.35">
      <c r="A113" s="18">
        <v>111</v>
      </c>
      <c r="B113" s="18">
        <v>1989</v>
      </c>
      <c r="C113" s="12" t="s">
        <v>14231</v>
      </c>
      <c r="D113" s="24" t="s">
        <v>2287</v>
      </c>
      <c r="E113" s="24" t="s">
        <v>2292</v>
      </c>
      <c r="F113" s="24" t="s">
        <v>1873</v>
      </c>
      <c r="I113" s="18" t="s">
        <v>15249</v>
      </c>
      <c r="J113" s="18">
        <v>2</v>
      </c>
      <c r="K113" s="18">
        <v>23</v>
      </c>
      <c r="L113" s="38" t="str">
        <f t="shared" si="12"/>
        <v>Int. Sym. on Runaway Reactions, March 7 -9, 1989, Cambridge, Massachusetts, AICHE, NY, NY</v>
      </c>
      <c r="M113" s="33" t="str">
        <f t="shared" si="13"/>
        <v>https://www.aiche.org/academy/conferences/international-symposium-on-runaway-reactions/1989/proceeding</v>
      </c>
      <c r="N113" s="38" t="str">
        <f t="shared" si="9"/>
        <v>A. G. Keiter, "Emergency Pressure Relief Discharge Control By Passive Quenching," Int. Sym. on Runaway Reactions, March 7 -9, 1989, Cambridge, Massachusetts, AICHE, NY, NY, pp425-450.</v>
      </c>
      <c r="O113" s="23" t="s">
        <v>122</v>
      </c>
      <c r="P113" s="17" t="s">
        <v>1876</v>
      </c>
      <c r="Q113" s="26" t="str">
        <f t="shared" si="14"/>
        <v>https://www.aiche.org/academy/conferences/international-symposium-on-runaway-reactions/1989/proceeding</v>
      </c>
      <c r="R113" s="18" t="s">
        <v>17325</v>
      </c>
      <c r="S113" s="26" t="str">
        <f t="shared" si="11"/>
        <v>https://www.aiche.org/node/1851801/group/9601/session/124131/paper/853931</v>
      </c>
    </row>
    <row r="114" spans="1:19" ht="31" x14ac:dyDescent="0.35">
      <c r="A114" s="18">
        <v>112</v>
      </c>
      <c r="B114" s="18">
        <v>1989</v>
      </c>
      <c r="C114" s="12" t="s">
        <v>14231</v>
      </c>
      <c r="D114" s="24" t="s">
        <v>2287</v>
      </c>
      <c r="E114" s="24" t="s">
        <v>15250</v>
      </c>
      <c r="F114" s="24" t="s">
        <v>1170</v>
      </c>
      <c r="I114" s="18" t="s">
        <v>2293</v>
      </c>
      <c r="J114" s="18">
        <v>2</v>
      </c>
      <c r="K114" s="18">
        <v>24</v>
      </c>
      <c r="L114" s="38" t="str">
        <f t="shared" si="12"/>
        <v>Int. Sym. on Runaway Reactions, March 7 -9, 1989, Cambridge, Massachusetts, AICHE, NY, NY</v>
      </c>
      <c r="M114" s="33" t="str">
        <f t="shared" si="13"/>
        <v>https://www.aiche.org/academy/conferences/international-symposium-on-runaway-reactions/1989/proceeding</v>
      </c>
      <c r="N114" s="38" t="str">
        <f t="shared" si="9"/>
        <v>M. A. Grolmes, J. C. Leung, and H. K. Fauske, "Reactive Systems Vent Sizing Evaluations," Int. Sym. on Runaway Reactions, March 7 -9, 1989, Cambridge, Massachusetts, AICHE, NY, NY, pp 451-476.</v>
      </c>
      <c r="O114" s="23" t="s">
        <v>194</v>
      </c>
      <c r="P114" s="17" t="s">
        <v>2294</v>
      </c>
      <c r="Q114" s="26" t="str">
        <f t="shared" si="14"/>
        <v>https://www.aiche.org/academy/conferences/international-symposium-on-runaway-reactions/1989/proceeding</v>
      </c>
      <c r="R114" s="18" t="s">
        <v>17326</v>
      </c>
      <c r="S114" s="26" t="str">
        <f t="shared" si="11"/>
        <v>https://www.aiche.org/node/1851801/group/9601/session/124131/paper/853936</v>
      </c>
    </row>
    <row r="115" spans="1:19" ht="31" x14ac:dyDescent="0.35">
      <c r="A115" s="18">
        <v>113</v>
      </c>
      <c r="B115" s="18">
        <v>1989</v>
      </c>
      <c r="C115" s="12" t="s">
        <v>14231</v>
      </c>
      <c r="D115" s="24" t="s">
        <v>2287</v>
      </c>
      <c r="E115" s="24" t="s">
        <v>2295</v>
      </c>
      <c r="F115" s="24" t="s">
        <v>5484</v>
      </c>
      <c r="I115" s="18" t="s">
        <v>2296</v>
      </c>
      <c r="J115" s="18">
        <v>2</v>
      </c>
      <c r="K115" s="18">
        <v>25</v>
      </c>
      <c r="L115" s="38" t="str">
        <f t="shared" si="12"/>
        <v>Int. Sym. on Runaway Reactions, March 7 -9, 1989, Cambridge, Massachusetts, AICHE, NY, NY</v>
      </c>
      <c r="M115" s="33" t="str">
        <f t="shared" si="13"/>
        <v>https://www.aiche.org/academy/conferences/international-symposium-on-runaway-reactions/1989/proceeding</v>
      </c>
      <c r="N115" s="38" t="str">
        <f t="shared" si="9"/>
        <v>M. C. Jones, "Assessing Run-Away of a Grignard Reaction," Int. Sym. on Runaway Reactions, March 7 -9, 1989, Cambridge, Massachusetts, AICHE, NY, NY, pp 477-490.</v>
      </c>
      <c r="O115" s="23" t="s">
        <v>198</v>
      </c>
      <c r="P115" s="17" t="s">
        <v>2297</v>
      </c>
      <c r="Q115" s="26" t="str">
        <f t="shared" si="14"/>
        <v>https://www.aiche.org/academy/conferences/international-symposium-on-runaway-reactions/1989/proceeding</v>
      </c>
      <c r="R115" s="18" t="s">
        <v>17327</v>
      </c>
      <c r="S115" s="26" t="str">
        <f t="shared" si="11"/>
        <v>https://www.aiche.org/node/1851801/group/9601/session/124131/paper/853941</v>
      </c>
    </row>
    <row r="116" spans="1:19" ht="31" x14ac:dyDescent="0.35">
      <c r="A116" s="18">
        <v>114</v>
      </c>
      <c r="B116" s="18">
        <v>1989</v>
      </c>
      <c r="C116" s="12" t="s">
        <v>14231</v>
      </c>
      <c r="D116" s="24" t="s">
        <v>2298</v>
      </c>
      <c r="E116" s="24" t="s">
        <v>2299</v>
      </c>
      <c r="F116" s="24" t="s">
        <v>15431</v>
      </c>
      <c r="I116" s="18" t="s">
        <v>2300</v>
      </c>
      <c r="J116" s="18">
        <v>2</v>
      </c>
      <c r="K116" s="18">
        <v>26</v>
      </c>
      <c r="L116" s="38" t="str">
        <f t="shared" si="12"/>
        <v>Int. Sym. on Runaway Reactions, March 7 -9, 1989, Cambridge, Massachusetts, AICHE, NY, NY</v>
      </c>
      <c r="M116" s="33" t="str">
        <f t="shared" si="13"/>
        <v>https://www.aiche.org/academy/conferences/international-symposium-on-runaway-reactions/1989/proceeding</v>
      </c>
      <c r="N116" s="38" t="str">
        <f t="shared" si="9"/>
        <v>L. B. Levy an J. D. Penrod, "The Anatomy of an Acrylic Acid Runaway Polymerization," Int. Sym. on Runaway Reactions, March 7 -9, 1989, Cambridge, Massachusetts, AICHE, NY, NY, pp 491-503.</v>
      </c>
      <c r="O116" s="23" t="s">
        <v>202</v>
      </c>
      <c r="P116" s="17" t="s">
        <v>2301</v>
      </c>
      <c r="Q116" s="26" t="str">
        <f t="shared" si="14"/>
        <v>https://www.aiche.org/academy/conferences/international-symposium-on-runaway-reactions/1989/proceeding</v>
      </c>
      <c r="R116" s="18" t="s">
        <v>17328</v>
      </c>
      <c r="S116" s="26" t="str">
        <f t="shared" si="11"/>
        <v>https://www.aiche.org/node/1851801/group/9601/session/124131/paper/853946</v>
      </c>
    </row>
    <row r="117" spans="1:19" ht="31" x14ac:dyDescent="0.35">
      <c r="A117" s="18">
        <v>115</v>
      </c>
      <c r="B117" s="18">
        <v>1989</v>
      </c>
      <c r="C117" s="12" t="s">
        <v>14231</v>
      </c>
      <c r="D117" s="24" t="s">
        <v>2298</v>
      </c>
      <c r="E117" s="24" t="s">
        <v>15432</v>
      </c>
      <c r="F117" s="24" t="s">
        <v>15433</v>
      </c>
      <c r="I117" s="18" t="s">
        <v>2302</v>
      </c>
      <c r="J117" s="18">
        <v>2</v>
      </c>
      <c r="K117" s="18">
        <v>27</v>
      </c>
      <c r="L117" s="38" t="str">
        <f t="shared" si="12"/>
        <v>Int. Sym. on Runaway Reactions, March 7 -9, 1989, Cambridge, Massachusetts, AICHE, NY, NY</v>
      </c>
      <c r="M117" s="33" t="str">
        <f t="shared" si="13"/>
        <v>https://www.aiche.org/academy/conferences/international-symposium-on-runaway-reactions/1989/proceeding</v>
      </c>
      <c r="N117" s="38" t="str">
        <f t="shared" si="9"/>
        <v>M. F. Pantony, N. F. Scilly, and J. A. Barton, "Safety of Exothermic Reactions: A UK Strategy," Int. Sym. on Runaway Reactions, March 7 -9, 1989, Cambridge, Massachusetts, AICHE, NY, NY, pp 504-524.</v>
      </c>
      <c r="O117" s="23" t="s">
        <v>863</v>
      </c>
      <c r="P117" s="17" t="s">
        <v>2303</v>
      </c>
      <c r="Q117" s="26" t="str">
        <f t="shared" si="14"/>
        <v>https://www.aiche.org/academy/conferences/international-symposium-on-runaway-reactions/1989/proceeding</v>
      </c>
      <c r="R117" s="18" t="s">
        <v>17329</v>
      </c>
      <c r="S117" s="26" t="str">
        <f t="shared" si="11"/>
        <v>https://www.aiche.org/node/1851801/group/9601/session/124131/paper/853951</v>
      </c>
    </row>
    <row r="118" spans="1:19" ht="31" x14ac:dyDescent="0.35">
      <c r="A118" s="18">
        <v>116</v>
      </c>
      <c r="B118" s="18">
        <v>1989</v>
      </c>
      <c r="C118" s="12" t="s">
        <v>14231</v>
      </c>
      <c r="D118" s="24" t="s">
        <v>2298</v>
      </c>
      <c r="E118" s="24" t="s">
        <v>2304</v>
      </c>
      <c r="F118" s="24" t="s">
        <v>15251</v>
      </c>
      <c r="I118" s="18" t="s">
        <v>2305</v>
      </c>
      <c r="J118" s="18">
        <v>2</v>
      </c>
      <c r="K118" s="18">
        <v>28</v>
      </c>
      <c r="L118" s="38" t="str">
        <f t="shared" si="12"/>
        <v>Int. Sym. on Runaway Reactions, March 7 -9, 1989, Cambridge, Massachusetts, AICHE, NY, NY</v>
      </c>
      <c r="M118" s="33" t="str">
        <f t="shared" si="13"/>
        <v>https://www.aiche.org/academy/conferences/international-symposium-on-runaway-reactions/1989/proceeding</v>
      </c>
      <c r="N118" s="38" t="str">
        <f t="shared" si="9"/>
        <v>P. G. Lambert and G. Amery , "Assessment of Chemical Reaction Hazards in Batch Processing," Int. Sym. on Runaway Reactions, March 7 -9, 1989, Cambridge, Massachusetts, AICHE, NY, NY, pp 525-546.</v>
      </c>
      <c r="O118" s="23" t="s">
        <v>866</v>
      </c>
      <c r="P118" s="17" t="s">
        <v>2306</v>
      </c>
      <c r="Q118" s="26" t="str">
        <f t="shared" si="14"/>
        <v>https://www.aiche.org/academy/conferences/international-symposium-on-runaway-reactions/1989/proceeding</v>
      </c>
      <c r="R118" s="18" t="s">
        <v>17330</v>
      </c>
      <c r="S118" s="26" t="str">
        <f t="shared" si="11"/>
        <v>https://www.aiche.org/node/1851801/group/9601/session/124131/paper/853956</v>
      </c>
    </row>
    <row r="119" spans="1:19" ht="31" x14ac:dyDescent="0.35">
      <c r="A119" s="18">
        <v>117</v>
      </c>
      <c r="B119" s="18">
        <v>1989</v>
      </c>
      <c r="C119" s="12" t="s">
        <v>14231</v>
      </c>
      <c r="D119" s="24" t="s">
        <v>2298</v>
      </c>
      <c r="E119" s="24" t="s">
        <v>15252</v>
      </c>
      <c r="F119" s="24" t="s">
        <v>15253</v>
      </c>
      <c r="I119" s="18" t="s">
        <v>2307</v>
      </c>
      <c r="J119" s="18">
        <v>2</v>
      </c>
      <c r="K119" s="18">
        <v>29</v>
      </c>
      <c r="L119" s="38" t="str">
        <f t="shared" si="12"/>
        <v>Int. Sym. on Runaway Reactions, March 7 -9, 1989, Cambridge, Massachusetts, AICHE, NY, NY</v>
      </c>
      <c r="M119" s="33" t="str">
        <f t="shared" si="13"/>
        <v>https://www.aiche.org/academy/conferences/international-symposium-on-runaway-reactions/1989/proceeding</v>
      </c>
      <c r="N119" s="38" t="str">
        <f t="shared" si="9"/>
        <v>J. S. Arendt and R. P. Marra, "QRA of Runaway Reactions in A Peroxy Acid CSTR," Int. Sym. on Runaway Reactions, March 7 -9, 1989, Cambridge, Massachusetts, AICHE, NY, NY, pp 547-577.</v>
      </c>
      <c r="O119" s="23" t="s">
        <v>870</v>
      </c>
      <c r="P119" s="17" t="s">
        <v>2308</v>
      </c>
      <c r="Q119" s="26" t="str">
        <f t="shared" si="14"/>
        <v>https://www.aiche.org/academy/conferences/international-symposium-on-runaway-reactions/1989/proceeding</v>
      </c>
      <c r="R119" s="18" t="s">
        <v>17331</v>
      </c>
      <c r="S119" s="26" t="str">
        <f t="shared" si="11"/>
        <v>https://www.aiche.org/node/1851801/group/9601/session/124131/paper/853961</v>
      </c>
    </row>
    <row r="120" spans="1:19" ht="31" x14ac:dyDescent="0.35">
      <c r="A120" s="18">
        <v>118</v>
      </c>
      <c r="B120" s="18">
        <v>1989</v>
      </c>
      <c r="C120" s="12" t="s">
        <v>14231</v>
      </c>
      <c r="D120" s="24" t="s">
        <v>2298</v>
      </c>
      <c r="E120" s="24" t="s">
        <v>2309</v>
      </c>
      <c r="F120" s="24" t="s">
        <v>5436</v>
      </c>
      <c r="I120" s="18" t="s">
        <v>2310</v>
      </c>
      <c r="J120" s="18">
        <v>2</v>
      </c>
      <c r="K120" s="18">
        <v>30</v>
      </c>
      <c r="L120" s="38" t="str">
        <f t="shared" si="12"/>
        <v>Int. Sym. on Runaway Reactions, March 7 -9, 1989, Cambridge, Massachusetts, AICHE, NY, NY</v>
      </c>
      <c r="M120" s="33" t="str">
        <f t="shared" si="13"/>
        <v>https://www.aiche.org/academy/conferences/international-symposium-on-runaway-reactions/1989/proceeding</v>
      </c>
      <c r="N120" s="38" t="str">
        <f t="shared" si="9"/>
        <v>R. L. Rogers, "The Systematic Assessment of Chemical Reaction Hazards," Int. Sym. on Runaway Reactions, March 7 -9, 1989, Cambridge, Massachusetts, AICHE, NY, NY, pp 578-596.</v>
      </c>
      <c r="O120" s="23" t="s">
        <v>952</v>
      </c>
      <c r="P120" s="17" t="s">
        <v>2311</v>
      </c>
      <c r="Q120" s="26" t="str">
        <f t="shared" si="14"/>
        <v>https://www.aiche.org/academy/conferences/international-symposium-on-runaway-reactions/1989/proceeding</v>
      </c>
      <c r="R120" s="18" t="s">
        <v>17332</v>
      </c>
      <c r="S120" s="26" t="str">
        <f t="shared" si="11"/>
        <v>https://www.aiche.org/node/1851801/group/9601/session/124131/paper/853966</v>
      </c>
    </row>
    <row r="121" spans="1:19" ht="31" x14ac:dyDescent="0.35">
      <c r="A121" s="18">
        <v>119</v>
      </c>
      <c r="B121" s="18">
        <v>1989</v>
      </c>
      <c r="C121" s="12" t="s">
        <v>14231</v>
      </c>
      <c r="D121" s="24" t="s">
        <v>2298</v>
      </c>
      <c r="E121" s="24" t="s">
        <v>2312</v>
      </c>
      <c r="F121" s="24" t="s">
        <v>15254</v>
      </c>
      <c r="I121" s="18" t="s">
        <v>2313</v>
      </c>
      <c r="J121" s="18">
        <v>2</v>
      </c>
      <c r="K121" s="18">
        <v>31</v>
      </c>
      <c r="L121" s="38" t="str">
        <f t="shared" si="12"/>
        <v>Int. Sym. on Runaway Reactions, March 7 -9, 1989, Cambridge, Massachusetts, AICHE, NY, NY</v>
      </c>
      <c r="M121" s="33" t="str">
        <f t="shared" si="13"/>
        <v>https://www.aiche.org/academy/conferences/international-symposium-on-runaway-reactions/1989/proceeding</v>
      </c>
      <c r="N121" s="38" t="str">
        <f t="shared" si="9"/>
        <v>C. H. Steele, P. F. Nolan, A. Hirst et al., "Scale-Up Heat Transfer Data for Safe Reactor Operation," Int. Sym. on Runaway Reactions, March 7 -9, 1989, Cambridge, Massachusetts, AICHE, NY, NY, pp 597-632.</v>
      </c>
      <c r="O121" s="23" t="s">
        <v>954</v>
      </c>
      <c r="P121" s="17" t="s">
        <v>2314</v>
      </c>
      <c r="Q121" s="26" t="str">
        <f t="shared" si="14"/>
        <v>https://www.aiche.org/academy/conferences/international-symposium-on-runaway-reactions/1989/proceeding</v>
      </c>
      <c r="R121" s="18" t="s">
        <v>17333</v>
      </c>
      <c r="S121" s="26" t="str">
        <f t="shared" si="11"/>
        <v>https://www.aiche.org/node/1851801/group/9601/session/124131/paper/853971</v>
      </c>
    </row>
    <row r="122" spans="1:19" ht="46.5" x14ac:dyDescent="0.35">
      <c r="A122" s="18">
        <v>120</v>
      </c>
      <c r="B122" s="18">
        <v>1989</v>
      </c>
      <c r="C122" s="12" t="s">
        <v>14231</v>
      </c>
      <c r="D122" s="24" t="s">
        <v>2298</v>
      </c>
      <c r="E122" s="24" t="s">
        <v>15255</v>
      </c>
      <c r="F122" s="24" t="s">
        <v>15256</v>
      </c>
      <c r="I122" s="18" t="s">
        <v>2315</v>
      </c>
      <c r="J122" s="18">
        <v>2</v>
      </c>
      <c r="K122" s="18">
        <v>32</v>
      </c>
      <c r="L122" s="38" t="str">
        <f t="shared" si="12"/>
        <v>Int. Sym. on Runaway Reactions, March 7 -9, 1989, Cambridge, Massachusetts, AICHE, NY, NY</v>
      </c>
      <c r="M122" s="33" t="str">
        <f t="shared" si="13"/>
        <v>https://www.aiche.org/academy/conferences/international-symposium-on-runaway-reactions/1989/proceeding</v>
      </c>
      <c r="N122" s="38" t="str">
        <f t="shared" si="9"/>
        <v>J. L. Cronin, P. F. Nolan, J. A. Barton, "Strategy for the Thermal Hazard Evaluation of Chemical Reactions, Illustrated By An Analysis of the Nitration of Toluene," Int. Sym. on Runaway Reactions, March 7 -9, 1989, Cambridge, Massachusetts, AICHE, NY, NY, pp 633-659.</v>
      </c>
      <c r="O122" s="23" t="s">
        <v>958</v>
      </c>
      <c r="P122" s="17" t="s">
        <v>2316</v>
      </c>
      <c r="Q122" s="26" t="str">
        <f t="shared" si="14"/>
        <v>https://www.aiche.org/academy/conferences/international-symposium-on-runaway-reactions/1989/proceeding</v>
      </c>
      <c r="R122" s="18" t="s">
        <v>17334</v>
      </c>
      <c r="S122" s="26" t="str">
        <f t="shared" si="11"/>
        <v>https://www.aiche.org/node/1851801/group/9601/session/124131/paper/853976</v>
      </c>
    </row>
    <row r="123" spans="1:19" ht="46.5" x14ac:dyDescent="0.35">
      <c r="A123" s="18">
        <v>121</v>
      </c>
      <c r="B123" s="18">
        <v>1989</v>
      </c>
      <c r="C123" s="12" t="s">
        <v>14231</v>
      </c>
      <c r="D123" s="24" t="s">
        <v>2317</v>
      </c>
      <c r="E123" s="24" t="s">
        <v>2318</v>
      </c>
      <c r="F123" s="24" t="s">
        <v>15257</v>
      </c>
      <c r="I123" s="18" t="s">
        <v>2319</v>
      </c>
      <c r="J123" s="18">
        <v>2</v>
      </c>
      <c r="K123" s="18">
        <v>33</v>
      </c>
      <c r="L123" s="38" t="str">
        <f t="shared" si="12"/>
        <v>Int. Sym. on Runaway Reactions, March 7 -9, 1989, Cambridge, Massachusetts, AICHE, NY, NY</v>
      </c>
      <c r="M123" s="33" t="str">
        <f t="shared" si="13"/>
        <v>https://www.aiche.org/academy/conferences/international-symposium-on-runaway-reactions/1989/proceeding</v>
      </c>
      <c r="N123" s="38" t="str">
        <f t="shared" si="9"/>
        <v>J. A. Noronha, R. J. Seyler, and A. J. Torres, "Simplified Chemical and Equipment Screening for Emergency Venting Safety Reviews Based On the DIERS Technology," Int. Sym. on Runaway Reactions, March 7 -9, 1989, Cambridge, Massachusetts, AICHE, NY, NY, pp 660-680.</v>
      </c>
      <c r="O123" s="23" t="s">
        <v>960</v>
      </c>
      <c r="P123" s="17" t="s">
        <v>2320</v>
      </c>
      <c r="Q123" s="26" t="str">
        <f t="shared" si="14"/>
        <v>https://www.aiche.org/academy/conferences/international-symposium-on-runaway-reactions/1989/proceeding</v>
      </c>
      <c r="R123" s="18" t="s">
        <v>17335</v>
      </c>
      <c r="S123" s="26" t="str">
        <f t="shared" si="11"/>
        <v>https://www.aiche.org/node/1851801/group/9601/session/124131/paper/853981</v>
      </c>
    </row>
    <row r="124" spans="1:19" ht="31" x14ac:dyDescent="0.35">
      <c r="A124" s="18">
        <v>122</v>
      </c>
      <c r="B124" s="18">
        <v>1989</v>
      </c>
      <c r="C124" s="12" t="s">
        <v>14231</v>
      </c>
      <c r="D124" s="24" t="s">
        <v>2317</v>
      </c>
      <c r="E124" s="24" t="s">
        <v>2321</v>
      </c>
      <c r="F124" s="24" t="s">
        <v>1584</v>
      </c>
      <c r="I124" s="18" t="s">
        <v>2322</v>
      </c>
      <c r="J124" s="18">
        <v>2</v>
      </c>
      <c r="K124" s="18">
        <v>34</v>
      </c>
      <c r="L124" s="38" t="str">
        <f t="shared" si="12"/>
        <v>Int. Sym. on Runaway Reactions, March 7 -9, 1989, Cambridge, Massachusetts, AICHE, NY, NY</v>
      </c>
      <c r="M124" s="33" t="str">
        <f t="shared" si="13"/>
        <v>https://www.aiche.org/academy/conferences/international-symposium-on-runaway-reactions/1989/proceeding</v>
      </c>
      <c r="N124" s="38" t="str">
        <f t="shared" si="9"/>
        <v>K. E. First and J. E. Huff, "Design Charts for Two-Phase Flashing Flow in Emergency Pressure Relief Systems," Int. Sym. on Runaway Reactions, March 7 -9, 1989, Cambridge, Massachusetts, AICHE, NY, NY, pp 681-721.</v>
      </c>
      <c r="O124" s="23" t="s">
        <v>967</v>
      </c>
      <c r="P124" s="17" t="s">
        <v>2323</v>
      </c>
      <c r="Q124" s="26" t="str">
        <f t="shared" si="14"/>
        <v>https://www.aiche.org/academy/conferences/international-symposium-on-runaway-reactions/1989/proceeding</v>
      </c>
      <c r="R124" s="18" t="s">
        <v>17336</v>
      </c>
      <c r="S124" s="26" t="str">
        <f t="shared" si="11"/>
        <v>https://www.aiche.org/node/1851801/group/9601/session/124131/paper/853986</v>
      </c>
    </row>
    <row r="125" spans="1:19" ht="31" x14ac:dyDescent="0.35">
      <c r="A125" s="18">
        <v>123</v>
      </c>
      <c r="B125" s="18">
        <v>1989</v>
      </c>
      <c r="C125" s="12" t="s">
        <v>14231</v>
      </c>
      <c r="D125" s="24" t="s">
        <v>2317</v>
      </c>
      <c r="E125" s="24" t="s">
        <v>15258</v>
      </c>
      <c r="F125" s="24" t="s">
        <v>15259</v>
      </c>
      <c r="I125" s="18" t="s">
        <v>2324</v>
      </c>
      <c r="J125" s="18">
        <v>2</v>
      </c>
      <c r="K125" s="18">
        <v>35</v>
      </c>
      <c r="L125" s="38" t="str">
        <f t="shared" si="12"/>
        <v>Int. Sym. on Runaway Reactions, March 7 -9, 1989, Cambridge, Massachusetts, AICHE, NY, NY</v>
      </c>
      <c r="M125" s="33" t="str">
        <f>HYPERLINK("https://www.aiche.org/academy/conferences/international-symposium-on-runaway-reactions/1989/proceeding")</f>
        <v>https://www.aiche.org/academy/conferences/international-symposium-on-runaway-reactions/1989/proceeding</v>
      </c>
      <c r="N125" s="38" t="str">
        <f t="shared" si="9"/>
        <v>D. P. Mason, "Highlights of FM Inspection Guidelines On Emergency Relief Systems," Int. Sym. on Runaway Reactions, March 7 -9, 1989, Cambridge, Massachusetts, AICHE, NY, NY, pp 722-750.</v>
      </c>
      <c r="O125" s="23" t="s">
        <v>969</v>
      </c>
      <c r="P125" s="17" t="s">
        <v>2325</v>
      </c>
      <c r="Q125" s="26" t="str">
        <f>HYPERLINK("https://www.aiche.org/academy/conferences/international-symposium-on-runaway-reactions/1989/proceeding")</f>
        <v>https://www.aiche.org/academy/conferences/international-symposium-on-runaway-reactions/1989/proceeding</v>
      </c>
      <c r="R125" s="18" t="s">
        <v>17337</v>
      </c>
      <c r="S125" s="26" t="str">
        <f t="shared" si="11"/>
        <v>https://www.aiche.org/node/1851801/group/9601/session/124131/paper/853991</v>
      </c>
    </row>
    <row r="126" spans="1:19" ht="62" x14ac:dyDescent="0.35">
      <c r="A126" s="18">
        <v>124</v>
      </c>
      <c r="B126" s="18">
        <v>1992</v>
      </c>
      <c r="C126" s="12" t="s">
        <v>14232</v>
      </c>
      <c r="E126" s="24" t="s">
        <v>2326</v>
      </c>
      <c r="F126" s="24" t="s">
        <v>2327</v>
      </c>
      <c r="I126" s="18" t="s">
        <v>702</v>
      </c>
      <c r="J126" s="18">
        <v>2</v>
      </c>
      <c r="K126" s="18">
        <v>1</v>
      </c>
      <c r="L126" s="38" t="str">
        <f t="shared" ref="L126:L162" si="15">CCPS_1992</f>
        <v>Int. Conf. on Hazard Identification and Risk Analysis, Human Factors and Human Reliability in Process Safety, January 15-17, 1992, Orlando, Fl, AICHE, NY,NY</v>
      </c>
      <c r="M126" s="33" t="str">
        <f t="shared" ref="M126:M161" si="16">HYPERLINK("https://www.aiche.org/academy/conferences/international-conference-on-hazard-ldentification-and-risk-analysis-human-factors-and-human/1992/proceeding")</f>
        <v>https://www.aiche.org/academy/conferences/international-conference-on-hazard-ldentification-and-risk-analysis-human-factors-and-human/1992/proceeding</v>
      </c>
      <c r="N126" s="38" t="str">
        <f t="shared" si="9"/>
        <v>Scilly NF, Crowther JH. , "Methodology for Predicting Domino Effects from Pressure Vessel Fragmentation," Int. Conf. on Hazard Identification and Risk Analysis, Human Factors and Human Reliability in Process Safety, January 15-17, 1992, Orlando, Fl, AICHE, NY,NY, pp 1-10.</v>
      </c>
      <c r="O126" s="23" t="s">
        <v>704</v>
      </c>
      <c r="P126" s="17" t="s">
        <v>2328</v>
      </c>
      <c r="Q126" s="26" t="str">
        <f t="shared" ref="Q126:Q161" si="17">HYPERLINK("https://www.aiche.org/academy/conferences/international-conference-on-hazard-ldentification-and-risk-analysis-human-factors-and-human/1992/proceeding")</f>
        <v>https://www.aiche.org/academy/conferences/international-conference-on-hazard-ldentification-and-risk-analysis-human-factors-and-human/1992/proceeding</v>
      </c>
      <c r="R126" s="18" t="s">
        <v>17338</v>
      </c>
      <c r="S126" s="26" t="str">
        <f t="shared" si="11"/>
        <v>https://www.aiche.org/node/1866266/group/9616/session/124161/paper/854466</v>
      </c>
    </row>
    <row r="127" spans="1:19" ht="62" x14ac:dyDescent="0.35">
      <c r="A127" s="18">
        <v>125</v>
      </c>
      <c r="B127" s="18">
        <v>1992</v>
      </c>
      <c r="C127" s="12" t="s">
        <v>14232</v>
      </c>
      <c r="E127" s="24" t="s">
        <v>2329</v>
      </c>
      <c r="F127" s="24" t="s">
        <v>2330</v>
      </c>
      <c r="I127" s="18" t="s">
        <v>2331</v>
      </c>
      <c r="J127" s="18">
        <v>2</v>
      </c>
      <c r="K127" s="18">
        <v>2</v>
      </c>
      <c r="L127" s="38" t="str">
        <f t="shared" si="15"/>
        <v>Int. Conf. on Hazard Identification and Risk Analysis, Human Factors and Human Reliability in Process Safety, January 15-17, 1992, Orlando, Fl, AICHE, NY,NY</v>
      </c>
      <c r="M127" s="33" t="str">
        <f t="shared" si="16"/>
        <v>https://www.aiche.org/academy/conferences/international-conference-on-hazard-ldentification-and-risk-analysis-human-factors-and-human/1992/proceeding</v>
      </c>
      <c r="N127" s="38" t="str">
        <f t="shared" si="9"/>
        <v>Ravindra MK., "Seismic Assessments of Chemical Facilities Under California Risk Management and Prevention Program," Int. Conf. on Hazard Identification and Risk Analysis, Human Factors and Human Reliability in Process Safety, January 15-17, 1992, Orlando, Fl, AICHE, NY,NY, pp 11-20.</v>
      </c>
      <c r="O127" s="23" t="s">
        <v>708</v>
      </c>
      <c r="P127" s="17" t="s">
        <v>2332</v>
      </c>
      <c r="Q127" s="26" t="str">
        <f t="shared" si="17"/>
        <v>https://www.aiche.org/academy/conferences/international-conference-on-hazard-ldentification-and-risk-analysis-human-factors-and-human/1992/proceeding</v>
      </c>
      <c r="R127" s="18" t="s">
        <v>17339</v>
      </c>
      <c r="S127" s="26" t="str">
        <f t="shared" si="11"/>
        <v>https://www.aiche.org/node/1866266/group/9616/session/124161/paper/854471</v>
      </c>
    </row>
    <row r="128" spans="1:19" ht="62" x14ac:dyDescent="0.35">
      <c r="A128" s="18">
        <v>126</v>
      </c>
      <c r="B128" s="18">
        <v>1992</v>
      </c>
      <c r="C128" s="12" t="s">
        <v>14232</v>
      </c>
      <c r="E128" s="24" t="s">
        <v>2333</v>
      </c>
      <c r="F128" s="24" t="s">
        <v>2334</v>
      </c>
      <c r="I128" s="18" t="s">
        <v>2335</v>
      </c>
      <c r="J128" s="18">
        <v>2</v>
      </c>
      <c r="K128" s="18">
        <v>3</v>
      </c>
      <c r="L128" s="38" t="str">
        <f t="shared" si="15"/>
        <v>Int. Conf. on Hazard Identification and Risk Analysis, Human Factors and Human Reliability in Process Safety, January 15-17, 1992, Orlando, Fl, AICHE, NY,NY</v>
      </c>
      <c r="M128" s="33" t="str">
        <f t="shared" si="16"/>
        <v>https://www.aiche.org/academy/conferences/international-conference-on-hazard-ldentification-and-risk-analysis-human-factors-and-human/1992/proceeding</v>
      </c>
      <c r="N128" s="38" t="str">
        <f t="shared" si="9"/>
        <v>Opschoor G, Van Loo ROM, Pasman HJ., "Methods for Calculation of Damage Resulting from Physical Effects of the Accidental Release of Dangerous Materials," Int. Conf. on Hazard Identification and Risk Analysis, Human Factors and Human Reliability in Process Safety, January 15-17, 1992, Orlando, Fl, AICHE, NY,NY, pp 21-32.</v>
      </c>
      <c r="O128" s="23" t="s">
        <v>711</v>
      </c>
      <c r="P128" s="17" t="s">
        <v>2336</v>
      </c>
      <c r="Q128" s="26" t="str">
        <f t="shared" si="17"/>
        <v>https://www.aiche.org/academy/conferences/international-conference-on-hazard-ldentification-and-risk-analysis-human-factors-and-human/1992/proceeding</v>
      </c>
      <c r="R128" s="18" t="s">
        <v>17340</v>
      </c>
      <c r="S128" s="26" t="str">
        <f t="shared" si="11"/>
        <v>https://www.aiche.org/node/1866266/group/9616/session/124161/paper/854476</v>
      </c>
    </row>
    <row r="129" spans="1:19" ht="62" x14ac:dyDescent="0.35">
      <c r="A129" s="18">
        <v>127</v>
      </c>
      <c r="B129" s="18">
        <v>1992</v>
      </c>
      <c r="C129" s="12" t="s">
        <v>14232</v>
      </c>
      <c r="E129" s="24" t="s">
        <v>2337</v>
      </c>
      <c r="F129" s="24" t="s">
        <v>2338</v>
      </c>
      <c r="I129" s="18" t="s">
        <v>2339</v>
      </c>
      <c r="J129" s="18">
        <v>2</v>
      </c>
      <c r="K129" s="18">
        <v>4</v>
      </c>
      <c r="L129" s="38" t="str">
        <f t="shared" si="15"/>
        <v>Int. Conf. on Hazard Identification and Risk Analysis, Human Factors and Human Reliability in Process Safety, January 15-17, 1992, Orlando, Fl, AICHE, NY,NY</v>
      </c>
      <c r="M129" s="33" t="str">
        <f t="shared" si="16"/>
        <v>https://www.aiche.org/academy/conferences/international-conference-on-hazard-ldentification-and-risk-analysis-human-factors-and-human/1992/proceeding</v>
      </c>
      <c r="N129" s="38" t="str">
        <f t="shared" si="9"/>
        <v>Peters GA, Hansel JG. , "Risk Assessment of Tornado Wind and Pressure Phenomena On Storage Tanks," Int. Conf. on Hazard Identification and Risk Analysis, Human Factors and Human Reliability in Process Safety, January 15-17, 1992, Orlando, Fl, AICHE, NY,NY, pp 33-48.</v>
      </c>
      <c r="O129" s="23" t="s">
        <v>715</v>
      </c>
      <c r="P129" s="17" t="s">
        <v>2340</v>
      </c>
      <c r="Q129" s="26" t="str">
        <f t="shared" si="17"/>
        <v>https://www.aiche.org/academy/conferences/international-conference-on-hazard-ldentification-and-risk-analysis-human-factors-and-human/1992/proceeding</v>
      </c>
      <c r="R129" s="18" t="s">
        <v>17341</v>
      </c>
      <c r="S129" s="26" t="str">
        <f t="shared" si="11"/>
        <v>https://www.aiche.org/node/1866266/group/9616/session/124161/paper/854481</v>
      </c>
    </row>
    <row r="130" spans="1:19" ht="62" x14ac:dyDescent="0.35">
      <c r="A130" s="18">
        <v>128</v>
      </c>
      <c r="B130" s="18">
        <v>1992</v>
      </c>
      <c r="C130" s="12" t="s">
        <v>14232</v>
      </c>
      <c r="E130" s="24" t="s">
        <v>2341</v>
      </c>
      <c r="F130" s="24" t="s">
        <v>2342</v>
      </c>
      <c r="I130" s="18" t="s">
        <v>2343</v>
      </c>
      <c r="J130" s="18">
        <v>2</v>
      </c>
      <c r="K130" s="18">
        <v>5</v>
      </c>
      <c r="L130" s="38" t="str">
        <f t="shared" si="15"/>
        <v>Int. Conf. on Hazard Identification and Risk Analysis, Human Factors and Human Reliability in Process Safety, January 15-17, 1992, Orlando, Fl, AICHE, NY,NY</v>
      </c>
      <c r="M130" s="33" t="str">
        <f t="shared" si="16"/>
        <v>https://www.aiche.org/academy/conferences/international-conference-on-hazard-ldentification-and-risk-analysis-human-factors-and-human/1992/proceeding</v>
      </c>
      <c r="N130" s="38" t="str">
        <f t="shared" ref="N130:N193" si="18">F130&amp;", """&amp;E130&amp;","" "&amp;L130&amp;", pp"&amp;I130&amp;"."</f>
        <v>Gruhn P., "Applying Risk Assessment Information in Specification of Safety Control Systems," Int. Conf. on Hazard Identification and Risk Analysis, Human Factors and Human Reliability in Process Safety, January 15-17, 1992, Orlando, Fl, AICHE, NY,NY, pp 49-58.</v>
      </c>
      <c r="O130" s="23" t="s">
        <v>719</v>
      </c>
      <c r="P130" s="17" t="s">
        <v>2344</v>
      </c>
      <c r="Q130" s="26" t="str">
        <f t="shared" si="17"/>
        <v>https://www.aiche.org/academy/conferences/international-conference-on-hazard-ldentification-and-risk-analysis-human-factors-and-human/1992/proceeding</v>
      </c>
      <c r="R130" s="18" t="s">
        <v>17342</v>
      </c>
      <c r="S130" s="26" t="str">
        <f t="shared" si="11"/>
        <v>https://www.aiche.org/node/1866266/group/9616/session/124161/paper/854486</v>
      </c>
    </row>
    <row r="131" spans="1:19" ht="62" x14ac:dyDescent="0.35">
      <c r="A131" s="18">
        <v>129</v>
      </c>
      <c r="B131" s="18">
        <v>1992</v>
      </c>
      <c r="C131" s="12" t="s">
        <v>14232</v>
      </c>
      <c r="E131" s="24" t="s">
        <v>2345</v>
      </c>
      <c r="F131" s="24" t="s">
        <v>2346</v>
      </c>
      <c r="I131" s="18" t="s">
        <v>542</v>
      </c>
      <c r="J131" s="18">
        <v>2</v>
      </c>
      <c r="K131" s="18">
        <v>6</v>
      </c>
      <c r="L131" s="38" t="str">
        <f t="shared" si="15"/>
        <v>Int. Conf. on Hazard Identification and Risk Analysis, Human Factors and Human Reliability in Process Safety, January 15-17, 1992, Orlando, Fl, AICHE, NY,NY</v>
      </c>
      <c r="M131" s="33" t="str">
        <f t="shared" si="16"/>
        <v>https://www.aiche.org/academy/conferences/international-conference-on-hazard-ldentification-and-risk-analysis-human-factors-and-human/1992/proceeding</v>
      </c>
      <c r="N131" s="38" t="str">
        <f t="shared" si="18"/>
        <v>Minton LA, Johnson RW. , "Fault Tree Faults," Int. Conf. on Hazard Identification and Risk Analysis, Human Factors and Human Reliability in Process Safety, January 15-17, 1992, Orlando, Fl, AICHE, NY,NY, pp 59-70.</v>
      </c>
      <c r="O131" s="23" t="s">
        <v>723</v>
      </c>
      <c r="P131" s="17" t="s">
        <v>2347</v>
      </c>
      <c r="Q131" s="26" t="str">
        <f t="shared" si="17"/>
        <v>https://www.aiche.org/academy/conferences/international-conference-on-hazard-ldentification-and-risk-analysis-human-factors-and-human/1992/proceeding</v>
      </c>
      <c r="R131" s="18" t="s">
        <v>17343</v>
      </c>
      <c r="S131" s="26" t="str">
        <f t="shared" ref="S131:S194" si="19">HYPERLINK(R131)</f>
        <v>https://www.aiche.org/node/1866266/group/9616/session/124161/paper/854491</v>
      </c>
    </row>
    <row r="132" spans="1:19" ht="62" x14ac:dyDescent="0.35">
      <c r="A132" s="18">
        <v>130</v>
      </c>
      <c r="B132" s="18">
        <v>1992</v>
      </c>
      <c r="C132" s="12" t="s">
        <v>14232</v>
      </c>
      <c r="E132" s="24" t="s">
        <v>2348</v>
      </c>
      <c r="F132" s="24" t="s">
        <v>2349</v>
      </c>
      <c r="I132" s="18" t="s">
        <v>2350</v>
      </c>
      <c r="J132" s="18">
        <v>2</v>
      </c>
      <c r="K132" s="18">
        <v>7</v>
      </c>
      <c r="L132" s="38" t="str">
        <f t="shared" si="15"/>
        <v>Int. Conf. on Hazard Identification and Risk Analysis, Human Factors and Human Reliability in Process Safety, January 15-17, 1992, Orlando, Fl, AICHE, NY,NY</v>
      </c>
      <c r="M132" s="33" t="str">
        <f t="shared" si="16"/>
        <v>https://www.aiche.org/academy/conferences/international-conference-on-hazard-ldentification-and-risk-analysis-human-factors-and-human/1992/proceeding</v>
      </c>
      <c r="N132" s="38" t="str">
        <f t="shared" si="18"/>
        <v>Stevens G, Stickles RP. , "Prioritization of Safety-Related Plant Modifications," Int. Conf. on Hazard Identification and Risk Analysis, Human Factors and Human Reliability in Process Safety, January 15-17, 1992, Orlando, Fl, AICHE, NY,NY, pp 71-84.</v>
      </c>
      <c r="O132" s="23" t="s">
        <v>726</v>
      </c>
      <c r="P132" s="17" t="s">
        <v>2351</v>
      </c>
      <c r="Q132" s="26" t="str">
        <f t="shared" si="17"/>
        <v>https://www.aiche.org/academy/conferences/international-conference-on-hazard-ldentification-and-risk-analysis-human-factors-and-human/1992/proceeding</v>
      </c>
      <c r="R132" s="18" t="s">
        <v>17344</v>
      </c>
      <c r="S132" s="26" t="str">
        <f t="shared" si="19"/>
        <v>https://www.aiche.org/node/1866266/group/9616/session/124161/paper/854496</v>
      </c>
    </row>
    <row r="133" spans="1:19" ht="62" x14ac:dyDescent="0.35">
      <c r="A133" s="18">
        <v>131</v>
      </c>
      <c r="B133" s="18">
        <v>1992</v>
      </c>
      <c r="C133" s="12" t="s">
        <v>14232</v>
      </c>
      <c r="E133" s="24" t="s">
        <v>2352</v>
      </c>
      <c r="F133" s="24" t="s">
        <v>2353</v>
      </c>
      <c r="I133" s="18" t="s">
        <v>2354</v>
      </c>
      <c r="J133" s="18">
        <v>2</v>
      </c>
      <c r="K133" s="18">
        <v>8</v>
      </c>
      <c r="L133" s="38" t="str">
        <f t="shared" si="15"/>
        <v>Int. Conf. on Hazard Identification and Risk Analysis, Human Factors and Human Reliability in Process Safety, January 15-17, 1992, Orlando, Fl, AICHE, NY,NY</v>
      </c>
      <c r="M133" s="33" t="str">
        <f t="shared" si="16"/>
        <v>https://www.aiche.org/academy/conferences/international-conference-on-hazard-ldentification-and-risk-analysis-human-factors-and-human/1992/proceeding</v>
      </c>
      <c r="N133" s="38" t="str">
        <f t="shared" si="18"/>
        <v>Dean JC, Hulburt DA, Matthews AL, et al., "Quantitative Evaluation of Electrostatic Hazard," Int. Conf. on Hazard Identification and Risk Analysis, Human Factors and Human Reliability in Process Safety, January 15-17, 1992, Orlando, Fl, AICHE, NY,NY, pp 85-106.</v>
      </c>
      <c r="O133" s="23" t="s">
        <v>729</v>
      </c>
      <c r="P133" s="17" t="s">
        <v>2355</v>
      </c>
      <c r="Q133" s="26" t="str">
        <f t="shared" si="17"/>
        <v>https://www.aiche.org/academy/conferences/international-conference-on-hazard-ldentification-and-risk-analysis-human-factors-and-human/1992/proceeding</v>
      </c>
      <c r="R133" s="18" t="s">
        <v>17345</v>
      </c>
      <c r="S133" s="26" t="str">
        <f t="shared" si="19"/>
        <v>https://www.aiche.org/node/1866266/group/9616/session/124161/paper/854501</v>
      </c>
    </row>
    <row r="134" spans="1:19" ht="62" x14ac:dyDescent="0.35">
      <c r="A134" s="18">
        <v>132</v>
      </c>
      <c r="B134" s="18">
        <v>1992</v>
      </c>
      <c r="C134" s="12" t="s">
        <v>14232</v>
      </c>
      <c r="E134" s="24" t="s">
        <v>2356</v>
      </c>
      <c r="F134" s="24" t="s">
        <v>2357</v>
      </c>
      <c r="I134" s="18" t="s">
        <v>2358</v>
      </c>
      <c r="J134" s="18">
        <v>2</v>
      </c>
      <c r="K134" s="18">
        <v>9</v>
      </c>
      <c r="L134" s="38" t="str">
        <f t="shared" si="15"/>
        <v>Int. Conf. on Hazard Identification and Risk Analysis, Human Factors and Human Reliability in Process Safety, January 15-17, 1992, Orlando, Fl, AICHE, NY,NY</v>
      </c>
      <c r="M134" s="33" t="str">
        <f t="shared" si="16"/>
        <v>https://www.aiche.org/academy/conferences/international-conference-on-hazard-ldentification-and-risk-analysis-human-factors-and-human/1992/proceeding</v>
      </c>
      <c r="N134" s="38" t="str">
        <f t="shared" si="18"/>
        <v>Baron RG., "Hazards Caused By Trace Substances," Int. Conf. on Hazard Identification and Risk Analysis, Human Factors and Human Reliability in Process Safety, January 15-17, 1992, Orlando, Fl, AICHE, NY,NY, pp 107-118.</v>
      </c>
      <c r="O134" s="23" t="s">
        <v>732</v>
      </c>
      <c r="P134" s="17" t="s">
        <v>2359</v>
      </c>
      <c r="Q134" s="26" t="str">
        <f t="shared" si="17"/>
        <v>https://www.aiche.org/academy/conferences/international-conference-on-hazard-ldentification-and-risk-analysis-human-factors-and-human/1992/proceeding</v>
      </c>
      <c r="R134" s="18" t="s">
        <v>17346</v>
      </c>
      <c r="S134" s="26" t="str">
        <f t="shared" si="19"/>
        <v>https://www.aiche.org/node/1866266/group/9616/session/124161/paper/854506</v>
      </c>
    </row>
    <row r="135" spans="1:19" ht="62" x14ac:dyDescent="0.35">
      <c r="A135" s="18">
        <v>133</v>
      </c>
      <c r="B135" s="18">
        <v>1992</v>
      </c>
      <c r="C135" s="12" t="s">
        <v>14232</v>
      </c>
      <c r="E135" s="24" t="s">
        <v>2360</v>
      </c>
      <c r="F135" s="24" t="s">
        <v>2073</v>
      </c>
      <c r="I135" s="18" t="s">
        <v>2361</v>
      </c>
      <c r="J135" s="18">
        <v>2</v>
      </c>
      <c r="K135" s="18">
        <v>10</v>
      </c>
      <c r="L135" s="38" t="str">
        <f t="shared" si="15"/>
        <v>Int. Conf. on Hazard Identification and Risk Analysis, Human Factors and Human Reliability in Process Safety, January 15-17, 1992, Orlando, Fl, AICHE, NY,NY</v>
      </c>
      <c r="M135" s="33" t="str">
        <f t="shared" si="16"/>
        <v>https://www.aiche.org/academy/conferences/international-conference-on-hazard-ldentification-and-risk-analysis-human-factors-and-human/1992/proceeding</v>
      </c>
      <c r="N135" s="38" t="str">
        <f t="shared" si="18"/>
        <v>Gibson SB., "A Comprehensive Review of Alarm and Interlock Testing," Int. Conf. on Hazard Identification and Risk Analysis, Human Factors and Human Reliability in Process Safety, January 15-17, 1992, Orlando, Fl, AICHE, NY,NY, pp 119-126.</v>
      </c>
      <c r="O135" s="23" t="s">
        <v>75</v>
      </c>
      <c r="P135" s="17" t="s">
        <v>2362</v>
      </c>
      <c r="Q135" s="26" t="str">
        <f t="shared" si="17"/>
        <v>https://www.aiche.org/academy/conferences/international-conference-on-hazard-ldentification-and-risk-analysis-human-factors-and-human/1992/proceeding</v>
      </c>
      <c r="R135" s="18" t="s">
        <v>17347</v>
      </c>
      <c r="S135" s="26" t="str">
        <f t="shared" si="19"/>
        <v>https://www.aiche.org/node/1866266/group/9616/session/124161/paper/854511</v>
      </c>
    </row>
    <row r="136" spans="1:19" ht="62" x14ac:dyDescent="0.35">
      <c r="A136" s="18">
        <v>134</v>
      </c>
      <c r="B136" s="18">
        <v>1992</v>
      </c>
      <c r="C136" s="12" t="s">
        <v>14232</v>
      </c>
      <c r="E136" s="24" t="s">
        <v>2363</v>
      </c>
      <c r="F136" s="24" t="s">
        <v>2364</v>
      </c>
      <c r="I136" s="18" t="s">
        <v>2365</v>
      </c>
      <c r="J136" s="18">
        <v>2</v>
      </c>
      <c r="K136" s="18">
        <v>11</v>
      </c>
      <c r="L136" s="38" t="str">
        <f t="shared" si="15"/>
        <v>Int. Conf. on Hazard Identification and Risk Analysis, Human Factors and Human Reliability in Process Safety, January 15-17, 1992, Orlando, Fl, AICHE, NY,NY</v>
      </c>
      <c r="M136" s="33" t="str">
        <f t="shared" si="16"/>
        <v>https://www.aiche.org/academy/conferences/international-conference-on-hazard-ldentification-and-risk-analysis-human-factors-and-human/1992/proceeding</v>
      </c>
      <c r="N136" s="38" t="str">
        <f t="shared" si="18"/>
        <v>Myers P, Mudan K, Hachmuth H., "The Risk of HF and Sulfuric Acid Alkylation," Int. Conf. on Hazard Identification and Risk Analysis, Human Factors and Human Reliability in Process Safety, January 15-17, 1992, Orlando, Fl, AICHE, NY,NY, pp 127-140.</v>
      </c>
      <c r="O136" s="23" t="s">
        <v>79</v>
      </c>
      <c r="P136" s="17" t="s">
        <v>2366</v>
      </c>
      <c r="Q136" s="26" t="str">
        <f t="shared" si="17"/>
        <v>https://www.aiche.org/academy/conferences/international-conference-on-hazard-ldentification-and-risk-analysis-human-factors-and-human/1992/proceeding</v>
      </c>
      <c r="R136" s="18" t="s">
        <v>17348</v>
      </c>
      <c r="S136" s="26" t="str">
        <f t="shared" si="19"/>
        <v>https://www.aiche.org/node/1866266/group/9616/session/124161/paper/854516</v>
      </c>
    </row>
    <row r="137" spans="1:19" ht="62" x14ac:dyDescent="0.35">
      <c r="A137" s="18">
        <v>135</v>
      </c>
      <c r="B137" s="18">
        <v>1992</v>
      </c>
      <c r="C137" s="12" t="s">
        <v>14232</v>
      </c>
      <c r="E137" s="24" t="s">
        <v>2367</v>
      </c>
      <c r="F137" s="24" t="s">
        <v>2368</v>
      </c>
      <c r="I137" s="18" t="s">
        <v>2369</v>
      </c>
      <c r="J137" s="18">
        <v>2</v>
      </c>
      <c r="K137" s="18">
        <v>12</v>
      </c>
      <c r="L137" s="38" t="str">
        <f t="shared" si="15"/>
        <v>Int. Conf. on Hazard Identification and Risk Analysis, Human Factors and Human Reliability in Process Safety, January 15-17, 1992, Orlando, Fl, AICHE, NY,NY</v>
      </c>
      <c r="M137" s="33" t="str">
        <f t="shared" si="16"/>
        <v>https://www.aiche.org/academy/conferences/international-conference-on-hazard-ldentification-and-risk-analysis-human-factors-and-human/1992/proceeding</v>
      </c>
      <c r="N137" s="38" t="str">
        <f t="shared" si="18"/>
        <v>Atkinson GT, Jagger SF, Kirk PG., "The Assessment of Individual Risks from Fires in Warehouses Containing Toxic Materials," Int. Conf. on Hazard Identification and Risk Analysis, Human Factors and Human Reliability in Process Safety, January 15-17, 1992, Orlando, Fl, AICHE, NY,NY, pp 141-150.</v>
      </c>
      <c r="O137" s="23" t="s">
        <v>83</v>
      </c>
      <c r="P137" s="17" t="s">
        <v>2370</v>
      </c>
      <c r="Q137" s="26" t="str">
        <f t="shared" si="17"/>
        <v>https://www.aiche.org/academy/conferences/international-conference-on-hazard-ldentification-and-risk-analysis-human-factors-and-human/1992/proceeding</v>
      </c>
      <c r="R137" s="18" t="s">
        <v>17349</v>
      </c>
      <c r="S137" s="26" t="str">
        <f t="shared" si="19"/>
        <v>https://www.aiche.org/node/1866266/group/9616/session/124161/paper/854521</v>
      </c>
    </row>
    <row r="138" spans="1:19" ht="62" x14ac:dyDescent="0.35">
      <c r="A138" s="18">
        <v>136</v>
      </c>
      <c r="B138" s="18">
        <v>1992</v>
      </c>
      <c r="C138" s="12" t="s">
        <v>14232</v>
      </c>
      <c r="E138" s="24" t="s">
        <v>2371</v>
      </c>
      <c r="F138" s="24" t="s">
        <v>2372</v>
      </c>
      <c r="I138" s="18" t="s">
        <v>2373</v>
      </c>
      <c r="J138" s="18">
        <v>2</v>
      </c>
      <c r="K138" s="18">
        <v>13</v>
      </c>
      <c r="L138" s="38" t="str">
        <f t="shared" si="15"/>
        <v>Int. Conf. on Hazard Identification and Risk Analysis, Human Factors and Human Reliability in Process Safety, January 15-17, 1992, Orlando, Fl, AICHE, NY,NY</v>
      </c>
      <c r="M138" s="33" t="str">
        <f t="shared" si="16"/>
        <v>https://www.aiche.org/academy/conferences/international-conference-on-hazard-ldentification-and-risk-analysis-human-factors-and-human/1992/proceeding</v>
      </c>
      <c r="N138" s="38" t="str">
        <f t="shared" si="18"/>
        <v>Goodner HW., "Risk Analysis of Human Exposure To Process System Failures," Int. Conf. on Hazard Identification and Risk Analysis, Human Factors and Human Reliability in Process Safety, January 15-17, 1992, Orlando, Fl, AICHE, NY,NY, pp 151-172.</v>
      </c>
      <c r="O138" s="23" t="s">
        <v>86</v>
      </c>
      <c r="P138" s="17" t="s">
        <v>2374</v>
      </c>
      <c r="Q138" s="26" t="str">
        <f t="shared" si="17"/>
        <v>https://www.aiche.org/academy/conferences/international-conference-on-hazard-ldentification-and-risk-analysis-human-factors-and-human/1992/proceeding</v>
      </c>
      <c r="R138" s="18" t="s">
        <v>17350</v>
      </c>
      <c r="S138" s="26" t="str">
        <f t="shared" si="19"/>
        <v>https://www.aiche.org/node/1866266/group/9616/session/124161/paper/854526</v>
      </c>
    </row>
    <row r="139" spans="1:19" ht="62" x14ac:dyDescent="0.35">
      <c r="A139" s="18">
        <v>137</v>
      </c>
      <c r="B139" s="18">
        <v>1992</v>
      </c>
      <c r="C139" s="12" t="s">
        <v>14232</v>
      </c>
      <c r="E139" s="24" t="s">
        <v>2375</v>
      </c>
      <c r="F139" s="24" t="s">
        <v>2376</v>
      </c>
      <c r="I139" s="18" t="s">
        <v>2377</v>
      </c>
      <c r="J139" s="18">
        <v>2</v>
      </c>
      <c r="K139" s="18">
        <v>14</v>
      </c>
      <c r="L139" s="38" t="str">
        <f t="shared" si="15"/>
        <v>Int. Conf. on Hazard Identification and Risk Analysis, Human Factors and Human Reliability in Process Safety, January 15-17, 1992, Orlando, Fl, AICHE, NY,NY</v>
      </c>
      <c r="M139" s="33" t="str">
        <f t="shared" si="16"/>
        <v>https://www.aiche.org/academy/conferences/international-conference-on-hazard-ldentification-and-risk-analysis-human-factors-and-human/1992/proceeding</v>
      </c>
      <c r="N139" s="38" t="str">
        <f t="shared" si="18"/>
        <v>Ale BJM., "The Implementation of an External Safety Policy in the Netherlands," Int. Conf. on Hazard Identification and Risk Analysis, Human Factors and Human Reliability in Process Safety, January 15-17, 1992, Orlando, Fl, AICHE, NY,NY, pp 173-184.</v>
      </c>
      <c r="O139" s="23" t="s">
        <v>89</v>
      </c>
      <c r="P139" s="17" t="s">
        <v>2378</v>
      </c>
      <c r="Q139" s="26" t="str">
        <f t="shared" si="17"/>
        <v>https://www.aiche.org/academy/conferences/international-conference-on-hazard-ldentification-and-risk-analysis-human-factors-and-human/1992/proceeding</v>
      </c>
      <c r="R139" s="18" t="s">
        <v>17351</v>
      </c>
      <c r="S139" s="26" t="str">
        <f t="shared" si="19"/>
        <v>https://www.aiche.org/node/1866266/group/9616/session/124161/paper/854531</v>
      </c>
    </row>
    <row r="140" spans="1:19" ht="62" x14ac:dyDescent="0.35">
      <c r="A140" s="18">
        <v>138</v>
      </c>
      <c r="B140" s="18">
        <v>1992</v>
      </c>
      <c r="C140" s="12" t="s">
        <v>14232</v>
      </c>
      <c r="E140" s="24" t="s">
        <v>2379</v>
      </c>
      <c r="F140" s="24" t="s">
        <v>2380</v>
      </c>
      <c r="I140" s="18" t="s">
        <v>2381</v>
      </c>
      <c r="J140" s="18">
        <v>2</v>
      </c>
      <c r="K140" s="18">
        <v>15</v>
      </c>
      <c r="L140" s="38" t="str">
        <f t="shared" si="15"/>
        <v>Int. Conf. on Hazard Identification and Risk Analysis, Human Factors and Human Reliability in Process Safety, January 15-17, 1992, Orlando, Fl, AICHE, NY,NY</v>
      </c>
      <c r="M140" s="33" t="str">
        <f t="shared" si="16"/>
        <v>https://www.aiche.org/academy/conferences/international-conference-on-hazard-ldentification-and-risk-analysis-human-factors-and-human/1992/proceeding</v>
      </c>
      <c r="N140" s="38" t="str">
        <f t="shared" si="18"/>
        <v>Fryer L, Mackenzie J. , "SARAH: a system for Performing Risk Analyses of Major Hazards," Int. Conf. on Hazard Identification and Risk Analysis, Human Factors and Human Reliability in Process Safety, January 15-17, 1992, Orlando, Fl, AICHE, NY,NY, pp 185-194.</v>
      </c>
      <c r="O140" s="23" t="s">
        <v>92</v>
      </c>
      <c r="P140" s="17" t="s">
        <v>2382</v>
      </c>
      <c r="Q140" s="26" t="str">
        <f t="shared" si="17"/>
        <v>https://www.aiche.org/academy/conferences/international-conference-on-hazard-ldentification-and-risk-analysis-human-factors-and-human/1992/proceeding</v>
      </c>
      <c r="R140" s="18" t="s">
        <v>17352</v>
      </c>
      <c r="S140" s="26" t="str">
        <f t="shared" si="19"/>
        <v>https://www.aiche.org/node/1866266/group/9616/session/124161/paper/854536</v>
      </c>
    </row>
    <row r="141" spans="1:19" ht="62" x14ac:dyDescent="0.35">
      <c r="A141" s="18">
        <v>139</v>
      </c>
      <c r="B141" s="18">
        <v>1992</v>
      </c>
      <c r="C141" s="12" t="s">
        <v>14232</v>
      </c>
      <c r="E141" s="24" t="s">
        <v>2383</v>
      </c>
      <c r="F141" s="24" t="s">
        <v>2384</v>
      </c>
      <c r="I141" s="18" t="s">
        <v>2385</v>
      </c>
      <c r="J141" s="18">
        <v>2</v>
      </c>
      <c r="K141" s="18">
        <v>16</v>
      </c>
      <c r="L141" s="38" t="str">
        <f t="shared" si="15"/>
        <v>Int. Conf. on Hazard Identification and Risk Analysis, Human Factors and Human Reliability in Process Safety, January 15-17, 1992, Orlando, Fl, AICHE, NY,NY</v>
      </c>
      <c r="M141" s="33" t="str">
        <f t="shared" si="16"/>
        <v>https://www.aiche.org/academy/conferences/international-conference-on-hazard-ldentification-and-risk-analysis-human-factors-and-human/1992/proceeding</v>
      </c>
      <c r="N141" s="38" t="str">
        <f t="shared" si="18"/>
        <v>Kongso HE., "Application of a Guide To Analysis of Occupational Hazards in the Danish Iron and Chemcial Industry," Int. Conf. on Hazard Identification and Risk Analysis, Human Factors and Human Reliability in Process Safety, January 15-17, 1992, Orlando, Fl, AICHE, NY,NY, pp 195-210.</v>
      </c>
      <c r="O141" s="23" t="s">
        <v>95</v>
      </c>
      <c r="P141" s="17" t="s">
        <v>2386</v>
      </c>
      <c r="Q141" s="26" t="str">
        <f t="shared" si="17"/>
        <v>https://www.aiche.org/academy/conferences/international-conference-on-hazard-ldentification-and-risk-analysis-human-factors-and-human/1992/proceeding</v>
      </c>
      <c r="R141" s="18" t="s">
        <v>17353</v>
      </c>
      <c r="S141" s="26" t="str">
        <f t="shared" si="19"/>
        <v>https://www.aiche.org/node/1866266/group/9616/session/124161/paper/854541</v>
      </c>
    </row>
    <row r="142" spans="1:19" ht="62" x14ac:dyDescent="0.35">
      <c r="A142" s="18">
        <v>140</v>
      </c>
      <c r="B142" s="18">
        <v>1992</v>
      </c>
      <c r="C142" s="12" t="s">
        <v>14232</v>
      </c>
      <c r="E142" s="24" t="s">
        <v>2387</v>
      </c>
      <c r="F142" s="24" t="s">
        <v>2388</v>
      </c>
      <c r="I142" s="18" t="s">
        <v>2389</v>
      </c>
      <c r="J142" s="18">
        <v>2</v>
      </c>
      <c r="K142" s="18">
        <v>17</v>
      </c>
      <c r="L142" s="38" t="str">
        <f t="shared" si="15"/>
        <v>Int. Conf. on Hazard Identification and Risk Analysis, Human Factors and Human Reliability in Process Safety, January 15-17, 1992, Orlando, Fl, AICHE, NY,NY</v>
      </c>
      <c r="M142" s="33" t="str">
        <f t="shared" si="16"/>
        <v>https://www.aiche.org/academy/conferences/international-conference-on-hazard-ldentification-and-risk-analysis-human-factors-and-human/1992/proceeding</v>
      </c>
      <c r="N142" s="38" t="str">
        <f t="shared" si="18"/>
        <v>Crossthwaite PJ, Crowther JH. , "The Location of On-Site Buildings Close To Hazardous Chemical Processing Plant," Int. Conf. on Hazard Identification and Risk Analysis, Human Factors and Human Reliability in Process Safety, January 15-17, 1992, Orlando, Fl, AICHE, NY,NY, pp 211-228.</v>
      </c>
      <c r="O142" s="23" t="s">
        <v>98</v>
      </c>
      <c r="P142" s="17" t="s">
        <v>2390</v>
      </c>
      <c r="Q142" s="26" t="str">
        <f t="shared" si="17"/>
        <v>https://www.aiche.org/academy/conferences/international-conference-on-hazard-ldentification-and-risk-analysis-human-factors-and-human/1992/proceeding</v>
      </c>
      <c r="R142" s="18" t="s">
        <v>17354</v>
      </c>
      <c r="S142" s="26" t="str">
        <f t="shared" si="19"/>
        <v>https://www.aiche.org/node/1866266/group/9616/session/124161/paper/854546</v>
      </c>
    </row>
    <row r="143" spans="1:19" ht="62" x14ac:dyDescent="0.35">
      <c r="A143" s="18">
        <v>141</v>
      </c>
      <c r="B143" s="18">
        <v>1992</v>
      </c>
      <c r="C143" s="12" t="s">
        <v>14232</v>
      </c>
      <c r="E143" s="24" t="s">
        <v>2391</v>
      </c>
      <c r="F143" s="24" t="s">
        <v>2392</v>
      </c>
      <c r="I143" s="18" t="s">
        <v>2393</v>
      </c>
      <c r="J143" s="18">
        <v>2</v>
      </c>
      <c r="K143" s="18">
        <v>18</v>
      </c>
      <c r="L143" s="38" t="str">
        <f t="shared" si="15"/>
        <v>Int. Conf. on Hazard Identification and Risk Analysis, Human Factors and Human Reliability in Process Safety, January 15-17, 1992, Orlando, Fl, AICHE, NY,NY</v>
      </c>
      <c r="M143" s="33" t="str">
        <f t="shared" si="16"/>
        <v>https://www.aiche.org/academy/conferences/international-conference-on-hazard-ldentification-and-risk-analysis-human-factors-and-human/1992/proceeding</v>
      </c>
      <c r="N143" s="38" t="str">
        <f t="shared" si="18"/>
        <v>Alder WAT, Ashurst JAS. , "The Development of Risk Criteria for Application To New Industries," Int. Conf. on Hazard Identification and Risk Analysis, Human Factors and Human Reliability in Process Safety, January 15-17, 1992, Orlando, Fl, AICHE, NY,NY, pp 229-238.</v>
      </c>
      <c r="O143" s="23" t="s">
        <v>102</v>
      </c>
      <c r="P143" s="17" t="s">
        <v>2394</v>
      </c>
      <c r="Q143" s="26" t="str">
        <f t="shared" si="17"/>
        <v>https://www.aiche.org/academy/conferences/international-conference-on-hazard-ldentification-and-risk-analysis-human-factors-and-human/1992/proceeding</v>
      </c>
      <c r="R143" s="18" t="s">
        <v>17355</v>
      </c>
      <c r="S143" s="26" t="str">
        <f t="shared" si="19"/>
        <v>https://www.aiche.org/node/1866266/group/9616/session/124161/paper/854551</v>
      </c>
    </row>
    <row r="144" spans="1:19" ht="62" x14ac:dyDescent="0.35">
      <c r="A144" s="18">
        <v>142</v>
      </c>
      <c r="B144" s="18">
        <v>1992</v>
      </c>
      <c r="C144" s="12" t="s">
        <v>14232</v>
      </c>
      <c r="E144" s="24" t="s">
        <v>2395</v>
      </c>
      <c r="F144" s="24" t="s">
        <v>2396</v>
      </c>
      <c r="I144" s="18" t="s">
        <v>2397</v>
      </c>
      <c r="J144" s="18">
        <v>2</v>
      </c>
      <c r="K144" s="18">
        <v>19</v>
      </c>
      <c r="L144" s="38" t="str">
        <f t="shared" si="15"/>
        <v>Int. Conf. on Hazard Identification and Risk Analysis, Human Factors and Human Reliability in Process Safety, January 15-17, 1992, Orlando, Fl, AICHE, NY,NY</v>
      </c>
      <c r="M144" s="33" t="str">
        <f t="shared" si="16"/>
        <v>https://www.aiche.org/academy/conferences/international-conference-on-hazard-ldentification-and-risk-analysis-human-factors-and-human/1992/proceeding</v>
      </c>
      <c r="N144" s="38" t="str">
        <f t="shared" si="18"/>
        <v>Moraal J., "Human Factors in Loss Prevention," Int. Conf. on Hazard Identification and Risk Analysis, Human Factors and Human Reliability in Process Safety, January 15-17, 1992, Orlando, Fl, AICHE, NY,NY, pp 239-252.</v>
      </c>
      <c r="O144" s="23" t="s">
        <v>106</v>
      </c>
      <c r="P144" s="17" t="s">
        <v>2398</v>
      </c>
      <c r="Q144" s="26" t="str">
        <f t="shared" si="17"/>
        <v>https://www.aiche.org/academy/conferences/international-conference-on-hazard-ldentification-and-risk-analysis-human-factors-and-human/1992/proceeding</v>
      </c>
      <c r="R144" s="18" t="s">
        <v>17356</v>
      </c>
      <c r="S144" s="26" t="str">
        <f t="shared" si="19"/>
        <v>https://www.aiche.org/node/1866266/group/9616/session/124161/paper/854556</v>
      </c>
    </row>
    <row r="145" spans="1:19" ht="62" x14ac:dyDescent="0.35">
      <c r="A145" s="18">
        <v>143</v>
      </c>
      <c r="B145" s="18">
        <v>1992</v>
      </c>
      <c r="C145" s="12" t="s">
        <v>14232</v>
      </c>
      <c r="E145" s="24" t="s">
        <v>2399</v>
      </c>
      <c r="F145" s="24" t="s">
        <v>2400</v>
      </c>
      <c r="I145" s="18" t="s">
        <v>2401</v>
      </c>
      <c r="J145" s="18">
        <v>2</v>
      </c>
      <c r="K145" s="18">
        <v>20</v>
      </c>
      <c r="L145" s="38" t="str">
        <f t="shared" si="15"/>
        <v>Int. Conf. on Hazard Identification and Risk Analysis, Human Factors and Human Reliability in Process Safety, January 15-17, 1992, Orlando, Fl, AICHE, NY,NY</v>
      </c>
      <c r="M145" s="33" t="str">
        <f t="shared" si="16"/>
        <v>https://www.aiche.org/academy/conferences/international-conference-on-hazard-ldentification-and-risk-analysis-human-factors-and-human/1992/proceeding</v>
      </c>
      <c r="N145" s="38" t="str">
        <f t="shared" si="18"/>
        <v>Paradies M, Unger L, Ramey-Smith A., "Development and Testing of the NRC's Human Performance Investigation Process (HPIP)," Int. Conf. on Hazard Identification and Risk Analysis, Human Factors and Human Reliability in Process Safety, January 15-17, 1992, Orlando, Fl, AICHE, NY,NY, pp 253-260.</v>
      </c>
      <c r="O145" s="23" t="s">
        <v>110</v>
      </c>
      <c r="P145" s="17" t="s">
        <v>2402</v>
      </c>
      <c r="Q145" s="26" t="str">
        <f t="shared" si="17"/>
        <v>https://www.aiche.org/academy/conferences/international-conference-on-hazard-ldentification-and-risk-analysis-human-factors-and-human/1992/proceeding</v>
      </c>
      <c r="R145" s="18" t="s">
        <v>17357</v>
      </c>
      <c r="S145" s="26" t="str">
        <f t="shared" si="19"/>
        <v>https://www.aiche.org/node/1866266/group/9616/session/124161/paper/854561</v>
      </c>
    </row>
    <row r="146" spans="1:19" ht="62" x14ac:dyDescent="0.35">
      <c r="A146" s="18">
        <v>144</v>
      </c>
      <c r="B146" s="18">
        <v>1992</v>
      </c>
      <c r="C146" s="12" t="s">
        <v>14232</v>
      </c>
      <c r="E146" s="24" t="s">
        <v>2403</v>
      </c>
      <c r="F146" s="24" t="s">
        <v>2404</v>
      </c>
      <c r="I146" s="18" t="s">
        <v>2405</v>
      </c>
      <c r="J146" s="18">
        <v>2</v>
      </c>
      <c r="K146" s="18">
        <v>21</v>
      </c>
      <c r="L146" s="38" t="str">
        <f t="shared" si="15"/>
        <v>Int. Conf. on Hazard Identification and Risk Analysis, Human Factors and Human Reliability in Process Safety, January 15-17, 1992, Orlando, Fl, AICHE, NY,NY</v>
      </c>
      <c r="M146" s="33" t="str">
        <f t="shared" si="16"/>
        <v>https://www.aiche.org/academy/conferences/international-conference-on-hazard-ldentification-and-risk-analysis-human-factors-and-human/1992/proceeding</v>
      </c>
      <c r="N146" s="38" t="str">
        <f t="shared" si="18"/>
        <v>Williams JC., "Toward an Improved Evaluation Analysis Tool for Users of HEART," Int. Conf. on Hazard Identification and Risk Analysis, Human Factors and Human Reliability in Process Safety, January 15-17, 1992, Orlando, Fl, AICHE, NY,NY, pp 261-272.</v>
      </c>
      <c r="O146" s="23" t="s">
        <v>114</v>
      </c>
      <c r="P146" s="17" t="s">
        <v>2406</v>
      </c>
      <c r="Q146" s="26" t="str">
        <f t="shared" si="17"/>
        <v>https://www.aiche.org/academy/conferences/international-conference-on-hazard-ldentification-and-risk-analysis-human-factors-and-human/1992/proceeding</v>
      </c>
      <c r="R146" s="18" t="s">
        <v>17358</v>
      </c>
      <c r="S146" s="26" t="str">
        <f t="shared" si="19"/>
        <v>https://www.aiche.org/node/1866266/group/9616/session/124161/paper/854566</v>
      </c>
    </row>
    <row r="147" spans="1:19" ht="62" x14ac:dyDescent="0.35">
      <c r="A147" s="18">
        <v>145</v>
      </c>
      <c r="B147" s="18">
        <v>1992</v>
      </c>
      <c r="C147" s="12" t="s">
        <v>14232</v>
      </c>
      <c r="E147" s="24" t="s">
        <v>2407</v>
      </c>
      <c r="F147" s="24" t="s">
        <v>2408</v>
      </c>
      <c r="I147" s="18" t="s">
        <v>2409</v>
      </c>
      <c r="J147" s="18">
        <v>2</v>
      </c>
      <c r="K147" s="18">
        <v>22</v>
      </c>
      <c r="L147" s="38" t="str">
        <f t="shared" si="15"/>
        <v>Int. Conf. on Hazard Identification and Risk Analysis, Human Factors and Human Reliability in Process Safety, January 15-17, 1992, Orlando, Fl, AICHE, NY,NY</v>
      </c>
      <c r="M147" s="33" t="str">
        <f t="shared" si="16"/>
        <v>https://www.aiche.org/academy/conferences/international-conference-on-hazard-ldentification-and-risk-analysis-human-factors-and-human/1992/proceeding</v>
      </c>
      <c r="N147" s="38" t="str">
        <f t="shared" si="18"/>
        <v>Zimolong B., "The HEPs of HEP Experts: Empirical Evaluation of THERP and SLIM," Int. Conf. on Hazard Identification and Risk Analysis, Human Factors and Human Reliability in Process Safety, January 15-17, 1992, Orlando, Fl, AICHE, NY,NY, pp 273-280.</v>
      </c>
      <c r="O147" s="23" t="s">
        <v>118</v>
      </c>
      <c r="P147" s="17" t="s">
        <v>2410</v>
      </c>
      <c r="Q147" s="26" t="str">
        <f t="shared" si="17"/>
        <v>https://www.aiche.org/academy/conferences/international-conference-on-hazard-ldentification-and-risk-analysis-human-factors-and-human/1992/proceeding</v>
      </c>
      <c r="R147" s="18" t="s">
        <v>17359</v>
      </c>
      <c r="S147" s="26" t="str">
        <f t="shared" si="19"/>
        <v>https://www.aiche.org/node/1866266/group/9616/session/124161/paper/854571</v>
      </c>
    </row>
    <row r="148" spans="1:19" ht="62" x14ac:dyDescent="0.35">
      <c r="A148" s="18">
        <v>146</v>
      </c>
      <c r="B148" s="18">
        <v>1992</v>
      </c>
      <c r="C148" s="12" t="s">
        <v>14232</v>
      </c>
      <c r="E148" s="24" t="s">
        <v>2411</v>
      </c>
      <c r="F148" s="24" t="s">
        <v>2412</v>
      </c>
      <c r="I148" s="18" t="s">
        <v>2271</v>
      </c>
      <c r="J148" s="18">
        <v>2</v>
      </c>
      <c r="K148" s="18">
        <v>23</v>
      </c>
      <c r="L148" s="38" t="str">
        <f t="shared" si="15"/>
        <v>Int. Conf. on Hazard Identification and Risk Analysis, Human Factors and Human Reliability in Process Safety, January 15-17, 1992, Orlando, Fl, AICHE, NY,NY</v>
      </c>
      <c r="M148" s="33" t="str">
        <f t="shared" si="16"/>
        <v>https://www.aiche.org/academy/conferences/international-conference-on-hazard-ldentification-and-risk-analysis-human-factors-and-human/1992/proceeding</v>
      </c>
      <c r="N148" s="38" t="str">
        <f t="shared" si="18"/>
        <v>Samdal UN, Kortner H, Grammeltvedt JA., "A User's View On Quantification of Human Reliability," Int. Conf. on Hazard Identification and Risk Analysis, Human Factors and Human Reliability in Process Safety, January 15-17, 1992, Orlando, Fl, AICHE, NY,NY, pp 281-292.</v>
      </c>
      <c r="O148" s="23" t="s">
        <v>122</v>
      </c>
      <c r="P148" s="17" t="s">
        <v>2413</v>
      </c>
      <c r="Q148" s="26" t="str">
        <f t="shared" si="17"/>
        <v>https://www.aiche.org/academy/conferences/international-conference-on-hazard-ldentification-and-risk-analysis-human-factors-and-human/1992/proceeding</v>
      </c>
      <c r="R148" s="18" t="s">
        <v>17360</v>
      </c>
      <c r="S148" s="26" t="str">
        <f t="shared" si="19"/>
        <v>https://www.aiche.org/node/1866266/group/9616/session/124161/paper/854576</v>
      </c>
    </row>
    <row r="149" spans="1:19" ht="62" x14ac:dyDescent="0.35">
      <c r="A149" s="18">
        <v>147</v>
      </c>
      <c r="B149" s="18">
        <v>1992</v>
      </c>
      <c r="C149" s="12" t="s">
        <v>14232</v>
      </c>
      <c r="E149" s="24" t="s">
        <v>2414</v>
      </c>
      <c r="F149" s="24" t="s">
        <v>2415</v>
      </c>
      <c r="I149" s="18" t="s">
        <v>2416</v>
      </c>
      <c r="J149" s="18">
        <v>2</v>
      </c>
      <c r="K149" s="18">
        <v>24</v>
      </c>
      <c r="L149" s="38" t="str">
        <f t="shared" si="15"/>
        <v>Int. Conf. on Hazard Identification and Risk Analysis, Human Factors and Human Reliability in Process Safety, January 15-17, 1992, Orlando, Fl, AICHE, NY,NY</v>
      </c>
      <c r="M149" s="33" t="str">
        <f t="shared" si="16"/>
        <v>https://www.aiche.org/academy/conferences/international-conference-on-hazard-ldentification-and-risk-analysis-human-factors-and-human/1992/proceeding</v>
      </c>
      <c r="N149" s="38" t="str">
        <f t="shared" si="18"/>
        <v>Sutton IS., "Writing Operating Procedures," Int. Conf. on Hazard Identification and Risk Analysis, Human Factors and Human Reliability in Process Safety, January 15-17, 1992, Orlando, Fl, AICHE, NY,NY, pp 293-308.</v>
      </c>
      <c r="O149" s="23" t="s">
        <v>194</v>
      </c>
      <c r="P149" s="17" t="s">
        <v>2417</v>
      </c>
      <c r="Q149" s="26" t="str">
        <f t="shared" si="17"/>
        <v>https://www.aiche.org/academy/conferences/international-conference-on-hazard-ldentification-and-risk-analysis-human-factors-and-human/1992/proceeding</v>
      </c>
      <c r="R149" s="18" t="s">
        <v>17361</v>
      </c>
      <c r="S149" s="26" t="str">
        <f t="shared" si="19"/>
        <v>https://www.aiche.org/node/1866266/group/9616/session/124161/paper/854581</v>
      </c>
    </row>
    <row r="150" spans="1:19" ht="62" x14ac:dyDescent="0.35">
      <c r="A150" s="18">
        <v>148</v>
      </c>
      <c r="B150" s="18">
        <v>1992</v>
      </c>
      <c r="C150" s="12" t="s">
        <v>14232</v>
      </c>
      <c r="E150" s="24" t="s">
        <v>2418</v>
      </c>
      <c r="F150" s="24" t="s">
        <v>2419</v>
      </c>
      <c r="I150" s="18" t="s">
        <v>2420</v>
      </c>
      <c r="J150" s="18">
        <v>2</v>
      </c>
      <c r="K150" s="18">
        <v>25</v>
      </c>
      <c r="L150" s="38" t="str">
        <f t="shared" si="15"/>
        <v>Int. Conf. on Hazard Identification and Risk Analysis, Human Factors and Human Reliability in Process Safety, January 15-17, 1992, Orlando, Fl, AICHE, NY,NY</v>
      </c>
      <c r="M150" s="33" t="str">
        <f t="shared" si="16"/>
        <v>https://www.aiche.org/academy/conferences/international-conference-on-hazard-ldentification-and-risk-analysis-human-factors-and-human/1992/proceeding</v>
      </c>
      <c r="N150" s="38" t="str">
        <f t="shared" si="18"/>
        <v>Connelly CS., "Emergency Operating Procedure Writing for Oil Refinery Process Units," Int. Conf. on Hazard Identification and Risk Analysis, Human Factors and Human Reliability in Process Safety, January 15-17, 1992, Orlando, Fl, AICHE, NY,NY, pp 309-314.</v>
      </c>
      <c r="O150" s="23" t="s">
        <v>198</v>
      </c>
      <c r="P150" s="17" t="s">
        <v>2421</v>
      </c>
      <c r="Q150" s="26" t="str">
        <f t="shared" si="17"/>
        <v>https://www.aiche.org/academy/conferences/international-conference-on-hazard-ldentification-and-risk-analysis-human-factors-and-human/1992/proceeding</v>
      </c>
      <c r="R150" s="18" t="s">
        <v>17362</v>
      </c>
      <c r="S150" s="26" t="str">
        <f t="shared" si="19"/>
        <v>https://www.aiche.org/node/1866266/group/9616/session/124161/paper/854586</v>
      </c>
    </row>
    <row r="151" spans="1:19" ht="62" x14ac:dyDescent="0.35">
      <c r="A151" s="18">
        <v>149</v>
      </c>
      <c r="B151" s="18">
        <v>1992</v>
      </c>
      <c r="C151" s="12" t="s">
        <v>14232</v>
      </c>
      <c r="E151" s="24" t="s">
        <v>2422</v>
      </c>
      <c r="F151" s="24" t="s">
        <v>2423</v>
      </c>
      <c r="I151" s="18" t="s">
        <v>2424</v>
      </c>
      <c r="J151" s="18">
        <v>2</v>
      </c>
      <c r="K151" s="18">
        <v>26</v>
      </c>
      <c r="L151" s="38" t="str">
        <f t="shared" si="15"/>
        <v>Int. Conf. on Hazard Identification and Risk Analysis, Human Factors and Human Reliability in Process Safety, January 15-17, 1992, Orlando, Fl, AICHE, NY,NY</v>
      </c>
      <c r="M151" s="33" t="str">
        <f t="shared" si="16"/>
        <v>https://www.aiche.org/academy/conferences/international-conference-on-hazard-ldentification-and-risk-analysis-human-factors-and-human/1992/proceeding</v>
      </c>
      <c r="N151" s="38" t="str">
        <f t="shared" si="18"/>
        <v>Banks WW, Wells JE. , "A Probabilistic Risk Assessment Using Human Reliability Analysis Methods," Int. Conf. on Hazard Identification and Risk Analysis, Human Factors and Human Reliability in Process Safety, January 15-17, 1992, Orlando, Fl, AICHE, NY,NY, pp 315-326.</v>
      </c>
      <c r="O151" s="23" t="s">
        <v>202</v>
      </c>
      <c r="P151" s="17" t="s">
        <v>2425</v>
      </c>
      <c r="Q151" s="26" t="str">
        <f t="shared" si="17"/>
        <v>https://www.aiche.org/academy/conferences/international-conference-on-hazard-ldentification-and-risk-analysis-human-factors-and-human/1992/proceeding</v>
      </c>
      <c r="R151" s="18" t="s">
        <v>17363</v>
      </c>
      <c r="S151" s="26" t="str">
        <f t="shared" si="19"/>
        <v>https://www.aiche.org/node/1866266/group/9616/session/124161/paper/854591</v>
      </c>
    </row>
    <row r="152" spans="1:19" ht="62" x14ac:dyDescent="0.35">
      <c r="A152" s="18">
        <v>150</v>
      </c>
      <c r="B152" s="18">
        <v>1992</v>
      </c>
      <c r="C152" s="12" t="s">
        <v>14232</v>
      </c>
      <c r="E152" s="24" t="s">
        <v>2426</v>
      </c>
      <c r="F152" s="24" t="s">
        <v>2427</v>
      </c>
      <c r="I152" s="18" t="s">
        <v>2428</v>
      </c>
      <c r="J152" s="18">
        <v>2</v>
      </c>
      <c r="K152" s="18">
        <v>27</v>
      </c>
      <c r="L152" s="38" t="str">
        <f t="shared" si="15"/>
        <v>Int. Conf. on Hazard Identification and Risk Analysis, Human Factors and Human Reliability in Process Safety, January 15-17, 1992, Orlando, Fl, AICHE, NY,NY</v>
      </c>
      <c r="M152" s="33" t="str">
        <f t="shared" si="16"/>
        <v>https://www.aiche.org/academy/conferences/international-conference-on-hazard-ldentification-and-risk-analysis-human-factors-and-human/1992/proceeding</v>
      </c>
      <c r="N152" s="38" t="str">
        <f t="shared" si="18"/>
        <v>Sanquist TF., "A Model for Training Cognitive Skills for Severe Accident Management," Int. Conf. on Hazard Identification and Risk Analysis, Human Factors and Human Reliability in Process Safety, January 15-17, 1992, Orlando, Fl, AICHE, NY,NY, pp 327-338.</v>
      </c>
      <c r="O152" s="23" t="s">
        <v>863</v>
      </c>
      <c r="P152" s="17" t="s">
        <v>2429</v>
      </c>
      <c r="Q152" s="26" t="str">
        <f t="shared" si="17"/>
        <v>https://www.aiche.org/academy/conferences/international-conference-on-hazard-ldentification-and-risk-analysis-human-factors-and-human/1992/proceeding</v>
      </c>
      <c r="R152" s="18" t="s">
        <v>17364</v>
      </c>
      <c r="S152" s="26" t="str">
        <f t="shared" si="19"/>
        <v>https://www.aiche.org/node/1866266/group/9616/session/124161/paper/854596</v>
      </c>
    </row>
    <row r="153" spans="1:19" ht="62" x14ac:dyDescent="0.35">
      <c r="A153" s="18">
        <v>151</v>
      </c>
      <c r="B153" s="18">
        <v>1992</v>
      </c>
      <c r="C153" s="12" t="s">
        <v>14232</v>
      </c>
      <c r="E153" s="24" t="s">
        <v>2430</v>
      </c>
      <c r="F153" s="24" t="s">
        <v>2431</v>
      </c>
      <c r="I153" s="18" t="s">
        <v>2432</v>
      </c>
      <c r="J153" s="18">
        <v>2</v>
      </c>
      <c r="K153" s="18">
        <v>28</v>
      </c>
      <c r="L153" s="38" t="str">
        <f t="shared" si="15"/>
        <v>Int. Conf. on Hazard Identification and Risk Analysis, Human Factors and Human Reliability in Process Safety, January 15-17, 1992, Orlando, Fl, AICHE, NY,NY</v>
      </c>
      <c r="M153" s="33" t="str">
        <f t="shared" si="16"/>
        <v>https://www.aiche.org/academy/conferences/international-conference-on-hazard-ldentification-and-risk-analysis-human-factors-and-human/1992/proceeding</v>
      </c>
      <c r="N153" s="38" t="str">
        <f t="shared" si="18"/>
        <v>Swander AJ, Vail RE. , "Building Procedures for Repeatability and Consistency in Job Performance," Int. Conf. on Hazard Identification and Risk Analysis, Human Factors and Human Reliability in Process Safety, January 15-17, 1992, Orlando, Fl, AICHE, NY,NY, pp 339-352.</v>
      </c>
      <c r="O153" s="23" t="s">
        <v>866</v>
      </c>
      <c r="P153" s="17" t="s">
        <v>2433</v>
      </c>
      <c r="Q153" s="26" t="str">
        <f t="shared" si="17"/>
        <v>https://www.aiche.org/academy/conferences/international-conference-on-hazard-ldentification-and-risk-analysis-human-factors-and-human/1992/proceeding</v>
      </c>
      <c r="R153" s="18" t="s">
        <v>17365</v>
      </c>
      <c r="S153" s="26" t="str">
        <f t="shared" si="19"/>
        <v>https://www.aiche.org/node/1866266/group/9616/session/124161/paper/854601</v>
      </c>
    </row>
    <row r="154" spans="1:19" ht="62" x14ac:dyDescent="0.35">
      <c r="A154" s="18">
        <v>152</v>
      </c>
      <c r="B154" s="18">
        <v>1992</v>
      </c>
      <c r="C154" s="12" t="s">
        <v>14232</v>
      </c>
      <c r="E154" s="24" t="s">
        <v>2434</v>
      </c>
      <c r="F154" s="24" t="s">
        <v>2435</v>
      </c>
      <c r="I154" s="18" t="s">
        <v>2436</v>
      </c>
      <c r="J154" s="18">
        <v>2</v>
      </c>
      <c r="K154" s="18">
        <v>29</v>
      </c>
      <c r="L154" s="38" t="str">
        <f t="shared" si="15"/>
        <v>Int. Conf. on Hazard Identification and Risk Analysis, Human Factors and Human Reliability in Process Safety, January 15-17, 1992, Orlando, Fl, AICHE, NY,NY</v>
      </c>
      <c r="M154" s="33" t="str">
        <f t="shared" si="16"/>
        <v>https://www.aiche.org/academy/conferences/international-conference-on-hazard-ldentification-and-risk-analysis-human-factors-and-human/1992/proceeding</v>
      </c>
      <c r="N154" s="38" t="str">
        <f t="shared" si="18"/>
        <v>Welch DL., "Human Factors in Nuclear Power and Process Safety," Int. Conf. on Hazard Identification and Risk Analysis, Human Factors and Human Reliability in Process Safety, January 15-17, 1992, Orlando, Fl, AICHE, NY,NY, pp 353-360.</v>
      </c>
      <c r="O154" s="23" t="s">
        <v>870</v>
      </c>
      <c r="P154" s="17" t="s">
        <v>2437</v>
      </c>
      <c r="Q154" s="26" t="str">
        <f t="shared" si="17"/>
        <v>https://www.aiche.org/academy/conferences/international-conference-on-hazard-ldentification-and-risk-analysis-human-factors-and-human/1992/proceeding</v>
      </c>
      <c r="R154" s="18" t="s">
        <v>17366</v>
      </c>
      <c r="S154" s="26" t="str">
        <f t="shared" si="19"/>
        <v>https://www.aiche.org/node/1866266/group/9616/session/124161/paper/854606</v>
      </c>
    </row>
    <row r="155" spans="1:19" ht="62" x14ac:dyDescent="0.35">
      <c r="A155" s="18">
        <v>153</v>
      </c>
      <c r="B155" s="18">
        <v>1992</v>
      </c>
      <c r="C155" s="12" t="s">
        <v>14232</v>
      </c>
      <c r="E155" s="24" t="s">
        <v>2438</v>
      </c>
      <c r="F155" s="24" t="s">
        <v>2439</v>
      </c>
      <c r="I155" s="18" t="s">
        <v>2440</v>
      </c>
      <c r="J155" s="18">
        <v>2</v>
      </c>
      <c r="K155" s="18">
        <v>30</v>
      </c>
      <c r="L155" s="38" t="str">
        <f t="shared" si="15"/>
        <v>Int. Conf. on Hazard Identification and Risk Analysis, Human Factors and Human Reliability in Process Safety, January 15-17, 1992, Orlando, Fl, AICHE, NY,NY</v>
      </c>
      <c r="M155" s="33" t="str">
        <f t="shared" si="16"/>
        <v>https://www.aiche.org/academy/conferences/international-conference-on-hazard-ldentification-and-risk-analysis-human-factors-and-human/1992/proceeding</v>
      </c>
      <c r="N155" s="38" t="str">
        <f t="shared" si="18"/>
        <v>Bridges WG, Kirkman JQ, Lorenzo DK., "Strategies for Integrating Human Reliability Analysis Into Process Hazard Evaluations," Int. Conf. on Hazard Identification and Risk Analysis, Human Factors and Human Reliability in Process Safety, January 15-17, 1992, Orlando, Fl, AICHE, NY,NY, pp 361-370.</v>
      </c>
      <c r="O155" s="23" t="s">
        <v>952</v>
      </c>
      <c r="P155" s="17" t="s">
        <v>2441</v>
      </c>
      <c r="Q155" s="26" t="str">
        <f t="shared" si="17"/>
        <v>https://www.aiche.org/academy/conferences/international-conference-on-hazard-ldentification-and-risk-analysis-human-factors-and-human/1992/proceeding</v>
      </c>
      <c r="R155" s="18" t="s">
        <v>17367</v>
      </c>
      <c r="S155" s="26" t="str">
        <f t="shared" si="19"/>
        <v>https://www.aiche.org/node/1866266/group/9616/session/124161/paper/854611</v>
      </c>
    </row>
    <row r="156" spans="1:19" ht="62" x14ac:dyDescent="0.35">
      <c r="A156" s="18">
        <v>154</v>
      </c>
      <c r="B156" s="18">
        <v>1992</v>
      </c>
      <c r="C156" s="12" t="s">
        <v>14232</v>
      </c>
      <c r="E156" s="24" t="s">
        <v>2442</v>
      </c>
      <c r="F156" s="24" t="s">
        <v>2443</v>
      </c>
      <c r="I156" s="18" t="s">
        <v>2444</v>
      </c>
      <c r="J156" s="18">
        <v>2</v>
      </c>
      <c r="K156" s="18">
        <v>31</v>
      </c>
      <c r="L156" s="38" t="str">
        <f t="shared" si="15"/>
        <v>Int. Conf. on Hazard Identification and Risk Analysis, Human Factors and Human Reliability in Process Safety, January 15-17, 1992, Orlando, Fl, AICHE, NY,NY</v>
      </c>
      <c r="M156" s="33" t="str">
        <f t="shared" si="16"/>
        <v>https://www.aiche.org/academy/conferences/international-conference-on-hazard-ldentification-and-risk-analysis-human-factors-and-human/1992/proceeding</v>
      </c>
      <c r="N156" s="38" t="str">
        <f t="shared" si="18"/>
        <v>Smith AJ, Penington J, Lydiate CW, et al., "Human Factors in Management and Organisation," Int. Conf. on Hazard Identification and Risk Analysis, Human Factors and Human Reliability in Process Safety, January 15-17, 1992, Orlando, Fl, AICHE, NY,NY, pp 371-388.</v>
      </c>
      <c r="O156" s="23" t="s">
        <v>954</v>
      </c>
      <c r="P156" s="17" t="s">
        <v>2445</v>
      </c>
      <c r="Q156" s="26" t="str">
        <f t="shared" si="17"/>
        <v>https://www.aiche.org/academy/conferences/international-conference-on-hazard-ldentification-and-risk-analysis-human-factors-and-human/1992/proceeding</v>
      </c>
      <c r="R156" s="18" t="s">
        <v>17368</v>
      </c>
      <c r="S156" s="26" t="str">
        <f t="shared" si="19"/>
        <v>https://www.aiche.org/node/1866266/group/9616/session/124161/paper/854616</v>
      </c>
    </row>
    <row r="157" spans="1:19" ht="62" x14ac:dyDescent="0.35">
      <c r="A157" s="18">
        <v>155</v>
      </c>
      <c r="B157" s="18">
        <v>1992</v>
      </c>
      <c r="C157" s="12" t="s">
        <v>14232</v>
      </c>
      <c r="E157" s="24" t="s">
        <v>2446</v>
      </c>
      <c r="F157" s="24" t="s">
        <v>2447</v>
      </c>
      <c r="I157" s="18" t="s">
        <v>2448</v>
      </c>
      <c r="J157" s="18">
        <v>2</v>
      </c>
      <c r="K157" s="18">
        <v>32</v>
      </c>
      <c r="L157" s="38" t="str">
        <f t="shared" si="15"/>
        <v>Int. Conf. on Hazard Identification and Risk Analysis, Human Factors and Human Reliability in Process Safety, January 15-17, 1992, Orlando, Fl, AICHE, NY,NY</v>
      </c>
      <c r="M157" s="33" t="str">
        <f t="shared" si="16"/>
        <v>https://www.aiche.org/academy/conferences/international-conference-on-hazard-ldentification-and-risk-analysis-human-factors-and-human/1992/proceeding</v>
      </c>
      <c r="N157" s="38" t="str">
        <f t="shared" si="18"/>
        <v>Sten T, Ulleberg T. , "Top Down Approach To Human Factors," Int. Conf. on Hazard Identification and Risk Analysis, Human Factors and Human Reliability in Process Safety, January 15-17, 1992, Orlando, Fl, AICHE, NY,NY, pp 389-398.</v>
      </c>
      <c r="O157" s="23" t="s">
        <v>958</v>
      </c>
      <c r="P157" s="17" t="s">
        <v>2449</v>
      </c>
      <c r="Q157" s="26" t="str">
        <f t="shared" si="17"/>
        <v>https://www.aiche.org/academy/conferences/international-conference-on-hazard-ldentification-and-risk-analysis-human-factors-and-human/1992/proceeding</v>
      </c>
      <c r="R157" s="18" t="s">
        <v>17369</v>
      </c>
      <c r="S157" s="26" t="str">
        <f t="shared" si="19"/>
        <v>https://www.aiche.org/node/1866266/group/9616/session/124161/paper/854621</v>
      </c>
    </row>
    <row r="158" spans="1:19" ht="62" x14ac:dyDescent="0.35">
      <c r="A158" s="18">
        <v>156</v>
      </c>
      <c r="B158" s="18">
        <v>1992</v>
      </c>
      <c r="C158" s="12" t="s">
        <v>14232</v>
      </c>
      <c r="E158" s="24" t="s">
        <v>2450</v>
      </c>
      <c r="F158" s="24" t="s">
        <v>2451</v>
      </c>
      <c r="I158" s="18" t="s">
        <v>2452</v>
      </c>
      <c r="J158" s="18">
        <v>2</v>
      </c>
      <c r="K158" s="18">
        <v>33</v>
      </c>
      <c r="L158" s="38" t="str">
        <f t="shared" si="15"/>
        <v>Int. Conf. on Hazard Identification and Risk Analysis, Human Factors and Human Reliability in Process Safety, January 15-17, 1992, Orlando, Fl, AICHE, NY,NY</v>
      </c>
      <c r="M158" s="33" t="str">
        <f t="shared" si="16"/>
        <v>https://www.aiche.org/academy/conferences/international-conference-on-hazard-ldentification-and-risk-analysis-human-factors-and-human/1992/proceeding</v>
      </c>
      <c r="N158" s="38" t="str">
        <f t="shared" si="18"/>
        <v>Embrey DE., "Managing Human Error in the Chemical Process Industry," Int. Conf. on Hazard Identification and Risk Analysis, Human Factors and Human Reliability in Process Safety, January 15-17, 1992, Orlando, Fl, AICHE, NY,NY, pp 399-414.</v>
      </c>
      <c r="O158" s="23" t="s">
        <v>960</v>
      </c>
      <c r="P158" s="17" t="s">
        <v>2453</v>
      </c>
      <c r="Q158" s="26" t="str">
        <f t="shared" si="17"/>
        <v>https://www.aiche.org/academy/conferences/international-conference-on-hazard-ldentification-and-risk-analysis-human-factors-and-human/1992/proceeding</v>
      </c>
      <c r="R158" s="18" t="s">
        <v>17370</v>
      </c>
      <c r="S158" s="26" t="str">
        <f t="shared" si="19"/>
        <v>https://www.aiche.org/node/1866266/group/9616/session/124161/paper/854626</v>
      </c>
    </row>
    <row r="159" spans="1:19" ht="62" x14ac:dyDescent="0.35">
      <c r="A159" s="18">
        <v>157</v>
      </c>
      <c r="B159" s="18">
        <v>1992</v>
      </c>
      <c r="C159" s="12" t="s">
        <v>14232</v>
      </c>
      <c r="E159" s="24" t="s">
        <v>2454</v>
      </c>
      <c r="F159" s="24" t="s">
        <v>2455</v>
      </c>
      <c r="I159" s="18" t="s">
        <v>2456</v>
      </c>
      <c r="J159" s="18">
        <v>2</v>
      </c>
      <c r="K159" s="18">
        <v>34</v>
      </c>
      <c r="L159" s="38" t="str">
        <f t="shared" si="15"/>
        <v>Int. Conf. on Hazard Identification and Risk Analysis, Human Factors and Human Reliability in Process Safety, January 15-17, 1992, Orlando, Fl, AICHE, NY,NY</v>
      </c>
      <c r="M159" s="33" t="str">
        <f t="shared" si="16"/>
        <v>https://www.aiche.org/academy/conferences/international-conference-on-hazard-ldentification-and-risk-analysis-human-factors-and-human/1992/proceeding</v>
      </c>
      <c r="N159" s="38" t="str">
        <f t="shared" si="18"/>
        <v>Livingston AD., "Effective Management of the Design and Introduction of Computer Controlled Process System," Int. Conf. on Hazard Identification and Risk Analysis, Human Factors and Human Reliability in Process Safety, January 15-17, 1992, Orlando, Fl, AICHE, NY,NY, pp 415-428.</v>
      </c>
      <c r="O159" s="23" t="s">
        <v>967</v>
      </c>
      <c r="P159" s="17" t="s">
        <v>2457</v>
      </c>
      <c r="Q159" s="26" t="str">
        <f t="shared" si="17"/>
        <v>https://www.aiche.org/academy/conferences/international-conference-on-hazard-ldentification-and-risk-analysis-human-factors-and-human/1992/proceeding</v>
      </c>
      <c r="R159" s="18" t="s">
        <v>17371</v>
      </c>
      <c r="S159" s="26" t="str">
        <f t="shared" si="19"/>
        <v>https://www.aiche.org/node/1866266/group/9616/session/124161/paper/854631</v>
      </c>
    </row>
    <row r="160" spans="1:19" ht="62" x14ac:dyDescent="0.35">
      <c r="A160" s="18">
        <v>158</v>
      </c>
      <c r="B160" s="18">
        <v>1992</v>
      </c>
      <c r="C160" s="12" t="s">
        <v>14232</v>
      </c>
      <c r="E160" s="24" t="s">
        <v>2458</v>
      </c>
      <c r="F160" s="24" t="s">
        <v>2459</v>
      </c>
      <c r="I160" s="18" t="s">
        <v>2460</v>
      </c>
      <c r="J160" s="18">
        <v>2</v>
      </c>
      <c r="K160" s="18">
        <v>35</v>
      </c>
      <c r="L160" s="38" t="str">
        <f t="shared" si="15"/>
        <v>Int. Conf. on Hazard Identification and Risk Analysis, Human Factors and Human Reliability in Process Safety, January 15-17, 1992, Orlando, Fl, AICHE, NY,NY</v>
      </c>
      <c r="M160" s="33" t="str">
        <f t="shared" si="16"/>
        <v>https://www.aiche.org/academy/conferences/international-conference-on-hazard-ldentification-and-risk-analysis-human-factors-and-human/1992/proceeding</v>
      </c>
      <c r="N160" s="38" t="str">
        <f t="shared" si="18"/>
        <v>Ishack G., "Reduction of Human Error Through Adequate Feedback of Operating Experience," Int. Conf. on Hazard Identification and Risk Analysis, Human Factors and Human Reliability in Process Safety, January 15-17, 1992, Orlando, Fl, AICHE, NY,NY, pp 429-442.</v>
      </c>
      <c r="O160" s="23" t="s">
        <v>969</v>
      </c>
      <c r="P160" s="17" t="s">
        <v>2461</v>
      </c>
      <c r="Q160" s="26" t="str">
        <f t="shared" si="17"/>
        <v>https://www.aiche.org/academy/conferences/international-conference-on-hazard-ldentification-and-risk-analysis-human-factors-and-human/1992/proceeding</v>
      </c>
      <c r="R160" s="18" t="s">
        <v>17372</v>
      </c>
      <c r="S160" s="26" t="str">
        <f t="shared" si="19"/>
        <v>https://www.aiche.org/node/1866266/group/9616/session/124161/paper/854636</v>
      </c>
    </row>
    <row r="161" spans="1:19" ht="62" x14ac:dyDescent="0.35">
      <c r="A161" s="18">
        <v>159</v>
      </c>
      <c r="B161" s="18">
        <v>1992</v>
      </c>
      <c r="C161" s="12" t="s">
        <v>14232</v>
      </c>
      <c r="E161" s="24" t="s">
        <v>2462</v>
      </c>
      <c r="F161" s="24" t="s">
        <v>2463</v>
      </c>
      <c r="I161" s="18" t="s">
        <v>2464</v>
      </c>
      <c r="J161" s="18">
        <v>2</v>
      </c>
      <c r="K161" s="18">
        <v>36</v>
      </c>
      <c r="L161" s="38" t="str">
        <f t="shared" si="15"/>
        <v>Int. Conf. on Hazard Identification and Risk Analysis, Human Factors and Human Reliability in Process Safety, January 15-17, 1992, Orlando, Fl, AICHE, NY,NY</v>
      </c>
      <c r="M161" s="33" t="str">
        <f t="shared" si="16"/>
        <v>https://www.aiche.org/academy/conferences/international-conference-on-hazard-ldentification-and-risk-analysis-human-factors-and-human/1992/proceeding</v>
      </c>
      <c r="N161" s="38" t="str">
        <f t="shared" si="18"/>
        <v>Deshotel B, Goyal R. , "HAZOP Methods Applied To Project Design Interfaces," Int. Conf. on Hazard Identification and Risk Analysis, Human Factors and Human Reliability in Process Safety, January 15-17, 1992, Orlando, Fl, AICHE, NY,NY, pp 443-458.</v>
      </c>
      <c r="O161" s="23" t="s">
        <v>972</v>
      </c>
      <c r="P161" s="17" t="s">
        <v>2465</v>
      </c>
      <c r="Q161" s="26" t="str">
        <f t="shared" si="17"/>
        <v>https://www.aiche.org/academy/conferences/international-conference-on-hazard-ldentification-and-risk-analysis-human-factors-and-human/1992/proceeding</v>
      </c>
      <c r="R161" s="18" t="s">
        <v>17373</v>
      </c>
      <c r="S161" s="26" t="str">
        <f t="shared" si="19"/>
        <v>https://www.aiche.org/node/1866266/group/9616/session/124161/paper/854641</v>
      </c>
    </row>
    <row r="162" spans="1:19" ht="62" x14ac:dyDescent="0.35">
      <c r="A162" s="18">
        <v>160</v>
      </c>
      <c r="B162" s="18">
        <v>1992</v>
      </c>
      <c r="C162" s="12" t="s">
        <v>14232</v>
      </c>
      <c r="E162" s="24" t="s">
        <v>15445</v>
      </c>
      <c r="F162" s="24" t="s">
        <v>2466</v>
      </c>
      <c r="I162" s="18" t="s">
        <v>2467</v>
      </c>
      <c r="J162" s="18">
        <v>2</v>
      </c>
      <c r="K162" s="18">
        <v>37</v>
      </c>
      <c r="L162" s="38" t="str">
        <f t="shared" si="15"/>
        <v>Int. Conf. on Hazard Identification and Risk Analysis, Human Factors and Human Reliability in Process Safety, January 15-17, 1992, Orlando, Fl, AICHE, NY,NY</v>
      </c>
      <c r="M162" s="33" t="str">
        <f>HYPERLINK("https://www.aiche.org/academy/conferences/international-conference-on-hazard-ldentification-and-risk-analysis-human-factors-and-human/1992/proceeding")</f>
        <v>https://www.aiche.org/academy/conferences/international-conference-on-hazard-ldentification-and-risk-analysis-human-factors-and-human/1992/proceeding</v>
      </c>
      <c r="N162" s="38" t="str">
        <f t="shared" si="18"/>
        <v>Stead JP., "A Desk-Top Data System To Support Hazard Identification and Risk Analysis Studies," Int. Conf. on Hazard Identification and Risk Analysis, Human Factors and Human Reliability in Process Safety, January 15-17, 1992, Orlando, Fl, AICHE, NY,NY, pp 459-475.</v>
      </c>
      <c r="O162" s="23" t="s">
        <v>976</v>
      </c>
      <c r="P162" s="17" t="s">
        <v>2468</v>
      </c>
      <c r="Q162" s="26" t="str">
        <f>HYPERLINK("https://www.aiche.org/academy/conferences/international-conference-on-hazard-ldentification-and-risk-analysis-human-factors-and-human/1992/proceeding")</f>
        <v>https://www.aiche.org/academy/conferences/international-conference-on-hazard-ldentification-and-risk-analysis-human-factors-and-human/1992/proceeding</v>
      </c>
      <c r="R162" s="18" t="s">
        <v>17374</v>
      </c>
      <c r="S162" s="26" t="str">
        <f t="shared" si="19"/>
        <v>https://www.aiche.org/node/1866266/group/9616/session/124161/paper/854646</v>
      </c>
    </row>
    <row r="163" spans="1:19" ht="46.5" x14ac:dyDescent="0.35">
      <c r="A163" s="18">
        <v>161</v>
      </c>
      <c r="B163" s="18">
        <v>1993</v>
      </c>
      <c r="C163" s="12" t="s">
        <v>14233</v>
      </c>
      <c r="E163" s="24" t="s">
        <v>2469</v>
      </c>
      <c r="F163" s="24" t="s">
        <v>2470</v>
      </c>
      <c r="I163" s="13" t="s">
        <v>2471</v>
      </c>
      <c r="J163" s="18">
        <v>2</v>
      </c>
      <c r="K163" s="18">
        <v>1</v>
      </c>
      <c r="L163" s="38" t="str">
        <f t="shared" ref="L163:L201" si="20">CCPS_1993</f>
        <v>Int. Proc. Safety Management Conf. and Workshop, September 22-24, 1993,  San Francisco, California, AICHE, NY, NY</v>
      </c>
      <c r="M163" s="33" t="str">
        <f t="shared" ref="M163:M200" si="21">HYPERLINK("https://www.aiche.org/academy/conferences/international-process-safety-management-conference-and-workshop/1993/proceeding")</f>
        <v>https://www.aiche.org/academy/conferences/international-process-safety-management-conference-and-workshop/1993/proceeding</v>
      </c>
      <c r="N163" s="38" t="str">
        <f t="shared" si="18"/>
        <v>Morris BC, Statile DJ. , "Process Safety Management Program Considerations To Reduce Future Risk Management Plan Efforts," Int. Proc. Safety Management Conf. and Workshop, September 22-24, 1993,  San Francisco, California, AICHE, NY, NY, pp 1-14.</v>
      </c>
      <c r="O163" s="23" t="s">
        <v>704</v>
      </c>
      <c r="P163" s="17" t="s">
        <v>2472</v>
      </c>
      <c r="Q163" s="26" t="str">
        <f t="shared" ref="Q163:Q200" si="22">HYPERLINK("https://www.aiche.org/academy/conferences/international-process-safety-management-conference-and-workshop/1993/proceeding")</f>
        <v>https://www.aiche.org/academy/conferences/international-process-safety-management-conference-and-workshop/1993/proceeding</v>
      </c>
      <c r="R163" s="18" t="s">
        <v>17375</v>
      </c>
      <c r="S163" s="26" t="str">
        <f t="shared" si="19"/>
        <v>https://www.aiche.org/node/1867056/group/9621/session/124171/paper/854661</v>
      </c>
    </row>
    <row r="164" spans="1:19" ht="46.5" x14ac:dyDescent="0.35">
      <c r="A164" s="18">
        <v>162</v>
      </c>
      <c r="B164" s="18">
        <v>1993</v>
      </c>
      <c r="C164" s="12" t="s">
        <v>14233</v>
      </c>
      <c r="E164" s="24" t="s">
        <v>2473</v>
      </c>
      <c r="F164" s="24" t="s">
        <v>2474</v>
      </c>
      <c r="I164" s="18" t="s">
        <v>2475</v>
      </c>
      <c r="J164" s="18">
        <v>2</v>
      </c>
      <c r="K164" s="18">
        <v>2</v>
      </c>
      <c r="L164" s="38" t="str">
        <f t="shared" si="20"/>
        <v>Int. Proc. Safety Management Conf. and Workshop, September 22-24, 1993,  San Francisco, California, AICHE, NY, NY</v>
      </c>
      <c r="M164" s="33" t="str">
        <f t="shared" si="21"/>
        <v>https://www.aiche.org/academy/conferences/international-process-safety-management-conference-and-workshop/1993/proceeding</v>
      </c>
      <c r="N164" s="38" t="str">
        <f t="shared" si="18"/>
        <v>Creedy GD., "Planning Guidlines for Acute Risk Management: the Canadian Chemical Industry Experience," Int. Proc. Safety Management Conf. and Workshop, September 22-24, 1993,  San Francisco, California, AICHE, NY, NY, pp 15-28.</v>
      </c>
      <c r="O164" s="23" t="s">
        <v>708</v>
      </c>
      <c r="P164" s="17" t="s">
        <v>2476</v>
      </c>
      <c r="Q164" s="26" t="str">
        <f t="shared" si="22"/>
        <v>https://www.aiche.org/academy/conferences/international-process-safety-management-conference-and-workshop/1993/proceeding</v>
      </c>
      <c r="R164" s="18" t="s">
        <v>17376</v>
      </c>
      <c r="S164" s="26" t="str">
        <f t="shared" si="19"/>
        <v>https://www.aiche.org/node/1867056/group/9621/session/124171/paper/854666</v>
      </c>
    </row>
    <row r="165" spans="1:19" ht="46.5" x14ac:dyDescent="0.35">
      <c r="A165" s="18">
        <v>163</v>
      </c>
      <c r="B165" s="18">
        <v>1993</v>
      </c>
      <c r="C165" s="12" t="s">
        <v>14233</v>
      </c>
      <c r="E165" s="24" t="s">
        <v>2477</v>
      </c>
      <c r="F165" s="24" t="s">
        <v>2478</v>
      </c>
      <c r="I165" s="18" t="s">
        <v>2479</v>
      </c>
      <c r="J165" s="18">
        <v>2</v>
      </c>
      <c r="K165" s="18">
        <v>3</v>
      </c>
      <c r="L165" s="38" t="str">
        <f t="shared" si="20"/>
        <v>Int. Proc. Safety Management Conf. and Workshop, September 22-24, 1993,  San Francisco, California, AICHE, NY, NY</v>
      </c>
      <c r="M165" s="33" t="str">
        <f t="shared" si="21"/>
        <v>https://www.aiche.org/academy/conferences/international-process-safety-management-conference-and-workshop/1993/proceeding</v>
      </c>
      <c r="N165" s="38" t="str">
        <f t="shared" si="18"/>
        <v>Cassidy K., "Risk Management: a Business Risk Or a Risky Business," Int. Proc. Safety Management Conf. and Workshop, September 22-24, 1993,  San Francisco, California, AICHE, NY, NY, pp 29-58.</v>
      </c>
      <c r="O165" s="23" t="s">
        <v>711</v>
      </c>
      <c r="P165" s="17" t="s">
        <v>2480</v>
      </c>
      <c r="Q165" s="26" t="str">
        <f t="shared" si="22"/>
        <v>https://www.aiche.org/academy/conferences/international-process-safety-management-conference-and-workshop/1993/proceeding</v>
      </c>
      <c r="R165" s="18" t="s">
        <v>17377</v>
      </c>
      <c r="S165" s="26" t="str">
        <f t="shared" si="19"/>
        <v>https://www.aiche.org/node/1867056/group/9621/session/124171/paper/854671</v>
      </c>
    </row>
    <row r="166" spans="1:19" ht="46.5" x14ac:dyDescent="0.35">
      <c r="A166" s="18">
        <v>164</v>
      </c>
      <c r="B166" s="18">
        <v>1993</v>
      </c>
      <c r="C166" s="12" t="s">
        <v>14233</v>
      </c>
      <c r="E166" s="24" t="s">
        <v>2481</v>
      </c>
      <c r="F166" s="24" t="s">
        <v>2482</v>
      </c>
      <c r="I166" s="18" t="s">
        <v>2483</v>
      </c>
      <c r="J166" s="18">
        <v>2</v>
      </c>
      <c r="K166" s="18">
        <v>4</v>
      </c>
      <c r="L166" s="38" t="str">
        <f t="shared" si="20"/>
        <v>Int. Proc. Safety Management Conf. and Workshop, September 22-24, 1993,  San Francisco, California, AICHE, NY, NY</v>
      </c>
      <c r="M166" s="33" t="str">
        <f t="shared" si="21"/>
        <v>https://www.aiche.org/academy/conferences/international-process-safety-management-conference-and-workshop/1993/proceeding</v>
      </c>
      <c r="N166" s="38" t="str">
        <f t="shared" si="18"/>
        <v>Ward R., "Management Creep: Is It a Real Risk in the Process Industries?," Int. Proc. Safety Management Conf. and Workshop, September 22-24, 1993,  San Francisco, California, AICHE, NY, NY, pp 59-68.</v>
      </c>
      <c r="O166" s="23" t="s">
        <v>715</v>
      </c>
      <c r="P166" s="17" t="s">
        <v>2484</v>
      </c>
      <c r="Q166" s="26" t="str">
        <f t="shared" si="22"/>
        <v>https://www.aiche.org/academy/conferences/international-process-safety-management-conference-and-workshop/1993/proceeding</v>
      </c>
      <c r="R166" s="18" t="s">
        <v>17378</v>
      </c>
      <c r="S166" s="26" t="str">
        <f t="shared" si="19"/>
        <v>https://www.aiche.org/node/1867056/group/9621/session/124171/paper/854676</v>
      </c>
    </row>
    <row r="167" spans="1:19" ht="46.5" x14ac:dyDescent="0.35">
      <c r="A167" s="18">
        <v>165</v>
      </c>
      <c r="B167" s="18">
        <v>1993</v>
      </c>
      <c r="C167" s="12" t="s">
        <v>14233</v>
      </c>
      <c r="E167" s="24" t="s">
        <v>2485</v>
      </c>
      <c r="F167" s="24" t="s">
        <v>2482</v>
      </c>
      <c r="I167" s="18" t="s">
        <v>2486</v>
      </c>
      <c r="J167" s="18">
        <v>2</v>
      </c>
      <c r="K167" s="18">
        <v>5</v>
      </c>
      <c r="L167" s="38" t="str">
        <f t="shared" si="20"/>
        <v>Int. Proc. Safety Management Conf. and Workshop, September 22-24, 1993,  San Francisco, California, AICHE, NY, NY</v>
      </c>
      <c r="M167" s="33" t="str">
        <f t="shared" si="21"/>
        <v>https://www.aiche.org/academy/conferences/international-process-safety-management-conference-and-workshop/1993/proceeding</v>
      </c>
      <c r="N167" s="38" t="str">
        <f t="shared" si="18"/>
        <v>Ward R., "Mixing Management, Mystery, and Safety: an Innovative Seminar," Int. Proc. Safety Management Conf. and Workshop, September 22-24, 1993,  San Francisco, California, AICHE, NY, NY, pp 69-78.</v>
      </c>
      <c r="O167" s="23" t="s">
        <v>719</v>
      </c>
      <c r="P167" s="17" t="s">
        <v>2487</v>
      </c>
      <c r="Q167" s="26" t="str">
        <f t="shared" si="22"/>
        <v>https://www.aiche.org/academy/conferences/international-process-safety-management-conference-and-workshop/1993/proceeding</v>
      </c>
      <c r="R167" s="18" t="s">
        <v>17379</v>
      </c>
      <c r="S167" s="26" t="str">
        <f t="shared" si="19"/>
        <v>https://www.aiche.org/node/1867056/group/9621/session/124171/paper/854681</v>
      </c>
    </row>
    <row r="168" spans="1:19" ht="46.5" x14ac:dyDescent="0.35">
      <c r="A168" s="18">
        <v>166</v>
      </c>
      <c r="B168" s="18">
        <v>1993</v>
      </c>
      <c r="C168" s="12" t="s">
        <v>14233</v>
      </c>
      <c r="E168" s="24" t="s">
        <v>2488</v>
      </c>
      <c r="F168" s="24" t="s">
        <v>2489</v>
      </c>
      <c r="I168" s="18" t="s">
        <v>2490</v>
      </c>
      <c r="J168" s="18">
        <v>2</v>
      </c>
      <c r="K168" s="18">
        <v>6</v>
      </c>
      <c r="L168" s="38" t="str">
        <f t="shared" si="20"/>
        <v>Int. Proc. Safety Management Conf. and Workshop, September 22-24, 1993,  San Francisco, California, AICHE, NY, NY</v>
      </c>
      <c r="M168" s="33" t="str">
        <f t="shared" si="21"/>
        <v>https://www.aiche.org/academy/conferences/international-process-safety-management-conference-and-workshop/1993/proceeding</v>
      </c>
      <c r="N168" s="38" t="str">
        <f t="shared" si="18"/>
        <v>Council J., "A Review of the Role of Cost-Benefit Analysis as an Input To Management of Safety," Int. Proc. Safety Management Conf. and Workshop, September 22-24, 1993,  San Francisco, California, AICHE, NY, NY, pp 79-90.</v>
      </c>
      <c r="O168" s="23" t="s">
        <v>723</v>
      </c>
      <c r="P168" s="17" t="s">
        <v>2491</v>
      </c>
      <c r="Q168" s="26" t="str">
        <f t="shared" si="22"/>
        <v>https://www.aiche.org/academy/conferences/international-process-safety-management-conference-and-workshop/1993/proceeding</v>
      </c>
      <c r="R168" s="18" t="s">
        <v>17380</v>
      </c>
      <c r="S168" s="26" t="str">
        <f t="shared" si="19"/>
        <v>https://www.aiche.org/node/1867056/group/9621/session/124171/paper/854686</v>
      </c>
    </row>
    <row r="169" spans="1:19" ht="46.5" x14ac:dyDescent="0.35">
      <c r="A169" s="18">
        <v>167</v>
      </c>
      <c r="B169" s="18">
        <v>1993</v>
      </c>
      <c r="C169" s="12" t="s">
        <v>14233</v>
      </c>
      <c r="E169" s="24" t="s">
        <v>2492</v>
      </c>
      <c r="F169" s="24" t="s">
        <v>2493</v>
      </c>
      <c r="I169" s="18" t="s">
        <v>2494</v>
      </c>
      <c r="J169" s="18">
        <v>2</v>
      </c>
      <c r="K169" s="18">
        <v>7</v>
      </c>
      <c r="L169" s="38" t="str">
        <f t="shared" si="20"/>
        <v>Int. Proc. Safety Management Conf. and Workshop, September 22-24, 1993,  San Francisco, California, AICHE, NY, NY</v>
      </c>
      <c r="M169" s="33" t="str">
        <f t="shared" si="21"/>
        <v>https://www.aiche.org/academy/conferences/international-process-safety-management-conference-and-workshop/1993/proceeding</v>
      </c>
      <c r="N169" s="38" t="str">
        <f t="shared" si="18"/>
        <v>Berkey BD, Dowd WM, Jones PI., "Integration of Quality, Process Safety, and Environmental Management Systems," Int. Proc. Safety Management Conf. and Workshop, September 22-24, 1993,  San Francisco, California, AICHE, NY, NY, pp 91-100.</v>
      </c>
      <c r="O169" s="23" t="s">
        <v>726</v>
      </c>
      <c r="P169" s="17" t="s">
        <v>2495</v>
      </c>
      <c r="Q169" s="26" t="str">
        <f t="shared" si="22"/>
        <v>https://www.aiche.org/academy/conferences/international-process-safety-management-conference-and-workshop/1993/proceeding</v>
      </c>
      <c r="R169" s="18" t="s">
        <v>17381</v>
      </c>
      <c r="S169" s="26" t="str">
        <f t="shared" si="19"/>
        <v>https://www.aiche.org/node/1867056/group/9621/session/124171/paper/854691</v>
      </c>
    </row>
    <row r="170" spans="1:19" ht="46.5" x14ac:dyDescent="0.35">
      <c r="A170" s="18">
        <v>168</v>
      </c>
      <c r="B170" s="18">
        <v>1993</v>
      </c>
      <c r="C170" s="12" t="s">
        <v>14233</v>
      </c>
      <c r="E170" s="24" t="s">
        <v>2496</v>
      </c>
      <c r="F170" s="24" t="s">
        <v>2497</v>
      </c>
      <c r="I170" s="18" t="s">
        <v>2498</v>
      </c>
      <c r="J170" s="18">
        <v>2</v>
      </c>
      <c r="K170" s="18">
        <v>8</v>
      </c>
      <c r="L170" s="38" t="str">
        <f t="shared" si="20"/>
        <v>Int. Proc. Safety Management Conf. and Workshop, September 22-24, 1993,  San Francisco, California, AICHE, NY, NY</v>
      </c>
      <c r="M170" s="33" t="str">
        <f t="shared" si="21"/>
        <v>https://www.aiche.org/academy/conferences/international-process-safety-management-conference-and-workshop/1993/proceeding</v>
      </c>
      <c r="N170" s="38" t="str">
        <f t="shared" si="18"/>
        <v>McPhail MR, Windhorst JCA. , "Integration of Risk Management Into Process Safety Standards and Application of Those Standards," Int. Proc. Safety Management Conf. and Workshop, September 22-24, 1993,  San Francisco, California, AICHE, NY, NY, pp 101-116.</v>
      </c>
      <c r="O170" s="23" t="s">
        <v>729</v>
      </c>
      <c r="P170" s="17" t="s">
        <v>2499</v>
      </c>
      <c r="Q170" s="26" t="str">
        <f t="shared" si="22"/>
        <v>https://www.aiche.org/academy/conferences/international-process-safety-management-conference-and-workshop/1993/proceeding</v>
      </c>
      <c r="R170" s="18" t="s">
        <v>17382</v>
      </c>
      <c r="S170" s="26" t="str">
        <f t="shared" si="19"/>
        <v>https://www.aiche.org/node/1867056/group/9621/session/124171/paper/854696</v>
      </c>
    </row>
    <row r="171" spans="1:19" ht="46.5" x14ac:dyDescent="0.35">
      <c r="A171" s="18">
        <v>169</v>
      </c>
      <c r="B171" s="18">
        <v>1993</v>
      </c>
      <c r="C171" s="12" t="s">
        <v>14233</v>
      </c>
      <c r="E171" s="24" t="s">
        <v>2500</v>
      </c>
      <c r="F171" s="24" t="s">
        <v>2501</v>
      </c>
      <c r="I171" s="18" t="s">
        <v>2502</v>
      </c>
      <c r="J171" s="18">
        <v>2</v>
      </c>
      <c r="K171" s="18">
        <v>9</v>
      </c>
      <c r="L171" s="38" t="str">
        <f t="shared" si="20"/>
        <v>Int. Proc. Safety Management Conf. and Workshop, September 22-24, 1993,  San Francisco, California, AICHE, NY, NY</v>
      </c>
      <c r="M171" s="33" t="str">
        <f t="shared" si="21"/>
        <v>https://www.aiche.org/academy/conferences/international-process-safety-management-conference-and-workshop/1993/proceeding</v>
      </c>
      <c r="N171" s="38" t="str">
        <f t="shared" si="18"/>
        <v>Walk CJ., "Early Safety, Health, and Environmental Process Guidelines," Int. Proc. Safety Management Conf. and Workshop, September 22-24, 1993,  San Francisco, California, AICHE, NY, NY, pp 117-128.</v>
      </c>
      <c r="O171" s="23" t="s">
        <v>732</v>
      </c>
      <c r="P171" s="17" t="s">
        <v>2503</v>
      </c>
      <c r="Q171" s="26" t="str">
        <f t="shared" si="22"/>
        <v>https://www.aiche.org/academy/conferences/international-process-safety-management-conference-and-workshop/1993/proceeding</v>
      </c>
      <c r="R171" s="18" t="s">
        <v>17383</v>
      </c>
      <c r="S171" s="26" t="str">
        <f t="shared" si="19"/>
        <v>https://www.aiche.org/node/1867056/group/9621/session/124171/paper/854701</v>
      </c>
    </row>
    <row r="172" spans="1:19" ht="46.5" x14ac:dyDescent="0.35">
      <c r="A172" s="18">
        <v>170</v>
      </c>
      <c r="B172" s="18">
        <v>1993</v>
      </c>
      <c r="C172" s="12" t="s">
        <v>14233</v>
      </c>
      <c r="E172" s="24" t="s">
        <v>2504</v>
      </c>
      <c r="F172" s="24" t="s">
        <v>2505</v>
      </c>
      <c r="I172" s="18" t="s">
        <v>2506</v>
      </c>
      <c r="J172" s="18">
        <v>2</v>
      </c>
      <c r="K172" s="18">
        <v>10</v>
      </c>
      <c r="L172" s="38" t="str">
        <f t="shared" si="20"/>
        <v>Int. Proc. Safety Management Conf. and Workshop, September 22-24, 1993,  San Francisco, California, AICHE, NY, NY</v>
      </c>
      <c r="M172" s="33" t="str">
        <f t="shared" si="21"/>
        <v>https://www.aiche.org/academy/conferences/international-process-safety-management-conference-and-workshop/1993/proceeding</v>
      </c>
      <c r="N172" s="38" t="str">
        <f t="shared" si="18"/>
        <v>Frank WL, Giffin JE, Hendershot DC., "Team Make up--An Essential Element of a Successful Process Hazard Analysis," Int. Proc. Safety Management Conf. and Workshop, September 22-24, 1993,  San Francisco, California, AICHE, NY, NY, pp 129-146.</v>
      </c>
      <c r="O172" s="23" t="s">
        <v>75</v>
      </c>
      <c r="P172" s="17" t="s">
        <v>2507</v>
      </c>
      <c r="Q172" s="26" t="str">
        <f t="shared" si="22"/>
        <v>https://www.aiche.org/academy/conferences/international-process-safety-management-conference-and-workshop/1993/proceeding</v>
      </c>
      <c r="R172" s="18" t="s">
        <v>17384</v>
      </c>
      <c r="S172" s="26" t="str">
        <f t="shared" si="19"/>
        <v>https://www.aiche.org/node/1867056/group/9621/session/124171/paper/854706</v>
      </c>
    </row>
    <row r="173" spans="1:19" ht="46.5" x14ac:dyDescent="0.35">
      <c r="A173" s="18">
        <v>171</v>
      </c>
      <c r="B173" s="18">
        <v>1993</v>
      </c>
      <c r="C173" s="12" t="s">
        <v>14233</v>
      </c>
      <c r="E173" s="24" t="s">
        <v>2508</v>
      </c>
      <c r="F173" s="24" t="s">
        <v>2509</v>
      </c>
      <c r="I173" s="18" t="s">
        <v>2510</v>
      </c>
      <c r="J173" s="18">
        <v>2</v>
      </c>
      <c r="K173" s="18">
        <v>11</v>
      </c>
      <c r="L173" s="38" t="str">
        <f t="shared" si="20"/>
        <v>Int. Proc. Safety Management Conf. and Workshop, September 22-24, 1993,  San Francisco, California, AICHE, NY, NY</v>
      </c>
      <c r="M173" s="33" t="str">
        <f t="shared" si="21"/>
        <v>https://www.aiche.org/academy/conferences/international-process-safety-management-conference-and-workshop/1993/proceeding</v>
      </c>
      <c r="N173" s="38" t="str">
        <f t="shared" si="18"/>
        <v>Rooney JJ, Smith MF, Arendt JS., "A Practical Approach for Integrating Process Safety and Total Quality Management Programs," Int. Proc. Safety Management Conf. and Workshop, September 22-24, 1993,  San Francisco, California, AICHE, NY, NY, pp 147-162.</v>
      </c>
      <c r="O173" s="23" t="s">
        <v>79</v>
      </c>
      <c r="P173" s="17" t="s">
        <v>2511</v>
      </c>
      <c r="Q173" s="26" t="str">
        <f t="shared" si="22"/>
        <v>https://www.aiche.org/academy/conferences/international-process-safety-management-conference-and-workshop/1993/proceeding</v>
      </c>
      <c r="R173" s="18" t="s">
        <v>17385</v>
      </c>
      <c r="S173" s="26" t="str">
        <f t="shared" si="19"/>
        <v>https://www.aiche.org/node/1867056/group/9621/session/124171/paper/854711</v>
      </c>
    </row>
    <row r="174" spans="1:19" ht="46.5" x14ac:dyDescent="0.35">
      <c r="A174" s="18">
        <v>172</v>
      </c>
      <c r="B174" s="18">
        <v>1993</v>
      </c>
      <c r="C174" s="12" t="s">
        <v>14233</v>
      </c>
      <c r="E174" s="24" t="s">
        <v>2512</v>
      </c>
      <c r="F174" s="24" t="s">
        <v>2513</v>
      </c>
      <c r="I174" s="18" t="s">
        <v>15776</v>
      </c>
      <c r="J174" s="18">
        <v>2</v>
      </c>
      <c r="K174" s="18">
        <v>12</v>
      </c>
      <c r="L174" s="38" t="str">
        <f t="shared" si="20"/>
        <v>Int. Proc. Safety Management Conf. and Workshop, September 22-24, 1993,  San Francisco, California, AICHE, NY, NY</v>
      </c>
      <c r="M174" s="33" t="str">
        <f t="shared" si="21"/>
        <v>https://www.aiche.org/academy/conferences/international-process-safety-management-conference-and-workshop/1993/proceeding</v>
      </c>
      <c r="N174" s="38" t="str">
        <f t="shared" si="18"/>
        <v>Lorea-Hernandez A., "Evolution of Process Safety Management in a Mexican Company," Int. Proc. Safety Management Conf. and Workshop, September 22-24, 1993,  San Francisco, California, AICHE, NY, NY, pp 163-173.</v>
      </c>
      <c r="O174" s="23" t="s">
        <v>83</v>
      </c>
      <c r="P174" s="17" t="s">
        <v>2514</v>
      </c>
      <c r="Q174" s="26" t="str">
        <f t="shared" si="22"/>
        <v>https://www.aiche.org/academy/conferences/international-process-safety-management-conference-and-workshop/1993/proceeding</v>
      </c>
      <c r="R174" s="18" t="s">
        <v>17386</v>
      </c>
      <c r="S174" s="26" t="str">
        <f t="shared" si="19"/>
        <v>https://www.aiche.org/node/1867056/group/9621/session/124171/paper/854716</v>
      </c>
    </row>
    <row r="175" spans="1:19" ht="46.5" x14ac:dyDescent="0.35">
      <c r="A175" s="18">
        <v>173</v>
      </c>
      <c r="B175" s="18">
        <v>1993</v>
      </c>
      <c r="C175" s="12" t="s">
        <v>14233</v>
      </c>
      <c r="E175" s="24" t="s">
        <v>2515</v>
      </c>
      <c r="F175" s="24" t="s">
        <v>2516</v>
      </c>
      <c r="I175" s="18" t="s">
        <v>2517</v>
      </c>
      <c r="J175" s="18">
        <v>2</v>
      </c>
      <c r="K175" s="18">
        <v>13</v>
      </c>
      <c r="L175" s="38" t="str">
        <f t="shared" si="20"/>
        <v>Int. Proc. Safety Management Conf. and Workshop, September 22-24, 1993,  San Francisco, California, AICHE, NY, NY</v>
      </c>
      <c r="M175" s="33" t="str">
        <f t="shared" si="21"/>
        <v>https://www.aiche.org/academy/conferences/international-process-safety-management-conference-and-workshop/1993/proceeding</v>
      </c>
      <c r="N175" s="38" t="str">
        <f t="shared" si="18"/>
        <v>Bjordal EN., "Norwegian Experience of Legislation Concerning Quality Assurance of Safety in Industry," Int. Proc. Safety Management Conf. and Workshop, September 22-24, 1993,  San Francisco, California, AICHE, NY, NY, pp 175-186.</v>
      </c>
      <c r="O175" s="23" t="s">
        <v>86</v>
      </c>
      <c r="P175" s="17" t="s">
        <v>2518</v>
      </c>
      <c r="Q175" s="26" t="str">
        <f t="shared" si="22"/>
        <v>https://www.aiche.org/academy/conferences/international-process-safety-management-conference-and-workshop/1993/proceeding</v>
      </c>
      <c r="R175" s="18" t="s">
        <v>17387</v>
      </c>
      <c r="S175" s="26" t="str">
        <f t="shared" si="19"/>
        <v>https://www.aiche.org/node/1867056/group/9621/session/124171/paper/854721</v>
      </c>
    </row>
    <row r="176" spans="1:19" ht="46.5" x14ac:dyDescent="0.35">
      <c r="A176" s="18">
        <v>174</v>
      </c>
      <c r="B176" s="18">
        <v>1993</v>
      </c>
      <c r="C176" s="12" t="s">
        <v>14233</v>
      </c>
      <c r="E176" s="24" t="s">
        <v>2519</v>
      </c>
      <c r="F176" s="24" t="s">
        <v>2404</v>
      </c>
      <c r="I176" s="18" t="s">
        <v>2520</v>
      </c>
      <c r="J176" s="18">
        <v>2</v>
      </c>
      <c r="K176" s="18">
        <v>14</v>
      </c>
      <c r="L176" s="38" t="str">
        <f t="shared" si="20"/>
        <v>Int. Proc. Safety Management Conf. and Workshop, September 22-24, 1993,  San Francisco, California, AICHE, NY, NY</v>
      </c>
      <c r="M176" s="33" t="str">
        <f t="shared" si="21"/>
        <v>https://www.aiche.org/academy/conferences/international-process-safety-management-conference-and-workshop/1993/proceeding</v>
      </c>
      <c r="N176" s="38" t="str">
        <f t="shared" si="18"/>
        <v>Williams JC., "Incorporating Human Performance Variability in Process Safety Assessment," Int. Proc. Safety Management Conf. and Workshop, September 22-24, 1993,  San Francisco, California, AICHE, NY, NY, pp 187-212.</v>
      </c>
      <c r="O176" s="23" t="s">
        <v>89</v>
      </c>
      <c r="P176" s="17" t="s">
        <v>2521</v>
      </c>
      <c r="Q176" s="26" t="str">
        <f t="shared" si="22"/>
        <v>https://www.aiche.org/academy/conferences/international-process-safety-management-conference-and-workshop/1993/proceeding</v>
      </c>
      <c r="R176" s="18" t="s">
        <v>17388</v>
      </c>
      <c r="S176" s="26" t="str">
        <f t="shared" si="19"/>
        <v>https://www.aiche.org/node/1867056/group/9621/session/124171/paper/854726</v>
      </c>
    </row>
    <row r="177" spans="1:19" ht="46.5" x14ac:dyDescent="0.35">
      <c r="A177" s="18">
        <v>175</v>
      </c>
      <c r="B177" s="18">
        <v>1993</v>
      </c>
      <c r="C177" s="12" t="s">
        <v>14233</v>
      </c>
      <c r="E177" s="24" t="s">
        <v>2522</v>
      </c>
      <c r="F177" s="24" t="s">
        <v>2523</v>
      </c>
      <c r="I177" s="18" t="s">
        <v>2524</v>
      </c>
      <c r="J177" s="18">
        <v>2</v>
      </c>
      <c r="K177" s="18">
        <v>15</v>
      </c>
      <c r="L177" s="38" t="str">
        <f t="shared" si="20"/>
        <v>Int. Proc. Safety Management Conf. and Workshop, September 22-24, 1993,  San Francisco, California, AICHE, NY, NY</v>
      </c>
      <c r="M177" s="33" t="str">
        <f t="shared" si="21"/>
        <v>https://www.aiche.org/academy/conferences/international-process-safety-management-conference-and-workshop/1993/proceeding</v>
      </c>
      <c r="N177" s="38" t="str">
        <f t="shared" si="18"/>
        <v>Ozog H., "Auditing Performance-Based Process Safety Management Systems," Int. Proc. Safety Management Conf. and Workshop, September 22-24, 1993,  San Francisco, California, AICHE, NY, NY, pp 213-226.</v>
      </c>
      <c r="O177" s="23" t="s">
        <v>92</v>
      </c>
      <c r="P177" s="17" t="s">
        <v>2525</v>
      </c>
      <c r="Q177" s="26" t="str">
        <f t="shared" si="22"/>
        <v>https://www.aiche.org/academy/conferences/international-process-safety-management-conference-and-workshop/1993/proceeding</v>
      </c>
      <c r="R177" s="18" t="s">
        <v>17389</v>
      </c>
      <c r="S177" s="26" t="str">
        <f t="shared" si="19"/>
        <v>https://www.aiche.org/node/1867056/group/9621/session/124171/paper/854731</v>
      </c>
    </row>
    <row r="178" spans="1:19" ht="46.5" x14ac:dyDescent="0.35">
      <c r="A178" s="18">
        <v>176</v>
      </c>
      <c r="B178" s="18">
        <v>1993</v>
      </c>
      <c r="C178" s="12" t="s">
        <v>14233</v>
      </c>
      <c r="E178" s="24" t="s">
        <v>2526</v>
      </c>
      <c r="F178" s="24" t="s">
        <v>2527</v>
      </c>
      <c r="I178" s="18" t="s">
        <v>2528</v>
      </c>
      <c r="J178" s="18">
        <v>2</v>
      </c>
      <c r="K178" s="18">
        <v>16</v>
      </c>
      <c r="L178" s="38" t="str">
        <f t="shared" si="20"/>
        <v>Int. Proc. Safety Management Conf. and Workshop, September 22-24, 1993,  San Francisco, California, AICHE, NY, NY</v>
      </c>
      <c r="M178" s="33" t="str">
        <f t="shared" si="21"/>
        <v>https://www.aiche.org/academy/conferences/international-process-safety-management-conference-and-workshop/1993/proceeding</v>
      </c>
      <c r="N178" s="38" t="str">
        <f t="shared" si="18"/>
        <v>Hawksley JL., "A Multilevel Approach To Monitoring the Implementation of Safety, Health, Environmental (SHE) Standards in the ICI Group," Int. Proc. Safety Management Conf. and Workshop, September 22-24, 1993,  San Francisco, California, AICHE, NY, NY, pp 227-240.</v>
      </c>
      <c r="O178" s="23" t="s">
        <v>95</v>
      </c>
      <c r="P178" s="17" t="s">
        <v>2529</v>
      </c>
      <c r="Q178" s="26" t="str">
        <f t="shared" si="22"/>
        <v>https://www.aiche.org/academy/conferences/international-process-safety-management-conference-and-workshop/1993/proceeding</v>
      </c>
      <c r="R178" s="18" t="s">
        <v>17390</v>
      </c>
      <c r="S178" s="26" t="str">
        <f t="shared" si="19"/>
        <v>https://www.aiche.org/node/1867056/group/9621/session/124171/paper/854736</v>
      </c>
    </row>
    <row r="179" spans="1:19" ht="46.5" x14ac:dyDescent="0.35">
      <c r="A179" s="18">
        <v>177</v>
      </c>
      <c r="B179" s="18">
        <v>1993</v>
      </c>
      <c r="C179" s="12" t="s">
        <v>14233</v>
      </c>
      <c r="E179" s="24" t="s">
        <v>2530</v>
      </c>
      <c r="F179" s="24" t="s">
        <v>2531</v>
      </c>
      <c r="I179" s="18" t="s">
        <v>2532</v>
      </c>
      <c r="J179" s="18">
        <v>2</v>
      </c>
      <c r="K179" s="18">
        <v>17</v>
      </c>
      <c r="L179" s="38" t="str">
        <f t="shared" si="20"/>
        <v>Int. Proc. Safety Management Conf. and Workshop, September 22-24, 1993,  San Francisco, California, AICHE, NY, NY</v>
      </c>
      <c r="M179" s="33" t="str">
        <f t="shared" si="21"/>
        <v>https://www.aiche.org/academy/conferences/international-process-safety-management-conference-and-workshop/1993/proceeding</v>
      </c>
      <c r="N179" s="38" t="str">
        <f t="shared" si="18"/>
        <v>Wreathall J, Reason J. , "Managing Safety Through Controlling the Causes of Human Error," Int. Proc. Safety Management Conf. and Workshop, September 22-24, 1993,  San Francisco, California, AICHE, NY, NY, pp 241-250.</v>
      </c>
      <c r="O179" s="23" t="s">
        <v>98</v>
      </c>
      <c r="P179" s="17" t="s">
        <v>2533</v>
      </c>
      <c r="Q179" s="26" t="str">
        <f t="shared" si="22"/>
        <v>https://www.aiche.org/academy/conferences/international-process-safety-management-conference-and-workshop/1993/proceeding</v>
      </c>
      <c r="R179" s="18" t="s">
        <v>17391</v>
      </c>
      <c r="S179" s="26" t="str">
        <f t="shared" si="19"/>
        <v>https://www.aiche.org/node/1867056/group/9621/session/124171/paper/854741</v>
      </c>
    </row>
    <row r="180" spans="1:19" ht="46.5" x14ac:dyDescent="0.35">
      <c r="A180" s="18">
        <v>178</v>
      </c>
      <c r="B180" s="18">
        <v>1993</v>
      </c>
      <c r="C180" s="12" t="s">
        <v>14233</v>
      </c>
      <c r="E180" s="24" t="s">
        <v>2534</v>
      </c>
      <c r="F180" s="24" t="s">
        <v>2535</v>
      </c>
      <c r="I180" s="18" t="s">
        <v>2536</v>
      </c>
      <c r="J180" s="18">
        <v>2</v>
      </c>
      <c r="K180" s="18">
        <v>18</v>
      </c>
      <c r="L180" s="38" t="str">
        <f t="shared" si="20"/>
        <v>Int. Proc. Safety Management Conf. and Workshop, September 22-24, 1993,  San Francisco, California, AICHE, NY, NY</v>
      </c>
      <c r="M180" s="33" t="str">
        <f t="shared" si="21"/>
        <v>https://www.aiche.org/academy/conferences/international-process-safety-management-conference-and-workshop/1993/proceeding</v>
      </c>
      <c r="N180" s="38" t="str">
        <f t="shared" si="18"/>
        <v>Van Steen JFJ, Koehorst LJB. , "The Smart Project_ a Framework and Tools for Addressing and Improving Management of Safety," Int. Proc. Safety Management Conf. and Workshop, September 22-24, 1993,  San Francisco, California, AICHE, NY, NY, pp 251-268.</v>
      </c>
      <c r="O180" s="23" t="s">
        <v>102</v>
      </c>
      <c r="P180" s="17" t="s">
        <v>2537</v>
      </c>
      <c r="Q180" s="26" t="str">
        <f t="shared" si="22"/>
        <v>https://www.aiche.org/academy/conferences/international-process-safety-management-conference-and-workshop/1993/proceeding</v>
      </c>
      <c r="R180" s="18" t="s">
        <v>17392</v>
      </c>
      <c r="S180" s="26" t="str">
        <f t="shared" si="19"/>
        <v>https://www.aiche.org/node/1867056/group/9621/session/124171/paper/854746</v>
      </c>
    </row>
    <row r="181" spans="1:19" ht="46.5" x14ac:dyDescent="0.35">
      <c r="A181" s="18">
        <v>179</v>
      </c>
      <c r="B181" s="18">
        <v>1993</v>
      </c>
      <c r="C181" s="12" t="s">
        <v>14233</v>
      </c>
      <c r="E181" s="24" t="s">
        <v>2538</v>
      </c>
      <c r="F181" s="24" t="s">
        <v>2539</v>
      </c>
      <c r="I181" s="18" t="s">
        <v>2540</v>
      </c>
      <c r="J181" s="18">
        <v>2</v>
      </c>
      <c r="K181" s="18">
        <v>19</v>
      </c>
      <c r="L181" s="38" t="str">
        <f t="shared" si="20"/>
        <v>Int. Proc. Safety Management Conf. and Workshop, September 22-24, 1993,  San Francisco, California, AICHE, NY, NY</v>
      </c>
      <c r="M181" s="33" t="str">
        <f t="shared" si="21"/>
        <v>https://www.aiche.org/academy/conferences/international-process-safety-management-conference-and-workshop/1993/proceeding</v>
      </c>
      <c r="N181" s="38" t="str">
        <f t="shared" si="18"/>
        <v>Bickum AW, Barnette AE. , "Common Documentation System for ISO 9000 and Process Safety Management," Int. Proc. Safety Management Conf. and Workshop, September 22-24, 1993,  San Francisco, California, AICHE, NY, NY, pp 269-280.</v>
      </c>
      <c r="O181" s="23" t="s">
        <v>106</v>
      </c>
      <c r="P181" s="17" t="s">
        <v>2541</v>
      </c>
      <c r="Q181" s="26" t="str">
        <f t="shared" si="22"/>
        <v>https://www.aiche.org/academy/conferences/international-process-safety-management-conference-and-workshop/1993/proceeding</v>
      </c>
      <c r="R181" s="18" t="s">
        <v>17393</v>
      </c>
      <c r="S181" s="26" t="str">
        <f t="shared" si="19"/>
        <v>https://www.aiche.org/node/1867056/group/9621/session/124171/paper/854751</v>
      </c>
    </row>
    <row r="182" spans="1:19" ht="46.5" x14ac:dyDescent="0.35">
      <c r="A182" s="18">
        <v>180</v>
      </c>
      <c r="B182" s="18">
        <v>1993</v>
      </c>
      <c r="C182" s="12" t="s">
        <v>14233</v>
      </c>
      <c r="E182" s="24" t="s">
        <v>2542</v>
      </c>
      <c r="F182" s="24" t="s">
        <v>2543</v>
      </c>
      <c r="I182" s="18" t="s">
        <v>2271</v>
      </c>
      <c r="J182" s="18">
        <v>2</v>
      </c>
      <c r="K182" s="18">
        <v>20</v>
      </c>
      <c r="L182" s="38" t="str">
        <f t="shared" si="20"/>
        <v>Int. Proc. Safety Management Conf. and Workshop, September 22-24, 1993,  San Francisco, California, AICHE, NY, NY</v>
      </c>
      <c r="M182" s="33" t="str">
        <f t="shared" si="21"/>
        <v>https://www.aiche.org/academy/conferences/international-process-safety-management-conference-and-workshop/1993/proceeding</v>
      </c>
      <c r="N182" s="38" t="str">
        <f t="shared" si="18"/>
        <v>Charsley P, Brown B. , "HAZOP Studies Under ISO 9000," Int. Proc. Safety Management Conf. and Workshop, September 22-24, 1993,  San Francisco, California, AICHE, NY, NY, pp 281-292.</v>
      </c>
      <c r="O182" s="23" t="s">
        <v>110</v>
      </c>
      <c r="P182" s="17" t="s">
        <v>2544</v>
      </c>
      <c r="Q182" s="26" t="str">
        <f t="shared" si="22"/>
        <v>https://www.aiche.org/academy/conferences/international-process-safety-management-conference-and-workshop/1993/proceeding</v>
      </c>
      <c r="R182" s="18" t="s">
        <v>17394</v>
      </c>
      <c r="S182" s="26" t="str">
        <f t="shared" si="19"/>
        <v>https://www.aiche.org/node/1867056/group/9621/session/124171/paper/854756</v>
      </c>
    </row>
    <row r="183" spans="1:19" ht="46.5" x14ac:dyDescent="0.35">
      <c r="A183" s="18">
        <v>181</v>
      </c>
      <c r="B183" s="18">
        <v>1993</v>
      </c>
      <c r="C183" s="12" t="s">
        <v>14233</v>
      </c>
      <c r="E183" s="24" t="s">
        <v>2545</v>
      </c>
      <c r="F183" s="24" t="s">
        <v>2546</v>
      </c>
      <c r="I183" s="18" t="s">
        <v>2547</v>
      </c>
      <c r="J183" s="18">
        <v>2</v>
      </c>
      <c r="K183" s="18">
        <v>21</v>
      </c>
      <c r="L183" s="38" t="str">
        <f t="shared" si="20"/>
        <v>Int. Proc. Safety Management Conf. and Workshop, September 22-24, 1993,  San Francisco, California, AICHE, NY, NY</v>
      </c>
      <c r="M183" s="33" t="str">
        <f t="shared" si="21"/>
        <v>https://www.aiche.org/academy/conferences/international-process-safety-management-conference-and-workshop/1993/proceeding</v>
      </c>
      <c r="N183" s="38" t="str">
        <f t="shared" si="18"/>
        <v>Connelly EM, Haas P, Myers K., "Method for Building Performance Measures for Process Safety Management," Int. Proc. Safety Management Conf. and Workshop, September 22-24, 1993,  San Francisco, California, AICHE, NY, NY, pp 293-306.</v>
      </c>
      <c r="O183" s="23" t="s">
        <v>114</v>
      </c>
      <c r="P183" s="17" t="s">
        <v>2548</v>
      </c>
      <c r="Q183" s="26" t="str">
        <f t="shared" si="22"/>
        <v>https://www.aiche.org/academy/conferences/international-process-safety-management-conference-and-workshop/1993/proceeding</v>
      </c>
      <c r="R183" s="18" t="s">
        <v>17395</v>
      </c>
      <c r="S183" s="26" t="str">
        <f t="shared" si="19"/>
        <v>https://www.aiche.org/node/1867056/group/9621/session/124171/paper/854761</v>
      </c>
    </row>
    <row r="184" spans="1:19" ht="46.5" x14ac:dyDescent="0.35">
      <c r="A184" s="18">
        <v>182</v>
      </c>
      <c r="B184" s="18">
        <v>1993</v>
      </c>
      <c r="C184" s="12" t="s">
        <v>14233</v>
      </c>
      <c r="E184" s="24" t="s">
        <v>2549</v>
      </c>
      <c r="F184" s="24" t="s">
        <v>2546</v>
      </c>
      <c r="I184" s="18" t="s">
        <v>2550</v>
      </c>
      <c r="J184" s="18">
        <v>2</v>
      </c>
      <c r="K184" s="18">
        <v>22</v>
      </c>
      <c r="L184" s="38" t="str">
        <f t="shared" si="20"/>
        <v>Int. Proc. Safety Management Conf. and Workshop, September 22-24, 1993,  San Francisco, California, AICHE, NY, NY</v>
      </c>
      <c r="M184" s="33" t="str">
        <f t="shared" si="21"/>
        <v>https://www.aiche.org/academy/conferences/international-process-safety-management-conference-and-workshop/1993/proceeding</v>
      </c>
      <c r="N184" s="38" t="str">
        <f t="shared" si="18"/>
        <v>Connelly EM, Haas P, Myers K., "Performance Measures Developed for CCPS's Elements of Process Safety Management," Int. Proc. Safety Management Conf. and Workshop, September 22-24, 1993,  San Francisco, California, AICHE, NY, NY, pp 307-322.</v>
      </c>
      <c r="O184" s="23" t="s">
        <v>118</v>
      </c>
      <c r="P184" s="17" t="s">
        <v>2551</v>
      </c>
      <c r="Q184" s="26" t="str">
        <f t="shared" si="22"/>
        <v>https://www.aiche.org/academy/conferences/international-process-safety-management-conference-and-workshop/1993/proceeding</v>
      </c>
      <c r="R184" s="18" t="s">
        <v>17396</v>
      </c>
      <c r="S184" s="26" t="str">
        <f t="shared" si="19"/>
        <v>https://www.aiche.org/node/1867056/group/9621/session/124171/paper/854766</v>
      </c>
    </row>
    <row r="185" spans="1:19" ht="46.5" x14ac:dyDescent="0.35">
      <c r="A185" s="18">
        <v>183</v>
      </c>
      <c r="B185" s="18">
        <v>1993</v>
      </c>
      <c r="C185" s="12" t="s">
        <v>14233</v>
      </c>
      <c r="E185" s="24" t="s">
        <v>2552</v>
      </c>
      <c r="F185" s="24" t="s">
        <v>2553</v>
      </c>
      <c r="I185" s="18" t="s">
        <v>2554</v>
      </c>
      <c r="J185" s="18">
        <v>2</v>
      </c>
      <c r="K185" s="18">
        <v>23</v>
      </c>
      <c r="L185" s="38" t="str">
        <f t="shared" si="20"/>
        <v>Int. Proc. Safety Management Conf. and Workshop, September 22-24, 1993,  San Francisco, California, AICHE, NY, NY</v>
      </c>
      <c r="M185" s="33" t="str">
        <f t="shared" si="21"/>
        <v>https://www.aiche.org/academy/conferences/international-process-safety-management-conference-and-workshop/1993/proceeding</v>
      </c>
      <c r="N185" s="38" t="str">
        <f t="shared" si="18"/>
        <v>Bellomo PJ., "High Performance Risk Management," Int. Proc. Safety Management Conf. and Workshop, September 22-24, 1993,  San Francisco, California, AICHE, NY, NY, pp 323-338.</v>
      </c>
      <c r="O185" s="23" t="s">
        <v>122</v>
      </c>
      <c r="P185" s="17" t="s">
        <v>2555</v>
      </c>
      <c r="Q185" s="26" t="str">
        <f t="shared" si="22"/>
        <v>https://www.aiche.org/academy/conferences/international-process-safety-management-conference-and-workshop/1993/proceeding</v>
      </c>
      <c r="R185" s="18" t="s">
        <v>17397</v>
      </c>
      <c r="S185" s="26" t="str">
        <f t="shared" si="19"/>
        <v>https://www.aiche.org/node/1867056/group/9621/session/124171/paper/854771</v>
      </c>
    </row>
    <row r="186" spans="1:19" ht="46.5" x14ac:dyDescent="0.35">
      <c r="A186" s="18">
        <v>184</v>
      </c>
      <c r="B186" s="18">
        <v>1993</v>
      </c>
      <c r="C186" s="12" t="s">
        <v>14233</v>
      </c>
      <c r="E186" s="24" t="s">
        <v>2556</v>
      </c>
      <c r="F186" s="24" t="s">
        <v>2557</v>
      </c>
      <c r="I186" s="18" t="s">
        <v>2558</v>
      </c>
      <c r="J186" s="18">
        <v>2</v>
      </c>
      <c r="K186" s="18">
        <v>24</v>
      </c>
      <c r="L186" s="38" t="str">
        <f t="shared" si="20"/>
        <v>Int. Proc. Safety Management Conf. and Workshop, September 22-24, 1993,  San Francisco, California, AICHE, NY, NY</v>
      </c>
      <c r="M186" s="33" t="str">
        <f t="shared" si="21"/>
        <v>https://www.aiche.org/academy/conferences/international-process-safety-management-conference-and-workshop/1993/proceeding</v>
      </c>
      <c r="N186" s="38" t="str">
        <f t="shared" si="18"/>
        <v>Arendt JS, Mitchell CM, Remson AC., "The Life-Cycle Approach for Nurturing Process Safety Management Systems," Int. Proc. Safety Management Conf. and Workshop, September 22-24, 1993,  San Francisco, California, AICHE, NY, NY, pp 339-350.</v>
      </c>
      <c r="O186" s="23" t="s">
        <v>194</v>
      </c>
      <c r="P186" s="17" t="s">
        <v>2559</v>
      </c>
      <c r="Q186" s="26" t="str">
        <f t="shared" si="22"/>
        <v>https://www.aiche.org/academy/conferences/international-process-safety-management-conference-and-workshop/1993/proceeding</v>
      </c>
      <c r="R186" s="18" t="s">
        <v>17398</v>
      </c>
      <c r="S186" s="26" t="str">
        <f t="shared" si="19"/>
        <v>https://www.aiche.org/node/1867056/group/9621/session/124171/paper/854776</v>
      </c>
    </row>
    <row r="187" spans="1:19" ht="46.5" x14ac:dyDescent="0.35">
      <c r="A187" s="18">
        <v>185</v>
      </c>
      <c r="B187" s="18">
        <v>1993</v>
      </c>
      <c r="C187" s="12" t="s">
        <v>14233</v>
      </c>
      <c r="E187" s="24" t="s">
        <v>2560</v>
      </c>
      <c r="F187" s="24" t="s">
        <v>2561</v>
      </c>
      <c r="I187" s="18" t="s">
        <v>2562</v>
      </c>
      <c r="J187" s="18">
        <v>2</v>
      </c>
      <c r="K187" s="18">
        <v>25</v>
      </c>
      <c r="L187" s="38" t="str">
        <f t="shared" si="20"/>
        <v>Int. Proc. Safety Management Conf. and Workshop, September 22-24, 1993,  San Francisco, California, AICHE, NY, NY</v>
      </c>
      <c r="M187" s="33" t="str">
        <f t="shared" si="21"/>
        <v>https://www.aiche.org/academy/conferences/international-process-safety-management-conference-and-workshop/1993/proceeding</v>
      </c>
      <c r="N187" s="38" t="str">
        <f t="shared" si="18"/>
        <v>Hamm GL, Schwartz RG. , "Issues and Strategies in Risk Decision Making," Int. Proc. Safety Management Conf. and Workshop, September 22-24, 1993,  San Francisco, California, AICHE, NY, NY, pp 351-374.</v>
      </c>
      <c r="O187" s="23" t="s">
        <v>198</v>
      </c>
      <c r="P187" s="17" t="s">
        <v>2563</v>
      </c>
      <c r="Q187" s="26" t="str">
        <f t="shared" si="22"/>
        <v>https://www.aiche.org/academy/conferences/international-process-safety-management-conference-and-workshop/1993/proceeding</v>
      </c>
      <c r="R187" s="18" t="s">
        <v>17399</v>
      </c>
      <c r="S187" s="26" t="str">
        <f t="shared" si="19"/>
        <v>https://www.aiche.org/node/1867056/group/9621/session/124171/paper/854781</v>
      </c>
    </row>
    <row r="188" spans="1:19" ht="46.5" x14ac:dyDescent="0.35">
      <c r="A188" s="18">
        <v>186</v>
      </c>
      <c r="B188" s="18">
        <v>1993</v>
      </c>
      <c r="C188" s="12" t="s">
        <v>14233</v>
      </c>
      <c r="D188" s="24" t="s">
        <v>2564</v>
      </c>
      <c r="E188" s="24" t="s">
        <v>2565</v>
      </c>
      <c r="F188" s="24" t="s">
        <v>2566</v>
      </c>
      <c r="I188" s="18" t="s">
        <v>2567</v>
      </c>
      <c r="J188" s="18">
        <v>2</v>
      </c>
      <c r="K188" s="18">
        <v>26</v>
      </c>
      <c r="L188" s="38" t="str">
        <f t="shared" si="20"/>
        <v>Int. Proc. Safety Management Conf. and Workshop, September 22-24, 1993,  San Francisco, California, AICHE, NY, NY</v>
      </c>
      <c r="M188" s="33" t="str">
        <f t="shared" si="21"/>
        <v>https://www.aiche.org/academy/conferences/international-process-safety-management-conference-and-workshop/1993/proceeding</v>
      </c>
      <c r="N188" s="38" t="str">
        <f t="shared" si="18"/>
        <v>O'Shima E., "Regulation of Chemical Process Safety in Japan," Int. Proc. Safety Management Conf. and Workshop, September 22-24, 1993,  San Francisco, California, AICHE, NY, NY, pp 375-380.</v>
      </c>
      <c r="O188" s="23" t="s">
        <v>202</v>
      </c>
      <c r="P188" s="17" t="s">
        <v>2568</v>
      </c>
      <c r="Q188" s="26" t="str">
        <f t="shared" si="22"/>
        <v>https://www.aiche.org/academy/conferences/international-process-safety-management-conference-and-workshop/1993/proceeding</v>
      </c>
      <c r="R188" s="18" t="s">
        <v>17400</v>
      </c>
      <c r="S188" s="26" t="str">
        <f t="shared" si="19"/>
        <v>https://www.aiche.org/node/1867056/group/9621/session/124171/paper/854786</v>
      </c>
    </row>
    <row r="189" spans="1:19" ht="46.5" x14ac:dyDescent="0.35">
      <c r="A189" s="18">
        <v>187</v>
      </c>
      <c r="B189" s="18">
        <v>1993</v>
      </c>
      <c r="C189" s="12" t="s">
        <v>14233</v>
      </c>
      <c r="D189" s="24" t="s">
        <v>2564</v>
      </c>
      <c r="E189" s="24" t="s">
        <v>2569</v>
      </c>
      <c r="F189" s="24" t="s">
        <v>2527</v>
      </c>
      <c r="I189" s="18" t="s">
        <v>2570</v>
      </c>
      <c r="J189" s="18">
        <v>2</v>
      </c>
      <c r="K189" s="18">
        <v>27</v>
      </c>
      <c r="L189" s="38" t="str">
        <f t="shared" si="20"/>
        <v>Int. Proc. Safety Management Conf. and Workshop, September 22-24, 1993,  San Francisco, California, AICHE, NY, NY</v>
      </c>
      <c r="M189" s="33" t="str">
        <f t="shared" si="21"/>
        <v>https://www.aiche.org/academy/conferences/international-process-safety-management-conference-and-workshop/1993/proceeding</v>
      </c>
      <c r="N189" s="38" t="str">
        <f t="shared" si="18"/>
        <v>Hawksley JL., "International Activities: International Process Safety Group Session," Int. Proc. Safety Management Conf. and Workshop, September 22-24, 1993,  San Francisco, California, AICHE, NY, NY, pp 381-386.</v>
      </c>
      <c r="O189" s="23" t="s">
        <v>863</v>
      </c>
      <c r="P189" s="17" t="s">
        <v>2571</v>
      </c>
      <c r="Q189" s="26" t="str">
        <f t="shared" si="22"/>
        <v>https://www.aiche.org/academy/conferences/international-process-safety-management-conference-and-workshop/1993/proceeding</v>
      </c>
      <c r="R189" s="18" t="s">
        <v>17401</v>
      </c>
      <c r="S189" s="26" t="str">
        <f t="shared" si="19"/>
        <v>https://www.aiche.org/node/1867056/group/9621/session/124171/paper/854791</v>
      </c>
    </row>
    <row r="190" spans="1:19" ht="46.5" x14ac:dyDescent="0.35">
      <c r="A190" s="18">
        <v>188</v>
      </c>
      <c r="B190" s="18">
        <v>1993</v>
      </c>
      <c r="C190" s="12" t="s">
        <v>14233</v>
      </c>
      <c r="D190" s="24" t="s">
        <v>2212</v>
      </c>
      <c r="E190" s="24" t="s">
        <v>2572</v>
      </c>
      <c r="F190" s="24" t="s">
        <v>2573</v>
      </c>
      <c r="I190" s="18" t="s">
        <v>2574</v>
      </c>
      <c r="J190" s="18">
        <v>2</v>
      </c>
      <c r="K190" s="18">
        <v>28</v>
      </c>
      <c r="L190" s="38" t="str">
        <f t="shared" si="20"/>
        <v>Int. Proc. Safety Management Conf. and Workshop, September 22-24, 1993,  San Francisco, California, AICHE, NY, NY</v>
      </c>
      <c r="M190" s="33" t="str">
        <f t="shared" si="21"/>
        <v>https://www.aiche.org/academy/conferences/international-process-safety-management-conference-and-workshop/1993/proceeding</v>
      </c>
      <c r="N190" s="38" t="str">
        <f t="shared" si="18"/>
        <v>Tosic NM., "Integration of a German Parent Company's Process Safety Policies At a U.S. Subsidiary: an Example of Bayer AG &amp; Miles Inc.," Int. Proc. Safety Management Conf. and Workshop, September 22-24, 1993,  San Francisco, California, AICHE, NY, NY, pp 387-396.</v>
      </c>
      <c r="O190" s="23" t="s">
        <v>866</v>
      </c>
      <c r="P190" s="17" t="s">
        <v>2575</v>
      </c>
      <c r="Q190" s="26" t="str">
        <f t="shared" si="22"/>
        <v>https://www.aiche.org/academy/conferences/international-process-safety-management-conference-and-workshop/1993/proceeding</v>
      </c>
      <c r="R190" s="18" t="s">
        <v>17402</v>
      </c>
      <c r="S190" s="26" t="str">
        <f t="shared" si="19"/>
        <v>https://www.aiche.org/node/1867056/group/9621/session/124171/paper/854796</v>
      </c>
    </row>
    <row r="191" spans="1:19" ht="46.5" x14ac:dyDescent="0.35">
      <c r="A191" s="18">
        <v>189</v>
      </c>
      <c r="B191" s="18">
        <v>1993</v>
      </c>
      <c r="C191" s="12" t="s">
        <v>14233</v>
      </c>
      <c r="D191" s="24" t="s">
        <v>2212</v>
      </c>
      <c r="E191" s="24" t="s">
        <v>2576</v>
      </c>
      <c r="F191" s="24" t="s">
        <v>2577</v>
      </c>
      <c r="I191" s="18" t="s">
        <v>2578</v>
      </c>
      <c r="J191" s="18">
        <v>2</v>
      </c>
      <c r="K191" s="18">
        <v>29</v>
      </c>
      <c r="L191" s="38" t="str">
        <f t="shared" si="20"/>
        <v>Int. Proc. Safety Management Conf. and Workshop, September 22-24, 1993,  San Francisco, California, AICHE, NY, NY</v>
      </c>
      <c r="M191" s="33" t="str">
        <f t="shared" si="21"/>
        <v>https://www.aiche.org/academy/conferences/international-process-safety-management-conference-and-workshop/1993/proceeding</v>
      </c>
      <c r="N191" s="38" t="str">
        <f t="shared" si="18"/>
        <v>Rothschild M., "Applications of Risk Contours in Quantative Risk Analysis," Int. Proc. Safety Management Conf. and Workshop, September 22-24, 1993,  San Francisco, California, AICHE, NY, NY, pp 397-408.</v>
      </c>
      <c r="O191" s="23" t="s">
        <v>870</v>
      </c>
      <c r="P191" s="17" t="s">
        <v>2579</v>
      </c>
      <c r="Q191" s="26" t="str">
        <f t="shared" si="22"/>
        <v>https://www.aiche.org/academy/conferences/international-process-safety-management-conference-and-workshop/1993/proceeding</v>
      </c>
      <c r="R191" s="18" t="s">
        <v>17403</v>
      </c>
      <c r="S191" s="26" t="str">
        <f t="shared" si="19"/>
        <v>https://www.aiche.org/node/1867056/group/9621/session/124171/paper/854801</v>
      </c>
    </row>
    <row r="192" spans="1:19" ht="46.5" x14ac:dyDescent="0.35">
      <c r="A192" s="18">
        <v>190</v>
      </c>
      <c r="B192" s="18">
        <v>1993</v>
      </c>
      <c r="C192" s="12" t="s">
        <v>14233</v>
      </c>
      <c r="D192" s="24" t="s">
        <v>2212</v>
      </c>
      <c r="E192" s="24" t="s">
        <v>2580</v>
      </c>
      <c r="F192" s="24" t="s">
        <v>2581</v>
      </c>
      <c r="I192" s="18" t="s">
        <v>2582</v>
      </c>
      <c r="J192" s="18">
        <v>2</v>
      </c>
      <c r="K192" s="18">
        <v>30</v>
      </c>
      <c r="L192" s="38" t="str">
        <f t="shared" si="20"/>
        <v>Int. Proc. Safety Management Conf. and Workshop, September 22-24, 1993,  San Francisco, California, AICHE, NY, NY</v>
      </c>
      <c r="M192" s="33" t="str">
        <f t="shared" si="21"/>
        <v>https://www.aiche.org/academy/conferences/international-process-safety-management-conference-and-workshop/1993/proceeding</v>
      </c>
      <c r="N192" s="38" t="str">
        <f t="shared" si="18"/>
        <v>Knowlton RE., "Process Safety: Life-Cycle Quality Control During Design and Operations," Int. Proc. Safety Management Conf. and Workshop, September 22-24, 1993,  San Francisco, California, AICHE, NY, NY, pp 409-428.</v>
      </c>
      <c r="O192" s="23" t="s">
        <v>952</v>
      </c>
      <c r="P192" s="17" t="s">
        <v>2583</v>
      </c>
      <c r="Q192" s="26" t="str">
        <f t="shared" si="22"/>
        <v>https://www.aiche.org/academy/conferences/international-process-safety-management-conference-and-workshop/1993/proceeding</v>
      </c>
      <c r="R192" s="18" t="s">
        <v>17404</v>
      </c>
      <c r="S192" s="26" t="str">
        <f t="shared" si="19"/>
        <v>https://www.aiche.org/node/1867056/group/9621/session/124171/paper/854806</v>
      </c>
    </row>
    <row r="193" spans="1:19" ht="46.5" x14ac:dyDescent="0.35">
      <c r="A193" s="18">
        <v>191</v>
      </c>
      <c r="B193" s="18">
        <v>1993</v>
      </c>
      <c r="C193" s="12" t="s">
        <v>14233</v>
      </c>
      <c r="D193" s="24" t="s">
        <v>2212</v>
      </c>
      <c r="E193" s="24" t="s">
        <v>2584</v>
      </c>
      <c r="F193" s="24" t="s">
        <v>2585</v>
      </c>
      <c r="I193" s="18" t="s">
        <v>2586</v>
      </c>
      <c r="J193" s="18">
        <v>2</v>
      </c>
      <c r="K193" s="18">
        <v>31</v>
      </c>
      <c r="L193" s="38" t="str">
        <f t="shared" si="20"/>
        <v>Int. Proc. Safety Management Conf. and Workshop, September 22-24, 1993,  San Francisco, California, AICHE, NY, NY</v>
      </c>
      <c r="M193" s="33" t="str">
        <f t="shared" si="21"/>
        <v>https://www.aiche.org/academy/conferences/international-process-safety-management-conference-and-workshop/1993/proceeding</v>
      </c>
      <c r="N193" s="38" t="str">
        <f t="shared" si="18"/>
        <v>Paradies M, Light T, Unger L., "Using Feedback To Improve Your PSM," Int. Proc. Safety Management Conf. and Workshop, September 22-24, 1993,  San Francisco, California, AICHE, NY, NY, pp 429-434.</v>
      </c>
      <c r="O193" s="23" t="s">
        <v>954</v>
      </c>
      <c r="P193" s="17" t="s">
        <v>2587</v>
      </c>
      <c r="Q193" s="26" t="str">
        <f t="shared" si="22"/>
        <v>https://www.aiche.org/academy/conferences/international-process-safety-management-conference-and-workshop/1993/proceeding</v>
      </c>
      <c r="R193" s="18" t="s">
        <v>17405</v>
      </c>
      <c r="S193" s="26" t="str">
        <f t="shared" si="19"/>
        <v>https://www.aiche.org/node/1867056/group/9621/session/124171/paper/854811</v>
      </c>
    </row>
    <row r="194" spans="1:19" ht="46.5" x14ac:dyDescent="0.35">
      <c r="A194" s="18">
        <v>192</v>
      </c>
      <c r="B194" s="18">
        <v>1993</v>
      </c>
      <c r="C194" s="12" t="s">
        <v>14233</v>
      </c>
      <c r="D194" s="24" t="s">
        <v>2212</v>
      </c>
      <c r="E194" s="24" t="s">
        <v>2588</v>
      </c>
      <c r="F194" s="24" t="s">
        <v>2589</v>
      </c>
      <c r="I194" s="18" t="s">
        <v>2590</v>
      </c>
      <c r="J194" s="18">
        <v>2</v>
      </c>
      <c r="K194" s="18">
        <v>32</v>
      </c>
      <c r="L194" s="38" t="str">
        <f t="shared" si="20"/>
        <v>Int. Proc. Safety Management Conf. and Workshop, September 22-24, 1993,  San Francisco, California, AICHE, NY, NY</v>
      </c>
      <c r="M194" s="33" t="str">
        <f t="shared" si="21"/>
        <v>https://www.aiche.org/academy/conferences/international-process-safety-management-conference-and-workshop/1993/proceeding</v>
      </c>
      <c r="N194" s="38" t="str">
        <f t="shared" ref="N194:N257" si="23">F194&amp;", """&amp;E194&amp;","" "&amp;L194&amp;", pp"&amp;I194&amp;"."</f>
        <v>Woodell ML, Ex B. , "Process Safety Management and Product Stewardship: Re-engineering Engineers," Int. Proc. Safety Management Conf. and Workshop, September 22-24, 1993,  San Francisco, California, AICHE, NY, NY, pp 435-444.</v>
      </c>
      <c r="O194" s="23" t="s">
        <v>958</v>
      </c>
      <c r="P194" s="17" t="s">
        <v>2591</v>
      </c>
      <c r="Q194" s="26" t="str">
        <f t="shared" si="22"/>
        <v>https://www.aiche.org/academy/conferences/international-process-safety-management-conference-and-workshop/1993/proceeding</v>
      </c>
      <c r="R194" s="18" t="s">
        <v>17406</v>
      </c>
      <c r="S194" s="26" t="str">
        <f t="shared" si="19"/>
        <v>https://www.aiche.org/node/1867056/group/9621/session/124171/paper/854816</v>
      </c>
    </row>
    <row r="195" spans="1:19" ht="46.5" x14ac:dyDescent="0.35">
      <c r="A195" s="18">
        <v>193</v>
      </c>
      <c r="B195" s="18">
        <v>1993</v>
      </c>
      <c r="C195" s="12" t="s">
        <v>14233</v>
      </c>
      <c r="D195" s="24" t="s">
        <v>2212</v>
      </c>
      <c r="E195" s="24" t="s">
        <v>2592</v>
      </c>
      <c r="F195" s="24" t="s">
        <v>2593</v>
      </c>
      <c r="I195" s="18" t="s">
        <v>2594</v>
      </c>
      <c r="J195" s="18">
        <v>2</v>
      </c>
      <c r="K195" s="18">
        <v>33</v>
      </c>
      <c r="L195" s="38" t="str">
        <f t="shared" si="20"/>
        <v>Int. Proc. Safety Management Conf. and Workshop, September 22-24, 1993,  San Francisco, California, AICHE, NY, NY</v>
      </c>
      <c r="M195" s="33" t="str">
        <f t="shared" si="21"/>
        <v>https://www.aiche.org/academy/conferences/international-process-safety-management-conference-and-workshop/1993/proceeding</v>
      </c>
      <c r="N195" s="38" t="str">
        <f t="shared" si="23"/>
        <v>Schulein P, Kloet D, Stolk DJ., "Designing, Developing, and Operating Crisis Management Training Systems," Int. Proc. Safety Management Conf. and Workshop, September 22-24, 1993,  San Francisco, California, AICHE, NY, NY, pp 445-458.</v>
      </c>
      <c r="O195" s="23" t="s">
        <v>960</v>
      </c>
      <c r="P195" s="17" t="s">
        <v>2595</v>
      </c>
      <c r="Q195" s="26" t="str">
        <f t="shared" si="22"/>
        <v>https://www.aiche.org/academy/conferences/international-process-safety-management-conference-and-workshop/1993/proceeding</v>
      </c>
      <c r="R195" s="18" t="s">
        <v>17407</v>
      </c>
      <c r="S195" s="26" t="str">
        <f t="shared" ref="S195:S258" si="24">HYPERLINK(R195)</f>
        <v>https://www.aiche.org/node/1867056/group/9621/session/124171/paper/854821</v>
      </c>
    </row>
    <row r="196" spans="1:19" ht="46.5" x14ac:dyDescent="0.35">
      <c r="A196" s="18">
        <v>194</v>
      </c>
      <c r="B196" s="18">
        <v>1993</v>
      </c>
      <c r="C196" s="12" t="s">
        <v>14233</v>
      </c>
      <c r="D196" s="24" t="s">
        <v>2212</v>
      </c>
      <c r="E196" s="24" t="s">
        <v>2596</v>
      </c>
      <c r="F196" s="24" t="s">
        <v>2597</v>
      </c>
      <c r="I196" s="18" t="s">
        <v>2598</v>
      </c>
      <c r="J196" s="18">
        <v>2</v>
      </c>
      <c r="K196" s="18">
        <v>34</v>
      </c>
      <c r="L196" s="38" t="str">
        <f t="shared" si="20"/>
        <v>Int. Proc. Safety Management Conf. and Workshop, September 22-24, 1993,  San Francisco, California, AICHE, NY, NY</v>
      </c>
      <c r="M196" s="33" t="str">
        <f t="shared" si="21"/>
        <v>https://www.aiche.org/academy/conferences/international-process-safety-management-conference-and-workshop/1993/proceeding</v>
      </c>
      <c r="N196" s="38" t="str">
        <f t="shared" si="23"/>
        <v>Hoffmeister JA., "Safety Analysis for Existing Facilities," Int. Proc. Safety Management Conf. and Workshop, September 22-24, 1993,  San Francisco, California, AICHE, NY, NY, pp 459-476.</v>
      </c>
      <c r="O196" s="23" t="s">
        <v>967</v>
      </c>
      <c r="P196" s="17" t="s">
        <v>2599</v>
      </c>
      <c r="Q196" s="26" t="str">
        <f t="shared" si="22"/>
        <v>https://www.aiche.org/academy/conferences/international-process-safety-management-conference-and-workshop/1993/proceeding</v>
      </c>
      <c r="R196" s="18" t="s">
        <v>17408</v>
      </c>
      <c r="S196" s="26" t="str">
        <f t="shared" si="24"/>
        <v>https://www.aiche.org/node/1867056/group/9621/session/124171/paper/854826</v>
      </c>
    </row>
    <row r="197" spans="1:19" ht="46.5" x14ac:dyDescent="0.35">
      <c r="A197" s="18">
        <v>195</v>
      </c>
      <c r="B197" s="18">
        <v>1993</v>
      </c>
      <c r="C197" s="12" t="s">
        <v>14233</v>
      </c>
      <c r="D197" s="24" t="s">
        <v>2212</v>
      </c>
      <c r="E197" s="24" t="s">
        <v>2600</v>
      </c>
      <c r="F197" s="24" t="s">
        <v>2601</v>
      </c>
      <c r="I197" s="18" t="s">
        <v>2602</v>
      </c>
      <c r="J197" s="18">
        <v>2</v>
      </c>
      <c r="K197" s="18">
        <v>35</v>
      </c>
      <c r="L197" s="38" t="str">
        <f t="shared" si="20"/>
        <v>Int. Proc. Safety Management Conf. and Workshop, September 22-24, 1993,  San Francisco, California, AICHE, NY, NY</v>
      </c>
      <c r="M197" s="33" t="str">
        <f t="shared" si="21"/>
        <v>https://www.aiche.org/academy/conferences/international-process-safety-management-conference-and-workshop/1993/proceeding</v>
      </c>
      <c r="N197" s="38" t="str">
        <f t="shared" si="23"/>
        <v>Schwartz SJ., "Process Hazard Screening--A Method for Identifying Batch Pharmeceutical Processes With the Greatest Risk for Catastrophic Accident," Int. Proc. Safety Management Conf. and Workshop, September 22-24, 1993,  San Francisco, California, AICHE, NY, NY, pp 475-497.</v>
      </c>
      <c r="O197" s="23" t="s">
        <v>969</v>
      </c>
      <c r="P197" s="17" t="s">
        <v>2603</v>
      </c>
      <c r="Q197" s="26" t="str">
        <f t="shared" si="22"/>
        <v>https://www.aiche.org/academy/conferences/international-process-safety-management-conference-and-workshop/1993/proceeding</v>
      </c>
      <c r="R197" s="18" t="s">
        <v>17409</v>
      </c>
      <c r="S197" s="26" t="str">
        <f t="shared" si="24"/>
        <v>https://www.aiche.org/node/1867056/group/9621/session/124171/paper/854831</v>
      </c>
    </row>
    <row r="198" spans="1:19" ht="46.5" x14ac:dyDescent="0.35">
      <c r="A198" s="18">
        <v>196</v>
      </c>
      <c r="B198" s="18">
        <v>1993</v>
      </c>
      <c r="C198" s="12" t="s">
        <v>14233</v>
      </c>
      <c r="D198" s="24" t="s">
        <v>2212</v>
      </c>
      <c r="E198" s="24" t="s">
        <v>2604</v>
      </c>
      <c r="F198" s="24" t="s">
        <v>2605</v>
      </c>
      <c r="I198" s="18" t="s">
        <v>2606</v>
      </c>
      <c r="J198" s="18">
        <v>2</v>
      </c>
      <c r="K198" s="18">
        <v>36</v>
      </c>
      <c r="L198" s="38" t="str">
        <f t="shared" si="20"/>
        <v>Int. Proc. Safety Management Conf. and Workshop, September 22-24, 1993,  San Francisco, California, AICHE, NY, NY</v>
      </c>
      <c r="M198" s="33" t="str">
        <f t="shared" si="21"/>
        <v>https://www.aiche.org/academy/conferences/international-process-safety-management-conference-and-workshop/1993/proceeding</v>
      </c>
      <c r="N198" s="38" t="str">
        <f t="shared" si="23"/>
        <v>Brooks DG, Miller AC, Hamm GL, et al., "An Approach To Prioritizing Risk-Reducing Projects," Int. Proc. Safety Management Conf. and Workshop, September 22-24, 1993,  San Francisco, California, AICHE, NY, NY, pp 497-506.</v>
      </c>
      <c r="O198" s="23" t="s">
        <v>972</v>
      </c>
      <c r="P198" s="17" t="s">
        <v>2607</v>
      </c>
      <c r="Q198" s="26" t="str">
        <f t="shared" si="22"/>
        <v>https://www.aiche.org/academy/conferences/international-process-safety-management-conference-and-workshop/1993/proceeding</v>
      </c>
      <c r="R198" s="18" t="s">
        <v>17410</v>
      </c>
      <c r="S198" s="26" t="str">
        <f t="shared" si="24"/>
        <v>https://www.aiche.org/node/1867056/group/9621/session/124171/paper/854836</v>
      </c>
    </row>
    <row r="199" spans="1:19" ht="46.5" x14ac:dyDescent="0.35">
      <c r="A199" s="18">
        <v>197</v>
      </c>
      <c r="B199" s="18">
        <v>1993</v>
      </c>
      <c r="C199" s="12" t="s">
        <v>14233</v>
      </c>
      <c r="D199" s="24" t="s">
        <v>2212</v>
      </c>
      <c r="E199" s="24" t="s">
        <v>2608</v>
      </c>
      <c r="F199" s="24" t="s">
        <v>2609</v>
      </c>
      <c r="I199" s="18" t="s">
        <v>2610</v>
      </c>
      <c r="J199" s="18">
        <v>2</v>
      </c>
      <c r="K199" s="18">
        <v>37</v>
      </c>
      <c r="L199" s="38" t="str">
        <f t="shared" si="20"/>
        <v>Int. Proc. Safety Management Conf. and Workshop, September 22-24, 1993,  San Francisco, California, AICHE, NY, NY</v>
      </c>
      <c r="M199" s="33" t="str">
        <f t="shared" si="21"/>
        <v>https://www.aiche.org/academy/conferences/international-process-safety-management-conference-and-workshop/1993/proceeding</v>
      </c>
      <c r="N199" s="38" t="str">
        <f t="shared" si="23"/>
        <v>Arnold RMJ., "Catastrophes--The Underlying Causes," Int. Proc. Safety Management Conf. and Workshop, September 22-24, 1993,  San Francisco, California, AICHE, NY, NY, pp  507-522.</v>
      </c>
      <c r="O199" s="23" t="s">
        <v>976</v>
      </c>
      <c r="P199" s="17" t="s">
        <v>2611</v>
      </c>
      <c r="Q199" s="26" t="str">
        <f t="shared" si="22"/>
        <v>https://www.aiche.org/academy/conferences/international-process-safety-management-conference-and-workshop/1993/proceeding</v>
      </c>
      <c r="R199" s="18" t="s">
        <v>17411</v>
      </c>
      <c r="S199" s="26" t="str">
        <f t="shared" si="24"/>
        <v>https://www.aiche.org/node/1867056/group/9621/session/124171/paper/854841</v>
      </c>
    </row>
    <row r="200" spans="1:19" ht="46.5" x14ac:dyDescent="0.35">
      <c r="A200" s="18">
        <v>198</v>
      </c>
      <c r="B200" s="18">
        <v>1993</v>
      </c>
      <c r="C200" s="12" t="s">
        <v>14233</v>
      </c>
      <c r="D200" s="24" t="s">
        <v>2212</v>
      </c>
      <c r="E200" s="24" t="s">
        <v>2612</v>
      </c>
      <c r="F200" s="24" t="s">
        <v>15777</v>
      </c>
      <c r="I200" s="18" t="s">
        <v>15387</v>
      </c>
      <c r="J200" s="18">
        <v>2</v>
      </c>
      <c r="K200" s="18">
        <v>38</v>
      </c>
      <c r="L200" s="38" t="str">
        <f t="shared" si="20"/>
        <v>Int. Proc. Safety Management Conf. and Workshop, September 22-24, 1993,  San Francisco, California, AICHE, NY, NY</v>
      </c>
      <c r="M200" s="33" t="str">
        <f t="shared" si="21"/>
        <v>https://www.aiche.org/academy/conferences/international-process-safety-management-conference-and-workshop/1993/proceeding</v>
      </c>
      <c r="N200" s="38" t="str">
        <f t="shared" si="23"/>
        <v>Bellamy LJ, Wright MS, Hurst NW, "History and Development of a Safety Management System Audit for Incorporation Into Quantitative Risk Assessment," Int. Proc. Safety Management Conf. and Workshop, September 22-24, 1993,  San Francisco, California, AICHE, NY, NY, pp 523-531.</v>
      </c>
      <c r="O200" s="23" t="s">
        <v>981</v>
      </c>
      <c r="P200" s="17" t="s">
        <v>2613</v>
      </c>
      <c r="Q200" s="26" t="str">
        <f t="shared" si="22"/>
        <v>https://www.aiche.org/academy/conferences/international-process-safety-management-conference-and-workshop/1993/proceeding</v>
      </c>
      <c r="R200" s="18" t="s">
        <v>17412</v>
      </c>
      <c r="S200" s="26" t="str">
        <f t="shared" si="24"/>
        <v>https://www.aiche.org/node/1867056/group/9621/session/124171/paper/854846</v>
      </c>
    </row>
    <row r="201" spans="1:19" ht="46.5" x14ac:dyDescent="0.35">
      <c r="A201" s="18">
        <v>199</v>
      </c>
      <c r="B201" s="18">
        <v>1993</v>
      </c>
      <c r="C201" s="12" t="s">
        <v>14233</v>
      </c>
      <c r="D201" s="24" t="s">
        <v>2212</v>
      </c>
      <c r="E201" s="24" t="s">
        <v>2614</v>
      </c>
      <c r="F201" s="24" t="s">
        <v>15778</v>
      </c>
      <c r="I201" s="18" t="s">
        <v>2615</v>
      </c>
      <c r="J201" s="18">
        <v>2</v>
      </c>
      <c r="K201" s="18">
        <v>39</v>
      </c>
      <c r="L201" s="38" t="str">
        <f t="shared" si="20"/>
        <v>Int. Proc. Safety Management Conf. and Workshop, September 22-24, 1993,  San Francisco, California, AICHE, NY, NY</v>
      </c>
      <c r="M201" s="33" t="str">
        <f>HYPERLINK("https://www.aiche.org/academy/conferences/international-process-safety-management-conference-and-workshop/1993/proceeding")</f>
        <v>https://www.aiche.org/academy/conferences/international-process-safety-management-conference-and-workshop/1993/proceeding</v>
      </c>
      <c r="N201" s="38" t="str">
        <f t="shared" si="23"/>
        <v>Ratcliffe KB, "STATAS: Development of an HSE Audit Scheme for Loss of Containment Incident," Int. Proc. Safety Management Conf. and Workshop, September 22-24, 1993,  San Francisco, California, AICHE, NY, NY, pp 533-560.</v>
      </c>
      <c r="O201" s="23" t="s">
        <v>983</v>
      </c>
      <c r="P201" s="17" t="s">
        <v>2616</v>
      </c>
      <c r="Q201" s="26" t="str">
        <f>HYPERLINK("https://www.aiche.org/academy/conferences/international-process-safety-management-conference-and-workshop/1993/proceeding")</f>
        <v>https://www.aiche.org/academy/conferences/international-process-safety-management-conference-and-workshop/1993/proceeding</v>
      </c>
      <c r="R201" s="18" t="s">
        <v>17413</v>
      </c>
      <c r="S201" s="26" t="str">
        <f t="shared" si="24"/>
        <v>https://www.aiche.org/node/1867056/group/9621/session/124171/paper/854851</v>
      </c>
    </row>
    <row r="202" spans="1:19" ht="46.5" x14ac:dyDescent="0.35">
      <c r="A202" s="18">
        <v>200</v>
      </c>
      <c r="B202" s="18">
        <v>1994</v>
      </c>
      <c r="C202" s="12" t="s">
        <v>2617</v>
      </c>
      <c r="E202" s="24" t="s">
        <v>2618</v>
      </c>
      <c r="F202" s="19" t="s">
        <v>2619</v>
      </c>
      <c r="I202" s="18" t="s">
        <v>2620</v>
      </c>
      <c r="K202" s="18" t="s">
        <v>2621</v>
      </c>
      <c r="L202" s="38" t="str">
        <f t="shared" ref="L202:L225" si="25">CCPS_1994</f>
        <v>Int. Sym. and Workshop on Safe Chemical Process Automation, September 27-29, 1994 , Houston, Texas, AICHE, NY, NY</v>
      </c>
      <c r="M202" s="33" t="str">
        <f t="shared" ref="M202:M224" si="26">HYPERLINK("https://www.aiche.org/academy/conferences/international-symposium-and-workshop-on-safe-chemical-process-automation/1994/proceeding")</f>
        <v>https://www.aiche.org/academy/conferences/international-symposium-and-workshop-on-safe-chemical-process-automation/1994/proceeding</v>
      </c>
      <c r="N202" s="38" t="str">
        <f t="shared" si="23"/>
        <v>R. G. Perry, "New Tricks for Old Dogs," Int. Sym. and Workshop on Safe Chemical Process Automation, September 27-29, 1994 , Houston, Texas, AICHE, NY, NY, pp 1-3.</v>
      </c>
      <c r="O202" s="23" t="s">
        <v>704</v>
      </c>
      <c r="P202" s="24" t="s">
        <v>2622</v>
      </c>
      <c r="Q202" s="26" t="str">
        <f t="shared" ref="Q202:Q224" si="27">HYPERLINK("https://www.aiche.org/academy/conferences/international-symposium-and-workshop-on-safe-chemical-process-automation/1994/proceeding")</f>
        <v>https://www.aiche.org/academy/conferences/international-symposium-and-workshop-on-safe-chemical-process-automation/1994/proceeding</v>
      </c>
      <c r="R202" s="18" t="s">
        <v>17414</v>
      </c>
      <c r="S202" s="26" t="str">
        <f t="shared" si="24"/>
        <v>https://www.aiche.org/node/1867286/group/9626/session/124181/paper/854866</v>
      </c>
    </row>
    <row r="203" spans="1:19" ht="46.5" x14ac:dyDescent="0.35">
      <c r="A203" s="18">
        <v>201</v>
      </c>
      <c r="B203" s="18">
        <v>1994</v>
      </c>
      <c r="C203" s="12" t="s">
        <v>2617</v>
      </c>
      <c r="E203" s="24" t="s">
        <v>2623</v>
      </c>
      <c r="F203" s="19" t="s">
        <v>2624</v>
      </c>
      <c r="I203" s="18" t="s">
        <v>2625</v>
      </c>
      <c r="K203" s="18" t="s">
        <v>2626</v>
      </c>
      <c r="L203" s="38" t="str">
        <f t="shared" si="25"/>
        <v>Int. Sym. and Workshop on Safe Chemical Process Automation, September 27-29, 1994 , Houston, Texas, AICHE, NY, NY</v>
      </c>
      <c r="M203" s="33" t="str">
        <f t="shared" si="26"/>
        <v>https://www.aiche.org/academy/conferences/international-symposium-and-workshop-on-safe-chemical-process-automation/1994/proceeding</v>
      </c>
      <c r="N203" s="38" t="str">
        <f t="shared" si="23"/>
        <v>C. W. Thurston, "Automation in Chemical Plant Safety: a Design Philosophy," Int. Sym. and Workshop on Safe Chemical Process Automation, September 27-29, 1994 , Houston, Texas, AICHE, NY, NY, pp 4-29.</v>
      </c>
      <c r="O203" s="23" t="s">
        <v>708</v>
      </c>
      <c r="P203" s="24" t="s">
        <v>2627</v>
      </c>
      <c r="Q203" s="26" t="str">
        <f t="shared" si="27"/>
        <v>https://www.aiche.org/academy/conferences/international-symposium-and-workshop-on-safe-chemical-process-automation/1994/proceeding</v>
      </c>
      <c r="R203" s="18" t="s">
        <v>17415</v>
      </c>
      <c r="S203" s="26" t="str">
        <f t="shared" si="24"/>
        <v>https://www.aiche.org/node/1867286/group/9626/session/124181/paper/854871</v>
      </c>
    </row>
    <row r="204" spans="1:19" ht="46.5" x14ac:dyDescent="0.35">
      <c r="A204" s="18">
        <v>202</v>
      </c>
      <c r="B204" s="18">
        <v>1994</v>
      </c>
      <c r="C204" s="12" t="s">
        <v>2617</v>
      </c>
      <c r="E204" s="24" t="s">
        <v>2628</v>
      </c>
      <c r="F204" s="19" t="s">
        <v>2629</v>
      </c>
      <c r="I204" s="18" t="s">
        <v>2630</v>
      </c>
      <c r="K204" s="18" t="s">
        <v>2631</v>
      </c>
      <c r="L204" s="38" t="str">
        <f t="shared" si="25"/>
        <v>Int. Sym. and Workshop on Safe Chemical Process Automation, September 27-29, 1994 , Houston, Texas, AICHE, NY, NY</v>
      </c>
      <c r="M204" s="33" t="str">
        <f t="shared" si="26"/>
        <v>https://www.aiche.org/academy/conferences/international-symposium-and-workshop-on-safe-chemical-process-automation/1994/proceeding</v>
      </c>
      <c r="N204" s="38" t="str">
        <f t="shared" si="23"/>
        <v>R. Elveston, "One OSHA Compliance Officer's View of Process Automation in PSM," Int. Sym. and Workshop on Safe Chemical Process Automation, September 27-29, 1994 , Houston, Texas, AICHE, NY, NY, pp 30-32.</v>
      </c>
      <c r="O204" s="23" t="s">
        <v>711</v>
      </c>
      <c r="P204" s="24" t="s">
        <v>2632</v>
      </c>
      <c r="Q204" s="26" t="str">
        <f t="shared" si="27"/>
        <v>https://www.aiche.org/academy/conferences/international-symposium-and-workshop-on-safe-chemical-process-automation/1994/proceeding</v>
      </c>
      <c r="R204" s="18" t="s">
        <v>17416</v>
      </c>
      <c r="S204" s="26" t="str">
        <f t="shared" si="24"/>
        <v>https://www.aiche.org/node/1867286/group/9626/session/124181/paper/854876</v>
      </c>
    </row>
    <row r="205" spans="1:19" ht="46.5" x14ac:dyDescent="0.35">
      <c r="A205" s="18">
        <v>203</v>
      </c>
      <c r="B205" s="18">
        <v>1994</v>
      </c>
      <c r="C205" s="12" t="s">
        <v>2617</v>
      </c>
      <c r="E205" s="24" t="s">
        <v>2633</v>
      </c>
      <c r="F205" s="19" t="s">
        <v>2634</v>
      </c>
      <c r="I205" s="18" t="s">
        <v>2635</v>
      </c>
      <c r="K205" s="18" t="s">
        <v>2636</v>
      </c>
      <c r="L205" s="38" t="str">
        <f t="shared" si="25"/>
        <v>Int. Sym. and Workshop on Safe Chemical Process Automation, September 27-29, 1994 , Houston, Texas, AICHE, NY, NY</v>
      </c>
      <c r="M205" s="33" t="str">
        <f t="shared" si="26"/>
        <v>https://www.aiche.org/academy/conferences/international-symposium-and-workshop-on-safe-chemical-process-automation/1994/proceeding</v>
      </c>
      <c r="N205" s="38" t="str">
        <f t="shared" si="23"/>
        <v>J. Troy Martel, "Safety System Engineering," Int. Sym. and Workshop on Safe Chemical Process Automation, September 27-29, 1994 , Houston, Texas, AICHE, NY, NY, pp 33-52.</v>
      </c>
      <c r="O205" s="23" t="s">
        <v>715</v>
      </c>
      <c r="P205" s="24" t="s">
        <v>2637</v>
      </c>
      <c r="Q205" s="26" t="str">
        <f t="shared" si="27"/>
        <v>https://www.aiche.org/academy/conferences/international-symposium-and-workshop-on-safe-chemical-process-automation/1994/proceeding</v>
      </c>
      <c r="R205" s="18" t="s">
        <v>17417</v>
      </c>
      <c r="S205" s="26" t="str">
        <f t="shared" si="24"/>
        <v>https://www.aiche.org/node/1867286/group/9626/session/124181/paper/854881</v>
      </c>
    </row>
    <row r="206" spans="1:19" ht="46.5" x14ac:dyDescent="0.35">
      <c r="A206" s="18">
        <v>204</v>
      </c>
      <c r="B206" s="18">
        <v>1994</v>
      </c>
      <c r="C206" s="12" t="s">
        <v>2617</v>
      </c>
      <c r="E206" s="24" t="s">
        <v>2638</v>
      </c>
      <c r="F206" s="19" t="s">
        <v>2639</v>
      </c>
      <c r="I206" s="18" t="s">
        <v>2640</v>
      </c>
      <c r="K206" s="18" t="s">
        <v>2641</v>
      </c>
      <c r="L206" s="38" t="str">
        <f t="shared" si="25"/>
        <v>Int. Sym. and Workshop on Safe Chemical Process Automation, September 27-29, 1994 , Houston, Texas, AICHE, NY, NY</v>
      </c>
      <c r="M206" s="33" t="str">
        <f t="shared" si="26"/>
        <v>https://www.aiche.org/academy/conferences/international-symposium-and-workshop-on-safe-chemical-process-automation/1994/proceeding</v>
      </c>
      <c r="N206" s="38" t="str">
        <f t="shared" si="23"/>
        <v>S. Weiner and R. A. Freeman, "Safety System Design Practices," Int. Sym. and Workshop on Safe Chemical Process Automation, September 27-29, 1994 , Houston, Texas, AICHE, NY, NY, pp 53-67.</v>
      </c>
      <c r="O206" s="23" t="s">
        <v>719</v>
      </c>
      <c r="P206" s="24" t="s">
        <v>2642</v>
      </c>
      <c r="Q206" s="26" t="str">
        <f t="shared" si="27"/>
        <v>https://www.aiche.org/academy/conferences/international-symposium-and-workshop-on-safe-chemical-process-automation/1994/proceeding</v>
      </c>
      <c r="R206" s="18" t="s">
        <v>17418</v>
      </c>
      <c r="S206" s="26" t="str">
        <f t="shared" si="24"/>
        <v>https://www.aiche.org/node/1867286/group/9626/session/124181/paper/854886</v>
      </c>
    </row>
    <row r="207" spans="1:19" ht="46.5" x14ac:dyDescent="0.35">
      <c r="A207" s="18">
        <v>205</v>
      </c>
      <c r="B207" s="18">
        <v>1994</v>
      </c>
      <c r="C207" s="12" t="s">
        <v>2617</v>
      </c>
      <c r="E207" s="24" t="s">
        <v>2643</v>
      </c>
      <c r="F207" s="19" t="s">
        <v>2644</v>
      </c>
      <c r="I207" s="18" t="s">
        <v>2645</v>
      </c>
      <c r="K207" s="18" t="s">
        <v>2646</v>
      </c>
      <c r="L207" s="38" t="str">
        <f t="shared" si="25"/>
        <v>Int. Sym. and Workshop on Safe Chemical Process Automation, September 27-29, 1994 , Houston, Texas, AICHE, NY, NY</v>
      </c>
      <c r="M207" s="33" t="str">
        <f t="shared" si="26"/>
        <v>https://www.aiche.org/academy/conferences/international-symposium-and-workshop-on-safe-chemical-process-automation/1994/proceeding</v>
      </c>
      <c r="N207" s="38" t="str">
        <f t="shared" si="23"/>
        <v>J. Gray, "A Design Process for Safety Interlock Systems," Int. Sym. and Workshop on Safe Chemical Process Automation, September 27-29, 1994 , Houston, Texas, AICHE, NY, NY, pp 68-82.</v>
      </c>
      <c r="O207" s="23" t="s">
        <v>723</v>
      </c>
      <c r="P207" s="24" t="s">
        <v>2647</v>
      </c>
      <c r="Q207" s="26" t="str">
        <f t="shared" si="27"/>
        <v>https://www.aiche.org/academy/conferences/international-symposium-and-workshop-on-safe-chemical-process-automation/1994/proceeding</v>
      </c>
      <c r="R207" s="18" t="s">
        <v>17419</v>
      </c>
      <c r="S207" s="26" t="str">
        <f t="shared" si="24"/>
        <v>https://www.aiche.org/node/1867286/group/9626/session/124181/paper/854891</v>
      </c>
    </row>
    <row r="208" spans="1:19" ht="46.5" x14ac:dyDescent="0.35">
      <c r="A208" s="18">
        <v>206</v>
      </c>
      <c r="B208" s="18">
        <v>1994</v>
      </c>
      <c r="C208" s="12" t="s">
        <v>2617</v>
      </c>
      <c r="E208" s="24" t="s">
        <v>2648</v>
      </c>
      <c r="F208" s="19" t="s">
        <v>2649</v>
      </c>
      <c r="I208" s="18" t="s">
        <v>2650</v>
      </c>
      <c r="K208" s="18" t="s">
        <v>2651</v>
      </c>
      <c r="L208" s="38" t="str">
        <f t="shared" si="25"/>
        <v>Int. Sym. and Workshop on Safe Chemical Process Automation, September 27-29, 1994 , Houston, Texas, AICHE, NY, NY</v>
      </c>
      <c r="M208" s="33" t="str">
        <f t="shared" si="26"/>
        <v>https://www.aiche.org/academy/conferences/international-symposium-and-workshop-on-safe-chemical-process-automation/1994/proceeding</v>
      </c>
      <c r="N208" s="38" t="str">
        <f t="shared" si="23"/>
        <v>B. I. Folcker, "Activities of the International Electrotechnical Commission (IEC) and Its Advisory Committee on Safety (ACOS)," Int. Sym. and Workshop on Safe Chemical Process Automation, September 27-29, 1994 , Houston, Texas, AICHE, NY, NY, pp 83-88.</v>
      </c>
      <c r="O208" s="23" t="s">
        <v>726</v>
      </c>
      <c r="P208" s="24" t="s">
        <v>2652</v>
      </c>
      <c r="Q208" s="26" t="str">
        <f t="shared" si="27"/>
        <v>https://www.aiche.org/academy/conferences/international-symposium-and-workshop-on-safe-chemical-process-automation/1994/proceeding</v>
      </c>
      <c r="R208" s="18" t="s">
        <v>17420</v>
      </c>
      <c r="S208" s="26" t="str">
        <f t="shared" si="24"/>
        <v>https://www.aiche.org/node/1867286/group/9626/session/124181/paper/854896</v>
      </c>
    </row>
    <row r="209" spans="1:19" ht="46.5" x14ac:dyDescent="0.35">
      <c r="A209" s="18">
        <v>207</v>
      </c>
      <c r="B209" s="18">
        <v>1994</v>
      </c>
      <c r="C209" s="12" t="s">
        <v>2617</v>
      </c>
      <c r="E209" s="24" t="s">
        <v>2653</v>
      </c>
      <c r="F209" s="19" t="s">
        <v>2654</v>
      </c>
      <c r="I209" s="18" t="s">
        <v>2655</v>
      </c>
      <c r="K209" s="18" t="s">
        <v>2656</v>
      </c>
      <c r="L209" s="38" t="str">
        <f t="shared" si="25"/>
        <v>Int. Sym. and Workshop on Safe Chemical Process Automation, September 27-29, 1994 , Houston, Texas, AICHE, NY, NY</v>
      </c>
      <c r="M209" s="33" t="str">
        <f t="shared" si="26"/>
        <v>https://www.aiche.org/academy/conferences/international-symposium-and-workshop-on-safe-chemical-process-automation/1994/proceeding</v>
      </c>
      <c r="N209" s="38" t="str">
        <f t="shared" si="23"/>
        <v>R. I Gardner and M. R. Reyne, "Selection of Safety Interlock Integrity Levels," Int. Sym. and Workshop on Safe Chemical Process Automation, September 27-29, 1994 , Houston, Texas, AICHE, NY, NY, pp 89-95.</v>
      </c>
      <c r="O209" s="23" t="s">
        <v>729</v>
      </c>
      <c r="P209" s="24" t="s">
        <v>2657</v>
      </c>
      <c r="Q209" s="26" t="str">
        <f t="shared" si="27"/>
        <v>https://www.aiche.org/academy/conferences/international-symposium-and-workshop-on-safe-chemical-process-automation/1994/proceeding</v>
      </c>
      <c r="R209" s="18" t="s">
        <v>17421</v>
      </c>
      <c r="S209" s="26" t="str">
        <f t="shared" si="24"/>
        <v>https://www.aiche.org/node/1867286/group/9626/session/124181/paper/854901</v>
      </c>
    </row>
    <row r="210" spans="1:19" ht="46.5" x14ac:dyDescent="0.35">
      <c r="A210" s="18">
        <v>208</v>
      </c>
      <c r="B210" s="18">
        <v>1994</v>
      </c>
      <c r="C210" s="12" t="s">
        <v>2617</v>
      </c>
      <c r="E210" s="24" t="s">
        <v>11725</v>
      </c>
      <c r="F210" s="19" t="s">
        <v>2658</v>
      </c>
      <c r="I210" s="18" t="s">
        <v>2659</v>
      </c>
      <c r="K210" s="18" t="s">
        <v>2660</v>
      </c>
      <c r="L210" s="38" t="str">
        <f t="shared" si="25"/>
        <v>Int. Sym. and Workshop on Safe Chemical Process Automation, September 27-29, 1994 , Houston, Texas, AICHE, NY, NY</v>
      </c>
      <c r="M210" s="33" t="str">
        <f t="shared" si="26"/>
        <v>https://www.aiche.org/academy/conferences/international-symposium-and-workshop-on-safe-chemical-process-automation/1994/proceeding</v>
      </c>
      <c r="N210" s="38" t="str">
        <f t="shared" si="23"/>
        <v>T. Park and P. I. Barton, "Toward Dynamic Simulation of a Process and its Automatic Protective System," Int. Sym. and Workshop on Safe Chemical Process Automation, September 27-29, 1994 , Houston, Texas, AICHE, NY, NY, pp 96-128.</v>
      </c>
      <c r="O210" s="23" t="s">
        <v>732</v>
      </c>
      <c r="P210" s="24" t="s">
        <v>2661</v>
      </c>
      <c r="Q210" s="26" t="str">
        <f t="shared" si="27"/>
        <v>https://www.aiche.org/academy/conferences/international-symposium-and-workshop-on-safe-chemical-process-automation/1994/proceeding</v>
      </c>
      <c r="R210" s="18" t="s">
        <v>17422</v>
      </c>
      <c r="S210" s="26" t="str">
        <f t="shared" si="24"/>
        <v>https://www.aiche.org/node/1867286/group/9626/session/124181/paper/854906</v>
      </c>
    </row>
    <row r="211" spans="1:19" ht="46.5" x14ac:dyDescent="0.35">
      <c r="A211" s="18">
        <v>209</v>
      </c>
      <c r="B211" s="18">
        <v>1994</v>
      </c>
      <c r="C211" s="12" t="s">
        <v>2617</v>
      </c>
      <c r="E211" s="24" t="s">
        <v>2662</v>
      </c>
      <c r="F211" s="19" t="s">
        <v>2663</v>
      </c>
      <c r="I211" s="18" t="s">
        <v>2664</v>
      </c>
      <c r="K211" s="18" t="s">
        <v>44</v>
      </c>
      <c r="L211" s="38" t="str">
        <f t="shared" si="25"/>
        <v>Int. Sym. and Workshop on Safe Chemical Process Automation, September 27-29, 1994 , Houston, Texas, AICHE, NY, NY</v>
      </c>
      <c r="M211" s="33" t="str">
        <f t="shared" si="26"/>
        <v>https://www.aiche.org/academy/conferences/international-symposium-and-workshop-on-safe-chemical-process-automation/1994/proceeding</v>
      </c>
      <c r="N211" s="38" t="str">
        <f t="shared" si="23"/>
        <v>R. L. Powell, "Process Safety and Control Systems Integrity," Int. Sym. and Workshop on Safe Chemical Process Automation, September 27-29, 1994 , Houston, Texas, AICHE, NY, NY, pp 129-139.</v>
      </c>
      <c r="O211" s="23" t="s">
        <v>75</v>
      </c>
      <c r="P211" s="24" t="s">
        <v>2665</v>
      </c>
      <c r="Q211" s="26" t="str">
        <f t="shared" si="27"/>
        <v>https://www.aiche.org/academy/conferences/international-symposium-and-workshop-on-safe-chemical-process-automation/1994/proceeding</v>
      </c>
      <c r="R211" s="18" t="s">
        <v>17423</v>
      </c>
      <c r="S211" s="26" t="str">
        <f t="shared" si="24"/>
        <v>https://www.aiche.org/node/1867286/group/9626/session/124181/paper/854911</v>
      </c>
    </row>
    <row r="212" spans="1:19" ht="46.5" x14ac:dyDescent="0.35">
      <c r="A212" s="18">
        <v>210</v>
      </c>
      <c r="B212" s="18">
        <v>1994</v>
      </c>
      <c r="C212" s="12" t="s">
        <v>2617</v>
      </c>
      <c r="E212" s="24" t="s">
        <v>2666</v>
      </c>
      <c r="F212" s="19" t="s">
        <v>2667</v>
      </c>
      <c r="I212" s="18" t="s">
        <v>2668</v>
      </c>
      <c r="K212" s="18" t="s">
        <v>154</v>
      </c>
      <c r="L212" s="38" t="str">
        <f t="shared" si="25"/>
        <v>Int. Sym. and Workshop on Safe Chemical Process Automation, September 27-29, 1994 , Houston, Texas, AICHE, NY, NY</v>
      </c>
      <c r="M212" s="33" t="str">
        <f t="shared" si="26"/>
        <v>https://www.aiche.org/academy/conferences/international-symposium-and-workshop-on-safe-chemical-process-automation/1994/proceeding</v>
      </c>
      <c r="N212" s="38" t="str">
        <f t="shared" si="23"/>
        <v>V. Maggioli and R. Bell, "Activities to Harmonize Worldwide Safety Interlock System Standards," Int. Sym. and Workshop on Safe Chemical Process Automation, September 27-29, 1994 , Houston, Texas, AICHE, NY, NY, pp 140-152.</v>
      </c>
      <c r="O212" s="18" t="s">
        <v>79</v>
      </c>
      <c r="P212" s="24" t="s">
        <v>2669</v>
      </c>
      <c r="Q212" s="26" t="str">
        <f t="shared" si="27"/>
        <v>https://www.aiche.org/academy/conferences/international-symposium-and-workshop-on-safe-chemical-process-automation/1994/proceeding</v>
      </c>
      <c r="R212" s="18" t="s">
        <v>17424</v>
      </c>
      <c r="S212" s="26" t="str">
        <f t="shared" si="24"/>
        <v>https://www.aiche.org/node/1867286/group/9626/session/124181/paper/854916</v>
      </c>
    </row>
    <row r="213" spans="1:19" ht="46.5" x14ac:dyDescent="0.35">
      <c r="A213" s="18">
        <v>211</v>
      </c>
      <c r="B213" s="18">
        <v>1994</v>
      </c>
      <c r="C213" s="12" t="s">
        <v>2617</v>
      </c>
      <c r="E213" s="24" t="s">
        <v>2670</v>
      </c>
      <c r="F213" s="19" t="s">
        <v>2671</v>
      </c>
      <c r="I213" s="18" t="s">
        <v>2672</v>
      </c>
      <c r="K213" s="18" t="s">
        <v>157</v>
      </c>
      <c r="L213" s="38" t="str">
        <f t="shared" si="25"/>
        <v>Int. Sym. and Workshop on Safe Chemical Process Automation, September 27-29, 1994 , Houston, Texas, AICHE, NY, NY</v>
      </c>
      <c r="M213" s="33" t="str">
        <f t="shared" si="26"/>
        <v>https://www.aiche.org/academy/conferences/international-symposium-and-workshop-on-safe-chemical-process-automation/1994/proceeding</v>
      </c>
      <c r="N213" s="38" t="str">
        <f t="shared" si="23"/>
        <v>R. Bell, "Workshop A—The Safety Life Cycle," Int. Sym. and Workshop on Safe Chemical Process Automation, September 27-29, 1994 , Houston, Texas, AICHE, NY, NY, pp 153-168.</v>
      </c>
      <c r="O213" s="18" t="s">
        <v>83</v>
      </c>
      <c r="P213" s="24" t="s">
        <v>2673</v>
      </c>
      <c r="Q213" s="26" t="str">
        <f t="shared" si="27"/>
        <v>https://www.aiche.org/academy/conferences/international-symposium-and-workshop-on-safe-chemical-process-automation/1994/proceeding</v>
      </c>
      <c r="R213" s="18" t="s">
        <v>17425</v>
      </c>
      <c r="S213" s="26" t="str">
        <f t="shared" si="24"/>
        <v>https://www.aiche.org/node/1867286/group/9626/session/124181/paper/854921</v>
      </c>
    </row>
    <row r="214" spans="1:19" ht="46.5" x14ac:dyDescent="0.35">
      <c r="A214" s="18">
        <v>212</v>
      </c>
      <c r="B214" s="18">
        <v>1994</v>
      </c>
      <c r="C214" s="12" t="s">
        <v>2617</v>
      </c>
      <c r="E214" s="24" t="s">
        <v>2674</v>
      </c>
      <c r="F214" s="19" t="s">
        <v>2675</v>
      </c>
      <c r="I214" s="18" t="s">
        <v>2676</v>
      </c>
      <c r="K214" s="18" t="s">
        <v>159</v>
      </c>
      <c r="L214" s="38" t="str">
        <f t="shared" si="25"/>
        <v>Int. Sym. and Workshop on Safe Chemical Process Automation, September 27-29, 1994 , Houston, Texas, AICHE, NY, NY</v>
      </c>
      <c r="M214" s="33" t="str">
        <f t="shared" si="26"/>
        <v>https://www.aiche.org/academy/conferences/international-symposium-and-workshop-on-safe-chemical-process-automation/1994/proceeding</v>
      </c>
      <c r="N214" s="38" t="str">
        <f t="shared" si="23"/>
        <v>V. J. Maggioli, W. H. Johnson, Jr., and R. P. Grehofsky, "Workshop B—Control System Safety Interlocks: Design and Implementation," Int. Sym. and Workshop on Safe Chemical Process Automation, September 27-29, 1994 , Houston, Texas, AICHE, NY, NY, pp 169-176.</v>
      </c>
      <c r="O214" s="18" t="s">
        <v>86</v>
      </c>
      <c r="P214" s="24" t="s">
        <v>2677</v>
      </c>
      <c r="Q214" s="26" t="str">
        <f t="shared" si="27"/>
        <v>https://www.aiche.org/academy/conferences/international-symposium-and-workshop-on-safe-chemical-process-automation/1994/proceeding</v>
      </c>
      <c r="R214" s="18" t="s">
        <v>17426</v>
      </c>
      <c r="S214" s="26" t="str">
        <f t="shared" si="24"/>
        <v>https://www.aiche.org/node/1867286/group/9626/session/124181/paper/854926</v>
      </c>
    </row>
    <row r="215" spans="1:19" ht="46.5" x14ac:dyDescent="0.35">
      <c r="A215" s="18">
        <v>213</v>
      </c>
      <c r="B215" s="18">
        <v>1994</v>
      </c>
      <c r="C215" s="12" t="s">
        <v>2617</v>
      </c>
      <c r="E215" s="24" t="s">
        <v>2678</v>
      </c>
      <c r="F215" s="19" t="s">
        <v>2679</v>
      </c>
      <c r="I215" s="18" t="s">
        <v>2680</v>
      </c>
      <c r="K215" s="18" t="s">
        <v>163</v>
      </c>
      <c r="L215" s="38" t="str">
        <f t="shared" si="25"/>
        <v>Int. Sym. and Workshop on Safe Chemical Process Automation, September 27-29, 1994 , Houston, Texas, AICHE, NY, NY</v>
      </c>
      <c r="M215" s="33" t="str">
        <f t="shared" si="26"/>
        <v>https://www.aiche.org/academy/conferences/international-symposium-and-workshop-on-safe-chemical-process-automation/1994/proceeding</v>
      </c>
      <c r="N215" s="38" t="str">
        <f t="shared" si="23"/>
        <v>D. A. Strobhar, "Workshop C—Human Factors in TDC 3000 Alarm and Display Design," Int. Sym. and Workshop on Safe Chemical Process Automation, September 27-29, 1994 , Houston, Texas, AICHE, NY, NY, pp 177-181.</v>
      </c>
      <c r="O215" s="18" t="s">
        <v>89</v>
      </c>
      <c r="P215" s="24" t="s">
        <v>2681</v>
      </c>
      <c r="Q215" s="26" t="str">
        <f t="shared" si="27"/>
        <v>https://www.aiche.org/academy/conferences/international-symposium-and-workshop-on-safe-chemical-process-automation/1994/proceeding</v>
      </c>
      <c r="R215" s="18" t="s">
        <v>17427</v>
      </c>
      <c r="S215" s="26" t="str">
        <f t="shared" si="24"/>
        <v>https://www.aiche.org/node/1867286/group/9626/session/124181/paper/854931</v>
      </c>
    </row>
    <row r="216" spans="1:19" ht="46.5" x14ac:dyDescent="0.35">
      <c r="A216" s="18">
        <v>214</v>
      </c>
      <c r="B216" s="18">
        <v>1994</v>
      </c>
      <c r="C216" s="12" t="s">
        <v>2617</v>
      </c>
      <c r="E216" s="24" t="s">
        <v>2682</v>
      </c>
      <c r="F216" s="19" t="s">
        <v>2679</v>
      </c>
      <c r="I216" s="18" t="s">
        <v>2683</v>
      </c>
      <c r="K216" s="18" t="s">
        <v>167</v>
      </c>
      <c r="L216" s="38" t="str">
        <f t="shared" si="25"/>
        <v>Int. Sym. and Workshop on Safe Chemical Process Automation, September 27-29, 1994 , Houston, Texas, AICHE, NY, NY</v>
      </c>
      <c r="M216" s="33" t="str">
        <f t="shared" si="26"/>
        <v>https://www.aiche.org/academy/conferences/international-symposium-and-workshop-on-safe-chemical-process-automation/1994/proceeding</v>
      </c>
      <c r="N216" s="38" t="str">
        <f t="shared" si="23"/>
        <v>D. A. Strobhar, "Workshop C—Control Operator Overload: Identification and Prevention," Int. Sym. and Workshop on Safe Chemical Process Automation, September 27-29, 1994 , Houston, Texas, AICHE, NY, NY, pp 182-187.</v>
      </c>
      <c r="O216" s="18" t="s">
        <v>92</v>
      </c>
      <c r="P216" s="24" t="s">
        <v>2684</v>
      </c>
      <c r="Q216" s="26" t="str">
        <f t="shared" si="27"/>
        <v>https://www.aiche.org/academy/conferences/international-symposium-and-workshop-on-safe-chemical-process-automation/1994/proceeding</v>
      </c>
      <c r="R216" s="18" t="s">
        <v>17428</v>
      </c>
      <c r="S216" s="26" t="str">
        <f t="shared" si="24"/>
        <v>https://www.aiche.org/node/1867286/group/9626/session/124181/paper/854936</v>
      </c>
    </row>
    <row r="217" spans="1:19" ht="46.5" x14ac:dyDescent="0.35">
      <c r="A217" s="18">
        <v>215</v>
      </c>
      <c r="B217" s="18">
        <v>1994</v>
      </c>
      <c r="C217" s="12" t="s">
        <v>2617</v>
      </c>
      <c r="E217" s="24" t="s">
        <v>2685</v>
      </c>
      <c r="F217" s="19" t="s">
        <v>2686</v>
      </c>
      <c r="I217" s="18" t="s">
        <v>2687</v>
      </c>
      <c r="K217" s="18" t="s">
        <v>170</v>
      </c>
      <c r="L217" s="38" t="str">
        <f t="shared" si="25"/>
        <v>Int. Sym. and Workshop on Safe Chemical Process Automation, September 27-29, 1994 , Houston, Texas, AICHE, NY, NY</v>
      </c>
      <c r="M217" s="33" t="str">
        <f t="shared" si="26"/>
        <v>https://www.aiche.org/academy/conferences/international-symposium-and-workshop-on-safe-chemical-process-automation/1994/proceeding</v>
      </c>
      <c r="N217" s="38" t="str">
        <f t="shared" si="23"/>
        <v>D. B. McCafferty, "Workshop C—Human Factors in Alarm System Design," Int. Sym. and Workshop on Safe Chemical Process Automation, September 27-29, 1994 , Houston, Texas, AICHE, NY, NY, pp 188-203.</v>
      </c>
      <c r="O217" s="18" t="s">
        <v>95</v>
      </c>
      <c r="P217" s="24" t="s">
        <v>2681</v>
      </c>
      <c r="Q217" s="26" t="str">
        <f t="shared" si="27"/>
        <v>https://www.aiche.org/academy/conferences/international-symposium-and-workshop-on-safe-chemical-process-automation/1994/proceeding</v>
      </c>
      <c r="R217" s="18" t="s">
        <v>17429</v>
      </c>
      <c r="S217" s="26" t="str">
        <f t="shared" si="24"/>
        <v>https://www.aiche.org/node/1867286/group/9626/session/124181/paper/854941</v>
      </c>
    </row>
    <row r="218" spans="1:19" ht="46.5" x14ac:dyDescent="0.35">
      <c r="A218" s="18">
        <v>216</v>
      </c>
      <c r="B218" s="18">
        <v>1994</v>
      </c>
      <c r="C218" s="12" t="s">
        <v>2617</v>
      </c>
      <c r="E218" s="24" t="s">
        <v>2688</v>
      </c>
      <c r="F218" s="19" t="s">
        <v>2689</v>
      </c>
      <c r="I218" s="18" t="s">
        <v>2690</v>
      </c>
      <c r="K218" s="18" t="s">
        <v>172</v>
      </c>
      <c r="L218" s="38" t="str">
        <f t="shared" si="25"/>
        <v>Int. Sym. and Workshop on Safe Chemical Process Automation, September 27-29, 1994 , Houston, Texas, AICHE, NY, NY</v>
      </c>
      <c r="M218" s="33" t="str">
        <f t="shared" si="26"/>
        <v>https://www.aiche.org/academy/conferences/international-symposium-and-workshop-on-safe-chemical-process-automation/1994/proceeding</v>
      </c>
      <c r="N218" s="38" t="str">
        <f t="shared" si="23"/>
        <v>H. W. Meyer, "Workshop D—Human Factors in PHA and OSHA Regulations: Opening Remarks," Int. Sym. and Workshop on Safe Chemical Process Automation, September 27-29, 1994 , Houston, Texas, AICHE, NY, NY, pp 204-204.</v>
      </c>
      <c r="O218" s="18" t="s">
        <v>98</v>
      </c>
      <c r="P218" s="24" t="s">
        <v>2691</v>
      </c>
      <c r="Q218" s="26" t="str">
        <f t="shared" si="27"/>
        <v>https://www.aiche.org/academy/conferences/international-symposium-and-workshop-on-safe-chemical-process-automation/1994/proceeding</v>
      </c>
      <c r="R218" s="18" t="s">
        <v>17430</v>
      </c>
      <c r="S218" s="26" t="str">
        <f t="shared" si="24"/>
        <v>https://www.aiche.org/node/1867286/group/9626/session/124181/paper/854946</v>
      </c>
    </row>
    <row r="219" spans="1:19" ht="46.5" x14ac:dyDescent="0.35">
      <c r="A219" s="18">
        <v>217</v>
      </c>
      <c r="B219" s="18">
        <v>1994</v>
      </c>
      <c r="C219" s="12" t="s">
        <v>2617</v>
      </c>
      <c r="E219" s="24" t="s">
        <v>2692</v>
      </c>
      <c r="F219" s="19" t="s">
        <v>2693</v>
      </c>
      <c r="I219" s="18" t="s">
        <v>2694</v>
      </c>
      <c r="K219" s="18" t="s">
        <v>175</v>
      </c>
      <c r="L219" s="38" t="str">
        <f t="shared" si="25"/>
        <v>Int. Sym. and Workshop on Safe Chemical Process Automation, September 27-29, 1994 , Houston, Texas, AICHE, NY, NY</v>
      </c>
      <c r="M219" s="33" t="str">
        <f t="shared" si="26"/>
        <v>https://www.aiche.org/academy/conferences/international-symposium-and-workshop-on-safe-chemical-process-automation/1994/proceeding</v>
      </c>
      <c r="N219" s="38" t="str">
        <f t="shared" si="23"/>
        <v>D. K Lorenzo, W. G. Bridges, and J. Q. Kirkman, "Workshop D—Addressing Human Errors during Process Hazard Analyses," Int. Sym. and Workshop on Safe Chemical Process Automation, September 27-29, 1994 , Houston, Texas, AICHE, NY, NY, pp 205-220.</v>
      </c>
      <c r="O219" s="18" t="s">
        <v>102</v>
      </c>
      <c r="P219" s="24" t="s">
        <v>2695</v>
      </c>
      <c r="Q219" s="26" t="str">
        <f t="shared" si="27"/>
        <v>https://www.aiche.org/academy/conferences/international-symposium-and-workshop-on-safe-chemical-process-automation/1994/proceeding</v>
      </c>
      <c r="R219" s="18" t="s">
        <v>17431</v>
      </c>
      <c r="S219" s="26" t="str">
        <f t="shared" si="24"/>
        <v>https://www.aiche.org/node/1867286/group/9626/session/124181/paper/854951</v>
      </c>
    </row>
    <row r="220" spans="1:19" ht="46.5" x14ac:dyDescent="0.35">
      <c r="A220" s="18">
        <v>218</v>
      </c>
      <c r="B220" s="18">
        <v>1994</v>
      </c>
      <c r="C220" s="12" t="s">
        <v>2617</v>
      </c>
      <c r="E220" s="24" t="s">
        <v>2696</v>
      </c>
      <c r="F220" s="19" t="s">
        <v>2697</v>
      </c>
      <c r="I220" s="18" t="s">
        <v>2698</v>
      </c>
      <c r="K220" s="18" t="s">
        <v>177</v>
      </c>
      <c r="L220" s="38" t="str">
        <f t="shared" si="25"/>
        <v>Int. Sym. and Workshop on Safe Chemical Process Automation, September 27-29, 1994 , Houston, Texas, AICHE, NY, NY</v>
      </c>
      <c r="M220" s="33" t="str">
        <f t="shared" si="26"/>
        <v>https://www.aiche.org/academy/conferences/international-symposium-and-workshop-on-safe-chemical-process-automation/1994/proceeding</v>
      </c>
      <c r="N220" s="38" t="str">
        <f t="shared" si="23"/>
        <v>W. G. Wilbanks, "No Short Cut to Safety," Int. Sym. and Workshop on Safe Chemical Process Automation, September 27-29, 1994 , Houston, Texas, AICHE, NY, NY, pp 221-224.</v>
      </c>
      <c r="O220" s="18" t="s">
        <v>106</v>
      </c>
      <c r="P220" s="24" t="s">
        <v>2699</v>
      </c>
      <c r="Q220" s="26" t="str">
        <f t="shared" si="27"/>
        <v>https://www.aiche.org/academy/conferences/international-symposium-and-workshop-on-safe-chemical-process-automation/1994/proceeding</v>
      </c>
      <c r="R220" s="18" t="s">
        <v>17432</v>
      </c>
      <c r="S220" s="26" t="str">
        <f t="shared" si="24"/>
        <v>https://www.aiche.org/node/1867286/group/9626/session/124181/paper/854956</v>
      </c>
    </row>
    <row r="221" spans="1:19" ht="46.5" x14ac:dyDescent="0.35">
      <c r="A221" s="18">
        <v>219</v>
      </c>
      <c r="B221" s="18">
        <v>1994</v>
      </c>
      <c r="C221" s="12" t="s">
        <v>2617</v>
      </c>
      <c r="E221" s="24" t="s">
        <v>2700</v>
      </c>
      <c r="F221" s="19" t="s">
        <v>2701</v>
      </c>
      <c r="I221" s="18" t="s">
        <v>2702</v>
      </c>
      <c r="K221" s="18" t="s">
        <v>181</v>
      </c>
      <c r="L221" s="38" t="str">
        <f t="shared" si="25"/>
        <v>Int. Sym. and Workshop on Safe Chemical Process Automation, September 27-29, 1994 , Houston, Texas, AICHE, NY, NY</v>
      </c>
      <c r="M221" s="33" t="str">
        <f t="shared" si="26"/>
        <v>https://www.aiche.org/academy/conferences/international-symposium-and-workshop-on-safe-chemical-process-automation/1994/proceeding</v>
      </c>
      <c r="N221" s="38" t="str">
        <f t="shared" si="23"/>
        <v>E. M. Drake, "An Integrated Approach for Determining Appropriate Integrity Levels for Chemical Process Safety Interlock Systems," Int. Sym. and Workshop on Safe Chemical Process Automation, September 27-29, 1994 , Houston, Texas, AICHE, NY, NY, pp 225-248.</v>
      </c>
      <c r="O221" s="18" t="s">
        <v>110</v>
      </c>
      <c r="P221" s="24" t="s">
        <v>2703</v>
      </c>
      <c r="Q221" s="26" t="str">
        <f t="shared" si="27"/>
        <v>https://www.aiche.org/academy/conferences/international-symposium-and-workshop-on-safe-chemical-process-automation/1994/proceeding</v>
      </c>
      <c r="R221" s="18" t="s">
        <v>17433</v>
      </c>
      <c r="S221" s="26" t="str">
        <f t="shared" si="24"/>
        <v>https://www.aiche.org/node/1867286/group/9626/session/124181/paper/854961</v>
      </c>
    </row>
    <row r="222" spans="1:19" ht="46.5" x14ac:dyDescent="0.35">
      <c r="A222" s="18">
        <v>220</v>
      </c>
      <c r="B222" s="18">
        <v>1994</v>
      </c>
      <c r="C222" s="12" t="s">
        <v>2617</v>
      </c>
      <c r="E222" s="24" t="s">
        <v>2704</v>
      </c>
      <c r="F222" s="19" t="s">
        <v>2671</v>
      </c>
      <c r="I222" s="18" t="s">
        <v>2705</v>
      </c>
      <c r="K222" s="18" t="s">
        <v>184</v>
      </c>
      <c r="L222" s="38" t="str">
        <f t="shared" si="25"/>
        <v>Int. Sym. and Workshop on Safe Chemical Process Automation, September 27-29, 1994 , Houston, Texas, AICHE, NY, NY</v>
      </c>
      <c r="M222" s="33" t="str">
        <f t="shared" si="26"/>
        <v>https://www.aiche.org/academy/conferences/international-symposium-and-workshop-on-safe-chemical-process-automation/1994/proceeding</v>
      </c>
      <c r="N222" s="38" t="str">
        <f t="shared" si="23"/>
        <v>R. Bell, "Safety in Chemical Process Automation: HSE Approach," Int. Sym. and Workshop on Safe Chemical Process Automation, September 27-29, 1994 , Houston, Texas, AICHE, NY, NY, pp 249-261.</v>
      </c>
      <c r="O222" s="18" t="s">
        <v>114</v>
      </c>
      <c r="P222" s="24" t="s">
        <v>2706</v>
      </c>
      <c r="Q222" s="26" t="str">
        <f t="shared" si="27"/>
        <v>https://www.aiche.org/academy/conferences/international-symposium-and-workshop-on-safe-chemical-process-automation/1994/proceeding</v>
      </c>
      <c r="R222" s="18" t="s">
        <v>17434</v>
      </c>
      <c r="S222" s="26" t="str">
        <f t="shared" si="24"/>
        <v>https://www.aiche.org/node/1867286/group/9626/session/124181/paper/854966</v>
      </c>
    </row>
    <row r="223" spans="1:19" ht="46.5" x14ac:dyDescent="0.35">
      <c r="A223" s="18">
        <v>221</v>
      </c>
      <c r="B223" s="18">
        <v>1994</v>
      </c>
      <c r="C223" s="12" t="s">
        <v>2617</v>
      </c>
      <c r="E223" s="24" t="s">
        <v>2707</v>
      </c>
      <c r="F223" s="19" t="s">
        <v>2708</v>
      </c>
      <c r="I223" s="18" t="s">
        <v>2709</v>
      </c>
      <c r="K223" s="18" t="s">
        <v>187</v>
      </c>
      <c r="L223" s="38" t="str">
        <f t="shared" si="25"/>
        <v>Int. Sym. and Workshop on Safe Chemical Process Automation, September 27-29, 1994 , Houston, Texas, AICHE, NY, NY</v>
      </c>
      <c r="M223" s="33" t="str">
        <f t="shared" si="26"/>
        <v>https://www.aiche.org/academy/conferences/international-symposium-and-workshop-on-safe-chemical-process-automation/1994/proceeding</v>
      </c>
      <c r="N223" s="38" t="str">
        <f t="shared" si="23"/>
        <v>D. Hastings, "Responsible Care®: the Process Safety Code of Management Practices," Int. Sym. and Workshop on Safe Chemical Process Automation, September 27-29, 1994 , Houston, Texas, AICHE, NY, NY, pp 262-275.</v>
      </c>
      <c r="O223" s="18" t="s">
        <v>118</v>
      </c>
      <c r="P223" s="24" t="s">
        <v>2710</v>
      </c>
      <c r="Q223" s="26" t="str">
        <f t="shared" si="27"/>
        <v>https://www.aiche.org/academy/conferences/international-symposium-and-workshop-on-safe-chemical-process-automation/1994/proceeding</v>
      </c>
      <c r="R223" s="18" t="s">
        <v>17435</v>
      </c>
      <c r="S223" s="26" t="str">
        <f t="shared" si="24"/>
        <v>https://www.aiche.org/node/1867286/group/9626/session/124181/paper/854971</v>
      </c>
    </row>
    <row r="224" spans="1:19" ht="46.5" x14ac:dyDescent="0.35">
      <c r="A224" s="18">
        <v>222</v>
      </c>
      <c r="B224" s="18">
        <v>1994</v>
      </c>
      <c r="C224" s="12" t="s">
        <v>2617</v>
      </c>
      <c r="E224" s="24" t="s">
        <v>2711</v>
      </c>
      <c r="F224" s="19" t="s">
        <v>2712</v>
      </c>
      <c r="I224" s="18" t="s">
        <v>2713</v>
      </c>
      <c r="K224" s="18" t="s">
        <v>190</v>
      </c>
      <c r="L224" s="38" t="str">
        <f t="shared" si="25"/>
        <v>Int. Sym. and Workshop on Safe Chemical Process Automation, September 27-29, 1994 , Houston, Texas, AICHE, NY, NY</v>
      </c>
      <c r="M224" s="33" t="str">
        <f t="shared" si="26"/>
        <v>https://www.aiche.org/academy/conferences/international-symposium-and-workshop-on-safe-chemical-process-automation/1994/proceeding</v>
      </c>
      <c r="N224" s="38" t="str">
        <f t="shared" si="23"/>
        <v>M. Tsuchiya, "New Approach to Fugitive Leak Detection for Chemical Plant," Int. Sym. and Workshop on Safe Chemical Process Automation, September 27-29, 1994 , Houston, Texas, AICHE, NY, NY, pp 276-294.</v>
      </c>
      <c r="O224" s="18" t="s">
        <v>122</v>
      </c>
      <c r="P224" s="24" t="s">
        <v>2714</v>
      </c>
      <c r="Q224" s="26" t="str">
        <f t="shared" si="27"/>
        <v>https://www.aiche.org/academy/conferences/international-symposium-and-workshop-on-safe-chemical-process-automation/1994/proceeding</v>
      </c>
      <c r="R224" s="18" t="s">
        <v>17436</v>
      </c>
      <c r="S224" s="26" t="str">
        <f t="shared" si="24"/>
        <v>https://www.aiche.org/node/1867286/group/9626/session/124181/paper/854976</v>
      </c>
    </row>
    <row r="225" spans="1:19" ht="46.5" x14ac:dyDescent="0.35">
      <c r="A225" s="18">
        <v>223</v>
      </c>
      <c r="B225" s="18">
        <v>1994</v>
      </c>
      <c r="C225" s="12" t="s">
        <v>2617</v>
      </c>
      <c r="E225" s="24" t="s">
        <v>2715</v>
      </c>
      <c r="F225" s="19" t="s">
        <v>2716</v>
      </c>
      <c r="I225" s="18" t="s">
        <v>2717</v>
      </c>
      <c r="K225" s="18" t="s">
        <v>193</v>
      </c>
      <c r="L225" s="38" t="str">
        <f t="shared" si="25"/>
        <v>Int. Sym. and Workshop on Safe Chemical Process Automation, September 27-29, 1994 , Houston, Texas, AICHE, NY, NY</v>
      </c>
      <c r="M225" s="33" t="str">
        <f>HYPERLINK("https://www.aiche.org/academy/conferences/international-symposium-and-workshop-on-safe-chemical-process-automation/1994/proceeding")</f>
        <v>https://www.aiche.org/academy/conferences/international-symposium-and-workshop-on-safe-chemical-process-automation/1994/proceeding</v>
      </c>
      <c r="N225" s="38" t="str">
        <f t="shared" si="23"/>
        <v>V. A. Sorokovanov and A. V. Tarasov, "Reliability and Risk Analysis in Design of Gas-Extracting Enterprises," Int. Sym. and Workshop on Safe Chemical Process Automation, September 27-29, 1994 , Houston, Texas, AICHE, NY, NY, pp 295-299.</v>
      </c>
      <c r="O225" s="18" t="s">
        <v>194</v>
      </c>
      <c r="P225" s="24" t="s">
        <v>2718</v>
      </c>
      <c r="Q225" s="26" t="str">
        <f>HYPERLINK("https://www.aiche.org/academy/conferences/international-symposium-and-workshop-on-safe-chemical-process-automation/1994/proceeding")</f>
        <v>https://www.aiche.org/academy/conferences/international-symposium-and-workshop-on-safe-chemical-process-automation/1994/proceeding</v>
      </c>
      <c r="R225" s="18" t="s">
        <v>17437</v>
      </c>
      <c r="S225" s="26" t="str">
        <f t="shared" si="24"/>
        <v>https://www.aiche.org/node/1867286/group/9626/session/124181/paper/854981</v>
      </c>
    </row>
    <row r="226" spans="1:19" ht="62" x14ac:dyDescent="0.35">
      <c r="A226" s="18">
        <v>224</v>
      </c>
      <c r="B226" s="12">
        <v>1995</v>
      </c>
      <c r="C226" s="12" t="s">
        <v>2719</v>
      </c>
      <c r="E226" s="24" t="s">
        <v>2720</v>
      </c>
      <c r="F226" s="24" t="s">
        <v>2721</v>
      </c>
      <c r="I226" s="18" t="s">
        <v>2722</v>
      </c>
      <c r="K226" s="18">
        <v>1</v>
      </c>
      <c r="L226" s="38" t="str">
        <f t="shared" ref="L226:L257" si="28">CCPS_1995</f>
        <v>Int. Conf. and Workshop on Modeling and Mitigating the Consequences of Accidental Releases of Hazardous Materials, September 26-29, 1995, New Orleans, Louisiana, AICHE, NY, NY</v>
      </c>
      <c r="M226" s="33" t="str">
        <f t="shared" ref="M226:M281" si="29">HYPERLINK("https://www.aiche.org/academy/conferences/international-conference-and-workshop-on-modeling-and-mitigation-consequences-accidental-releases/1995/proceeding")</f>
        <v>https://www.aiche.org/academy/conferences/international-conference-and-workshop-on-modeling-and-mitigation-consequences-accidental-releases/1995/proceeding</v>
      </c>
      <c r="N226" s="38" t="str">
        <f t="shared" si="23"/>
        <v>G. E. Devaull, J. A. King, R. J. Lantzy, and D. J. Fontaine, "An Atmospheric Dispersion Primer: Accidental Releases of Gases, Vapors, Liquids, and Aerosols to the Environment," Int. Conf. and Workshop on Modeling and Mitigating the Consequences of Accidental Releases of Hazardous Materials, September 26-29, 1995, New Orleans, Louisiana, AICHE, NY, NY, pp 1-28.</v>
      </c>
      <c r="O226" s="23" t="s">
        <v>704</v>
      </c>
      <c r="P226" s="24" t="s">
        <v>2723</v>
      </c>
      <c r="Q226" s="26" t="str">
        <f t="shared" ref="Q226:Q281" si="30">HYPERLINK("https://www.aiche.org/academy/conferences/international-conference-and-workshop-on-modeling-and-mitigation-consequences-accidental-releases/1995/proceeding")</f>
        <v>https://www.aiche.org/academy/conferences/international-conference-and-workshop-on-modeling-and-mitigation-consequences-accidental-releases/1995/proceeding</v>
      </c>
      <c r="R226" s="18" t="s">
        <v>17438</v>
      </c>
      <c r="S226" s="26" t="str">
        <f t="shared" si="24"/>
        <v>https://www.aiche.org/node/1869291/group/9631/session/124191/paper/854996</v>
      </c>
    </row>
    <row r="227" spans="1:19" ht="62" x14ac:dyDescent="0.35">
      <c r="A227" s="18">
        <v>225</v>
      </c>
      <c r="B227" s="12">
        <v>1995</v>
      </c>
      <c r="C227" s="12" t="s">
        <v>2719</v>
      </c>
      <c r="E227" s="24" t="s">
        <v>2724</v>
      </c>
      <c r="I227" s="18" t="s">
        <v>2725</v>
      </c>
      <c r="K227" s="18">
        <v>2</v>
      </c>
      <c r="L227" s="38" t="str">
        <f t="shared" si="28"/>
        <v>Int. Conf. and Workshop on Modeling and Mitigating the Consequences of Accidental Releases of Hazardous Materials, September 26-29, 1995, New Orleans, Louisiana, AICHE, NY, NY</v>
      </c>
      <c r="M227" s="33" t="str">
        <f t="shared" si="29"/>
        <v>https://www.aiche.org/academy/conferences/international-conference-and-workshop-on-modeling-and-mitigation-consequences-accidental-releases/1995/proceeding</v>
      </c>
      <c r="N227" s="38" t="str">
        <f t="shared" si="23"/>
        <v>, "Workshop for Modeling to Meet Regulatory Requirements," Int. Conf. and Workshop on Modeling and Mitigating the Consequences of Accidental Releases of Hazardous Materials, September 26-29, 1995, New Orleans, Louisiana, AICHE, NY, NY, pp 29-31.</v>
      </c>
      <c r="O227" s="23" t="s">
        <v>708</v>
      </c>
      <c r="P227" s="24" t="s">
        <v>2726</v>
      </c>
      <c r="Q227" s="26" t="str">
        <f t="shared" si="30"/>
        <v>https://www.aiche.org/academy/conferences/international-conference-and-workshop-on-modeling-and-mitigation-consequences-accidental-releases/1995/proceeding</v>
      </c>
      <c r="R227" s="18" t="s">
        <v>17439</v>
      </c>
      <c r="S227" s="26" t="str">
        <f t="shared" si="24"/>
        <v>https://www.aiche.org/node/1869291/group/9631/session/124191/paper/855001</v>
      </c>
    </row>
    <row r="228" spans="1:19" ht="62" x14ac:dyDescent="0.35">
      <c r="A228" s="18">
        <v>226</v>
      </c>
      <c r="B228" s="12">
        <v>1995</v>
      </c>
      <c r="C228" s="12" t="s">
        <v>2719</v>
      </c>
      <c r="E228" s="24" t="s">
        <v>2727</v>
      </c>
      <c r="F228" s="24" t="s">
        <v>2728</v>
      </c>
      <c r="I228" s="18" t="s">
        <v>2729</v>
      </c>
      <c r="K228" s="18">
        <v>3</v>
      </c>
      <c r="L228" s="38" t="str">
        <f t="shared" si="28"/>
        <v>Int. Conf. and Workshop on Modeling and Mitigating the Consequences of Accidental Releases of Hazardous Materials, September 26-29, 1995, New Orleans, Louisiana, AICHE, NY, NY</v>
      </c>
      <c r="M228" s="33" t="str">
        <f t="shared" si="29"/>
        <v>https://www.aiche.org/academy/conferences/international-conference-and-workshop-on-modeling-and-mitigation-consequences-accidental-releases/1995/proceeding</v>
      </c>
      <c r="N228" s="38" t="str">
        <f t="shared" si="23"/>
        <v>S. T. Cole and P. J. Wicks, "The European Experience on Developing and Communicating Worst‑Case Scenarios for Accidental Releases of Hazardous Materials," Int. Conf. and Workshop on Modeling and Mitigating the Consequences of Accidental Releases of Hazardous Materials, September 26-29, 1995, New Orleans, Louisiana, AICHE, NY, NY, pp 32-40.</v>
      </c>
      <c r="O228" s="23" t="s">
        <v>711</v>
      </c>
      <c r="P228" s="24" t="s">
        <v>2730</v>
      </c>
      <c r="Q228" s="26" t="str">
        <f t="shared" si="30"/>
        <v>https://www.aiche.org/academy/conferences/international-conference-and-workshop-on-modeling-and-mitigation-consequences-accidental-releases/1995/proceeding</v>
      </c>
      <c r="R228" s="18" t="s">
        <v>17440</v>
      </c>
      <c r="S228" s="26" t="str">
        <f t="shared" si="24"/>
        <v>https://www.aiche.org/node/1869291/group/9631/session/124191/paper/855006</v>
      </c>
    </row>
    <row r="229" spans="1:19" ht="62" x14ac:dyDescent="0.35">
      <c r="A229" s="18">
        <v>227</v>
      </c>
      <c r="B229" s="12">
        <v>1995</v>
      </c>
      <c r="C229" s="12" t="s">
        <v>2719</v>
      </c>
      <c r="E229" s="24" t="s">
        <v>2731</v>
      </c>
      <c r="I229" s="18" t="s">
        <v>2732</v>
      </c>
      <c r="K229" s="18">
        <v>4</v>
      </c>
      <c r="L229" s="38" t="str">
        <f t="shared" si="28"/>
        <v>Int. Conf. and Workshop on Modeling and Mitigating the Consequences of Accidental Releases of Hazardous Materials, September 26-29, 1995, New Orleans, Louisiana, AICHE, NY, NY</v>
      </c>
      <c r="M229" s="33" t="str">
        <f t="shared" si="29"/>
        <v>https://www.aiche.org/academy/conferences/international-conference-and-workshop-on-modeling-and-mitigation-consequences-accidental-releases/1995/proceeding</v>
      </c>
      <c r="N229" s="38" t="str">
        <f t="shared" si="23"/>
        <v>, "Workshop on Advances in Source and Dispersion Modeling," Int. Conf. and Workshop on Modeling and Mitigating the Consequences of Accidental Releases of Hazardous Materials, September 26-29, 1995, New Orleans, Louisiana, AICHE, NY, NY, pp 41-42.</v>
      </c>
      <c r="O229" s="23" t="s">
        <v>715</v>
      </c>
      <c r="P229" s="24" t="s">
        <v>2733</v>
      </c>
      <c r="Q229" s="26" t="str">
        <f t="shared" si="30"/>
        <v>https://www.aiche.org/academy/conferences/international-conference-and-workshop-on-modeling-and-mitigation-consequences-accidental-releases/1995/proceeding</v>
      </c>
      <c r="R229" s="18" t="s">
        <v>17441</v>
      </c>
      <c r="S229" s="26" t="str">
        <f t="shared" si="24"/>
        <v>https://www.aiche.org/node/1869291/group/9631/session/124191/paper/855011</v>
      </c>
    </row>
    <row r="230" spans="1:19" ht="62" x14ac:dyDescent="0.35">
      <c r="A230" s="18">
        <v>228</v>
      </c>
      <c r="B230" s="12">
        <v>1995</v>
      </c>
      <c r="C230" s="12" t="s">
        <v>2719</v>
      </c>
      <c r="E230" s="24" t="s">
        <v>2734</v>
      </c>
      <c r="F230" s="24" t="s">
        <v>2735</v>
      </c>
      <c r="I230" s="18" t="s">
        <v>2736</v>
      </c>
      <c r="K230" s="18">
        <v>5</v>
      </c>
      <c r="L230" s="38" t="str">
        <f t="shared" si="28"/>
        <v>Int. Conf. and Workshop on Modeling and Mitigating the Consequences of Accidental Releases of Hazardous Materials, September 26-29, 1995, New Orleans, Louisiana, AICHE, NY, NY</v>
      </c>
      <c r="M230" s="33" t="str">
        <f t="shared" si="29"/>
        <v>https://www.aiche.org/academy/conferences/international-conference-and-workshop-on-modeling-and-mitigation-consequences-accidental-releases/1995/proceeding</v>
      </c>
      <c r="N230" s="38" t="str">
        <f t="shared" si="23"/>
        <v>R. L. Lee, J. R. Albritton, D. L. Ermak, and J. Kim, "Computational Fluid Dynamics Modeling for Emergency Preparedness and Response," Int. Conf. and Workshop on Modeling and Mitigating the Consequences of Accidental Releases of Hazardous Materials, September 26-29, 1995, New Orleans, Louisiana, AICHE, NY, NY, pp 43-58.</v>
      </c>
      <c r="O230" s="23" t="s">
        <v>719</v>
      </c>
      <c r="P230" s="24" t="s">
        <v>2737</v>
      </c>
      <c r="Q230" s="26" t="str">
        <f t="shared" si="30"/>
        <v>https://www.aiche.org/academy/conferences/international-conference-and-workshop-on-modeling-and-mitigation-consequences-accidental-releases/1995/proceeding</v>
      </c>
      <c r="R230" s="18" t="s">
        <v>17442</v>
      </c>
      <c r="S230" s="26" t="str">
        <f t="shared" si="24"/>
        <v>https://www.aiche.org/node/1869291/group/9631/session/124191/paper/855016</v>
      </c>
    </row>
    <row r="231" spans="1:19" ht="62" x14ac:dyDescent="0.35">
      <c r="A231" s="18">
        <v>229</v>
      </c>
      <c r="B231" s="12">
        <v>1995</v>
      </c>
      <c r="C231" s="12" t="s">
        <v>2719</v>
      </c>
      <c r="E231" s="24" t="s">
        <v>2738</v>
      </c>
      <c r="F231" s="24" t="s">
        <v>2739</v>
      </c>
      <c r="I231" s="18" t="s">
        <v>2740</v>
      </c>
      <c r="K231" s="18">
        <v>6</v>
      </c>
      <c r="L231" s="38" t="str">
        <f t="shared" si="28"/>
        <v>Int. Conf. and Workshop on Modeling and Mitigating the Consequences of Accidental Releases of Hazardous Materials, September 26-29, 1995, New Orleans, Louisiana, AICHE, NY, NY</v>
      </c>
      <c r="M231" s="33" t="str">
        <f t="shared" si="29"/>
        <v>https://www.aiche.org/academy/conferences/international-conference-and-workshop-on-modeling-and-mitigation-consequences-accidental-releases/1995/proceeding</v>
      </c>
      <c r="N231" s="38" t="str">
        <f t="shared" si="23"/>
        <v>D. M. Webber, "Spreading and Vaporisation of Liquid Pools," Int. Conf. and Workshop on Modeling and Mitigating the Consequences of Accidental Releases of Hazardous Materials, September 26-29, 1995, New Orleans, Louisiana, AICHE, NY, NY, pp 59-66.</v>
      </c>
      <c r="O231" s="23" t="s">
        <v>723</v>
      </c>
      <c r="P231" s="24" t="s">
        <v>2741</v>
      </c>
      <c r="Q231" s="26" t="str">
        <f t="shared" si="30"/>
        <v>https://www.aiche.org/academy/conferences/international-conference-and-workshop-on-modeling-and-mitigation-consequences-accidental-releases/1995/proceeding</v>
      </c>
      <c r="R231" s="18" t="s">
        <v>17443</v>
      </c>
      <c r="S231" s="26" t="str">
        <f t="shared" si="24"/>
        <v>https://www.aiche.org/node/1869291/group/9631/session/124191/paper/855021</v>
      </c>
    </row>
    <row r="232" spans="1:19" ht="62" x14ac:dyDescent="0.35">
      <c r="A232" s="18">
        <v>230</v>
      </c>
      <c r="B232" s="12">
        <v>1995</v>
      </c>
      <c r="C232" s="12" t="s">
        <v>2719</v>
      </c>
      <c r="E232" s="24" t="s">
        <v>2742</v>
      </c>
      <c r="F232" s="24" t="s">
        <v>2743</v>
      </c>
      <c r="I232" s="18" t="s">
        <v>2744</v>
      </c>
      <c r="K232" s="18">
        <v>7</v>
      </c>
      <c r="L232" s="38" t="str">
        <f t="shared" si="28"/>
        <v>Int. Conf. and Workshop on Modeling and Mitigating the Consequences of Accidental Releases of Hazardous Materials, September 26-29, 1995, New Orleans, Louisiana, AICHE, NY, NY</v>
      </c>
      <c r="M232" s="33" t="str">
        <f t="shared" si="29"/>
        <v>https://www.aiche.org/academy/conferences/international-conference-and-workshop-on-modeling-and-mitigation-consequences-accidental-releases/1995/proceeding</v>
      </c>
      <c r="N232" s="38" t="str">
        <f t="shared" si="23"/>
        <v>R. E. Britter, "A Researcher's/Consultant's View on Advances in Source and Dispersion Modelling," Int. Conf. and Workshop on Modeling and Mitigating the Consequences of Accidental Releases of Hazardous Materials, September 26-29, 1995, New Orleans, Louisiana, AICHE, NY, NY, pp 67-76.</v>
      </c>
      <c r="O232" s="23" t="s">
        <v>726</v>
      </c>
      <c r="P232" s="24" t="s">
        <v>2745</v>
      </c>
      <c r="Q232" s="26" t="str">
        <f t="shared" si="30"/>
        <v>https://www.aiche.org/academy/conferences/international-conference-and-workshop-on-modeling-and-mitigation-consequences-accidental-releases/1995/proceeding</v>
      </c>
      <c r="R232" s="18" t="s">
        <v>17444</v>
      </c>
      <c r="S232" s="26" t="str">
        <f t="shared" si="24"/>
        <v>https://www.aiche.org/node/1869291/group/9631/session/124191/paper/855026</v>
      </c>
    </row>
    <row r="233" spans="1:19" ht="62" x14ac:dyDescent="0.35">
      <c r="A233" s="18">
        <v>231</v>
      </c>
      <c r="B233" s="12">
        <v>1995</v>
      </c>
      <c r="C233" s="12" t="s">
        <v>2719</v>
      </c>
      <c r="E233" s="24" t="s">
        <v>2746</v>
      </c>
      <c r="I233" s="18" t="s">
        <v>2747</v>
      </c>
      <c r="K233" s="18">
        <v>8</v>
      </c>
      <c r="L233" s="38" t="str">
        <f t="shared" si="28"/>
        <v>Int. Conf. and Workshop on Modeling and Mitigating the Consequences of Accidental Releases of Hazardous Materials, September 26-29, 1995, New Orleans, Louisiana, AICHE, NY, NY</v>
      </c>
      <c r="M233" s="33" t="str">
        <f t="shared" si="29"/>
        <v>https://www.aiche.org/academy/conferences/international-conference-and-workshop-on-modeling-and-mitigation-consequences-accidental-releases/1995/proceeding</v>
      </c>
      <c r="N233" s="38" t="str">
        <f t="shared" si="23"/>
        <v>, "Workshop on Modeling Data Needs," Int. Conf. and Workshop on Modeling and Mitigating the Consequences of Accidental Releases of Hazardous Materials, September 26-29, 1995, New Orleans, Louisiana, AICHE, NY, NY, pp 77-78.</v>
      </c>
      <c r="O233" s="23" t="s">
        <v>729</v>
      </c>
      <c r="P233" s="24" t="s">
        <v>2748</v>
      </c>
      <c r="Q233" s="26" t="str">
        <f t="shared" si="30"/>
        <v>https://www.aiche.org/academy/conferences/international-conference-and-workshop-on-modeling-and-mitigation-consequences-accidental-releases/1995/proceeding</v>
      </c>
      <c r="R233" s="18" t="s">
        <v>17445</v>
      </c>
      <c r="S233" s="26" t="str">
        <f t="shared" si="24"/>
        <v>https://www.aiche.org/node/1869291/group/9631/session/124191/paper/855031</v>
      </c>
    </row>
    <row r="234" spans="1:19" ht="62" x14ac:dyDescent="0.35">
      <c r="A234" s="18">
        <v>232</v>
      </c>
      <c r="B234" s="12">
        <v>1995</v>
      </c>
      <c r="C234" s="12" t="s">
        <v>2719</v>
      </c>
      <c r="E234" s="24" t="s">
        <v>2749</v>
      </c>
      <c r="I234" s="18" t="s">
        <v>13511</v>
      </c>
      <c r="K234" s="18">
        <v>9</v>
      </c>
      <c r="L234" s="38" t="str">
        <f t="shared" si="28"/>
        <v>Int. Conf. and Workshop on Modeling and Mitigating the Consequences of Accidental Releases of Hazardous Materials, September 26-29, 1995, New Orleans, Louisiana, AICHE, NY, NY</v>
      </c>
      <c r="M234" s="33" t="str">
        <f t="shared" si="29"/>
        <v>https://www.aiche.org/academy/conferences/international-conference-and-workshop-on-modeling-and-mitigation-consequences-accidental-releases/1995/proceeding</v>
      </c>
      <c r="N234" s="38" t="str">
        <f t="shared" si="23"/>
        <v>, "Workshop on Multicomponent Modeling," Int. Conf. and Workshop on Modeling and Mitigating the Consequences of Accidental Releases of Hazardous Materials, September 26-29, 1995, New Orleans, Louisiana, AICHE, NY, NY, pp 79-80.</v>
      </c>
      <c r="O234" s="23" t="s">
        <v>732</v>
      </c>
      <c r="P234" s="24" t="s">
        <v>2750</v>
      </c>
      <c r="Q234" s="26" t="str">
        <f t="shared" si="30"/>
        <v>https://www.aiche.org/academy/conferences/international-conference-and-workshop-on-modeling-and-mitigation-consequences-accidental-releases/1995/proceeding</v>
      </c>
      <c r="R234" s="18" t="s">
        <v>17446</v>
      </c>
      <c r="S234" s="26" t="str">
        <f t="shared" si="24"/>
        <v>https://www.aiche.org/node/1869291/group/9631/session/124191/paper/855036</v>
      </c>
    </row>
    <row r="235" spans="1:19" ht="62" x14ac:dyDescent="0.35">
      <c r="A235" s="18">
        <v>233</v>
      </c>
      <c r="B235" s="12">
        <v>1995</v>
      </c>
      <c r="C235" s="12" t="s">
        <v>2719</v>
      </c>
      <c r="E235" s="24" t="s">
        <v>2751</v>
      </c>
      <c r="I235" s="18" t="s">
        <v>2752</v>
      </c>
      <c r="K235" s="18">
        <v>10</v>
      </c>
      <c r="L235" s="38" t="str">
        <f t="shared" si="28"/>
        <v>Int. Conf. and Workshop on Modeling and Mitigating the Consequences of Accidental Releases of Hazardous Materials, September 26-29, 1995, New Orleans, Louisiana, AICHE, NY, NY</v>
      </c>
      <c r="M235" s="33" t="str">
        <f t="shared" si="29"/>
        <v>https://www.aiche.org/academy/conferences/international-conference-and-workshop-on-modeling-and-mitigation-consequences-accidental-releases/1995/proceeding</v>
      </c>
      <c r="N235" s="38" t="str">
        <f t="shared" si="23"/>
        <v>, "Workshop on Explosions, BLEVEs, Fires, Etc.," Int. Conf. and Workshop on Modeling and Mitigating the Consequences of Accidental Releases of Hazardous Materials, September 26-29, 1995, New Orleans, Louisiana, AICHE, NY, NY, pp 81-82.</v>
      </c>
      <c r="O235" s="23" t="s">
        <v>75</v>
      </c>
      <c r="P235" s="24" t="s">
        <v>2753</v>
      </c>
      <c r="Q235" s="26" t="str">
        <f t="shared" si="30"/>
        <v>https://www.aiche.org/academy/conferences/international-conference-and-workshop-on-modeling-and-mitigation-consequences-accidental-releases/1995/proceeding</v>
      </c>
      <c r="R235" s="18" t="s">
        <v>17447</v>
      </c>
      <c r="S235" s="26" t="str">
        <f t="shared" si="24"/>
        <v>https://www.aiche.org/node/1869291/group/9631/session/124191/paper/855041</v>
      </c>
    </row>
    <row r="236" spans="1:19" ht="62" x14ac:dyDescent="0.35">
      <c r="A236" s="18">
        <v>234</v>
      </c>
      <c r="B236" s="12">
        <v>1995</v>
      </c>
      <c r="C236" s="12" t="s">
        <v>2719</v>
      </c>
      <c r="E236" s="24" t="s">
        <v>2754</v>
      </c>
      <c r="F236" s="24" t="s">
        <v>2755</v>
      </c>
      <c r="I236" s="18" t="s">
        <v>2756</v>
      </c>
      <c r="K236" s="18">
        <v>11</v>
      </c>
      <c r="L236" s="38" t="str">
        <f t="shared" si="28"/>
        <v>Int. Conf. and Workshop on Modeling and Mitigating the Consequences of Accidental Releases of Hazardous Materials, September 26-29, 1995, New Orleans, Louisiana, AICHE, NY, NY</v>
      </c>
      <c r="M236" s="33" t="str">
        <f t="shared" si="29"/>
        <v>https://www.aiche.org/academy/conferences/international-conference-and-workshop-on-modeling-and-mitigation-consequences-accidental-releases/1995/proceeding</v>
      </c>
      <c r="N236" s="38" t="str">
        <f t="shared" si="23"/>
        <v>S. W. Haines, "Preventing Boiling Liquid Expanding Vapor Explosions," Int. Conf. and Workshop on Modeling and Mitigating the Consequences of Accidental Releases of Hazardous Materials, September 26-29, 1995, New Orleans, Louisiana, AICHE, NY, NY, pp 83-96.</v>
      </c>
      <c r="O236" s="20" t="s">
        <v>79</v>
      </c>
      <c r="P236" s="24" t="s">
        <v>2757</v>
      </c>
      <c r="Q236" s="26" t="str">
        <f t="shared" si="30"/>
        <v>https://www.aiche.org/academy/conferences/international-conference-and-workshop-on-modeling-and-mitigation-consequences-accidental-releases/1995/proceeding</v>
      </c>
      <c r="R236" s="18" t="s">
        <v>17448</v>
      </c>
      <c r="S236" s="26" t="str">
        <f t="shared" si="24"/>
        <v>https://www.aiche.org/node/1869291/group/9631/session/124191/paper/855046</v>
      </c>
    </row>
    <row r="237" spans="1:19" ht="62" x14ac:dyDescent="0.35">
      <c r="A237" s="18">
        <v>235</v>
      </c>
      <c r="B237" s="12">
        <v>1995</v>
      </c>
      <c r="C237" s="12" t="s">
        <v>2719</v>
      </c>
      <c r="E237" s="24" t="s">
        <v>2758</v>
      </c>
      <c r="F237" s="24" t="s">
        <v>2759</v>
      </c>
      <c r="I237" s="18" t="s">
        <v>13512</v>
      </c>
      <c r="K237" s="18">
        <v>12</v>
      </c>
      <c r="L237" s="38" t="str">
        <f t="shared" si="28"/>
        <v>Int. Conf. and Workshop on Modeling and Mitigating the Consequences of Accidental Releases of Hazardous Materials, September 26-29, 1995, New Orleans, Louisiana, AICHE, NY, NY</v>
      </c>
      <c r="M237" s="33" t="str">
        <f t="shared" si="29"/>
        <v>https://www.aiche.org/academy/conferences/international-conference-and-workshop-on-modeling-and-mitigation-consequences-accidental-releases/1995/proceeding</v>
      </c>
      <c r="N237" s="38" t="str">
        <f t="shared" si="23"/>
        <v>A. Papadourakis, "MULTDIS: a Multicomponent, Multiphase Dispersion Program Incorporating Nonideal Thermodynamics, Liquid Rainout, and Multicomponent Toxicity Effects," Int. Conf. and Workshop on Modeling and Mitigating the Consequences of Accidental Releases of Hazardous Materials, September 26-29, 1995, New Orleans, Louisiana, AICHE, NY, NY, pp 97-116.</v>
      </c>
      <c r="O237" s="20" t="s">
        <v>83</v>
      </c>
      <c r="P237" s="24" t="s">
        <v>2760</v>
      </c>
      <c r="Q237" s="26" t="str">
        <f t="shared" si="30"/>
        <v>https://www.aiche.org/academy/conferences/international-conference-and-workshop-on-modeling-and-mitigation-consequences-accidental-releases/1995/proceeding</v>
      </c>
      <c r="R237" s="18" t="s">
        <v>17449</v>
      </c>
      <c r="S237" s="26" t="str">
        <f t="shared" si="24"/>
        <v>https://www.aiche.org/node/1869291/group/9631/session/124191/paper/855051</v>
      </c>
    </row>
    <row r="238" spans="1:19" ht="62" x14ac:dyDescent="0.35">
      <c r="A238" s="18">
        <v>236</v>
      </c>
      <c r="B238" s="12">
        <v>1995</v>
      </c>
      <c r="C238" s="12" t="s">
        <v>2719</v>
      </c>
      <c r="E238" s="24" t="s">
        <v>2761</v>
      </c>
      <c r="F238" s="24" t="s">
        <v>2762</v>
      </c>
      <c r="I238" s="18" t="s">
        <v>13513</v>
      </c>
      <c r="K238" s="18">
        <v>13</v>
      </c>
      <c r="L238" s="38" t="str">
        <f t="shared" si="28"/>
        <v>Int. Conf. and Workshop on Modeling and Mitigating the Consequences of Accidental Releases of Hazardous Materials, September 26-29, 1995, New Orleans, Louisiana, AICHE, NY, NY</v>
      </c>
      <c r="M238" s="33" t="str">
        <f t="shared" si="29"/>
        <v>https://www.aiche.org/academy/conferences/international-conference-and-workshop-on-modeling-and-mitigation-consequences-accidental-releases/1995/proceeding</v>
      </c>
      <c r="N238" s="38" t="str">
        <f t="shared" si="23"/>
        <v>J. L. Woodward, "Aerosol Drop Size Correlation and Corrected Rainout Data Using Models of Drop Evaporation, Pool Absorption and Pool Evaporation," Int. Conf. and Workshop on Modeling and Mitigating the Consequences of Accidental Releases of Hazardous Materials, September 26-29, 1995, New Orleans, Louisiana, AICHE, NY, NY, pp 117-148.</v>
      </c>
      <c r="O238" s="20" t="s">
        <v>86</v>
      </c>
      <c r="P238" s="24" t="s">
        <v>2763</v>
      </c>
      <c r="Q238" s="26" t="str">
        <f t="shared" si="30"/>
        <v>https://www.aiche.org/academy/conferences/international-conference-and-workshop-on-modeling-and-mitigation-consequences-accidental-releases/1995/proceeding</v>
      </c>
      <c r="R238" s="18" t="s">
        <v>17450</v>
      </c>
      <c r="S238" s="26" t="str">
        <f t="shared" si="24"/>
        <v>https://www.aiche.org/node/1869291/group/9631/session/124191/paper/855056</v>
      </c>
    </row>
    <row r="239" spans="1:19" ht="62" x14ac:dyDescent="0.35">
      <c r="A239" s="18">
        <v>237</v>
      </c>
      <c r="B239" s="12">
        <v>1995</v>
      </c>
      <c r="C239" s="12" t="s">
        <v>2719</v>
      </c>
      <c r="E239" s="24" t="s">
        <v>2764</v>
      </c>
      <c r="F239" s="24" t="s">
        <v>2765</v>
      </c>
      <c r="I239" s="18" t="s">
        <v>2766</v>
      </c>
      <c r="K239" s="18">
        <v>14</v>
      </c>
      <c r="L239" s="38" t="str">
        <f t="shared" si="28"/>
        <v>Int. Conf. and Workshop on Modeling and Mitigating the Consequences of Accidental Releases of Hazardous Materials, September 26-29, 1995, New Orleans, Louisiana, AICHE, NY, NY</v>
      </c>
      <c r="M239" s="33" t="str">
        <f t="shared" si="29"/>
        <v>https://www.aiche.org/academy/conferences/international-conference-and-workshop-on-modeling-and-mitigation-consequences-accidental-releases/1995/proceeding</v>
      </c>
      <c r="N239" s="38" t="str">
        <f t="shared" si="23"/>
        <v>J. Kukkonen, M. Kulmala, J. Nikmo, T. Vesala, D. M. Webber, and T. Wren, "The Homogeneous Equilibrium Approximation in Heavy Gas Dispersion Models," Int. Conf. and Workshop on Modeling and Mitigating the Consequences of Accidental Releases of Hazardous Materials, September 26-29, 1995, New Orleans, Louisiana, AICHE, NY, NY, pp 149-166.</v>
      </c>
      <c r="O239" s="20" t="s">
        <v>89</v>
      </c>
      <c r="P239" s="24" t="s">
        <v>2767</v>
      </c>
      <c r="Q239" s="26" t="str">
        <f t="shared" si="30"/>
        <v>https://www.aiche.org/academy/conferences/international-conference-and-workshop-on-modeling-and-mitigation-consequences-accidental-releases/1995/proceeding</v>
      </c>
      <c r="R239" s="18" t="s">
        <v>17451</v>
      </c>
      <c r="S239" s="26" t="str">
        <f t="shared" si="24"/>
        <v>https://www.aiche.org/node/1869291/group/9631/session/124191/paper/855061</v>
      </c>
    </row>
    <row r="240" spans="1:19" ht="62" x14ac:dyDescent="0.35">
      <c r="A240" s="18">
        <v>238</v>
      </c>
      <c r="B240" s="12">
        <v>1995</v>
      </c>
      <c r="C240" s="12" t="s">
        <v>2719</v>
      </c>
      <c r="E240" s="24" t="s">
        <v>2768</v>
      </c>
      <c r="F240" s="24" t="s">
        <v>11721</v>
      </c>
      <c r="I240" s="18" t="s">
        <v>13514</v>
      </c>
      <c r="K240" s="18">
        <v>15</v>
      </c>
      <c r="L240" s="38" t="str">
        <f t="shared" si="28"/>
        <v>Int. Conf. and Workshop on Modeling and Mitigating the Consequences of Accidental Releases of Hazardous Materials, September 26-29, 1995, New Orleans, Louisiana, AICHE, NY, NY</v>
      </c>
      <c r="M240" s="33" t="str">
        <f t="shared" si="29"/>
        <v>https://www.aiche.org/academy/conferences/international-conference-and-workshop-on-modeling-and-mitigation-consequences-accidental-releases/1995/proceeding</v>
      </c>
      <c r="N240" s="38" t="str">
        <f t="shared" si="23"/>
        <v>H. Lee Norris III, "Models and Data on Single Phase and Multiphase Release Rates from Vessels and Pipelines," Int. Conf. and Workshop on Modeling and Mitigating the Consequences of Accidental Releases of Hazardous Materials, September 26-29, 1995, New Orleans, Louisiana, AICHE, NY, NY, pp 167-188.</v>
      </c>
      <c r="O240" s="20" t="s">
        <v>92</v>
      </c>
      <c r="P240" s="24" t="s">
        <v>2769</v>
      </c>
      <c r="Q240" s="26" t="str">
        <f t="shared" si="30"/>
        <v>https://www.aiche.org/academy/conferences/international-conference-and-workshop-on-modeling-and-mitigation-consequences-accidental-releases/1995/proceeding</v>
      </c>
      <c r="R240" s="18" t="s">
        <v>17452</v>
      </c>
      <c r="S240" s="26" t="str">
        <f t="shared" si="24"/>
        <v>https://www.aiche.org/node/1869291/group/9631/session/124191/paper/855066</v>
      </c>
    </row>
    <row r="241" spans="1:19" ht="62" x14ac:dyDescent="0.35">
      <c r="A241" s="18">
        <v>239</v>
      </c>
      <c r="B241" s="12">
        <v>1995</v>
      </c>
      <c r="C241" s="12" t="s">
        <v>2719</v>
      </c>
      <c r="E241" s="24" t="s">
        <v>2770</v>
      </c>
      <c r="F241" s="24" t="s">
        <v>13532</v>
      </c>
      <c r="I241" s="18" t="s">
        <v>2771</v>
      </c>
      <c r="K241" s="18">
        <v>16</v>
      </c>
      <c r="L241" s="38" t="str">
        <f t="shared" si="28"/>
        <v>Int. Conf. and Workshop on Modeling and Mitigating the Consequences of Accidental Releases of Hazardous Materials, September 26-29, 1995, New Orleans, Louisiana, AICHE, NY, NY</v>
      </c>
      <c r="M241" s="33" t="str">
        <f t="shared" si="29"/>
        <v>https://www.aiche.org/academy/conferences/international-conference-and-workshop-on-modeling-and-mitigation-consequences-accidental-releases/1995/proceeding</v>
      </c>
      <c r="N241" s="38" t="str">
        <f t="shared" si="23"/>
        <v>R. Muralidhar, G. R. Jersey, F. J. Krambeck, and S. Sundarfsan, "A Two-Phase Model for Subcooled and Superheated Liquid Jets," Int. Conf. and Workshop on Modeling and Mitigating the Consequences of Accidental Releases of Hazardous Materials, September 26-29, 1995, New Orleans, Louisiana, AICHE, NY, NY, pp 189-224.</v>
      </c>
      <c r="O241" s="20" t="s">
        <v>95</v>
      </c>
      <c r="P241" s="24" t="s">
        <v>2772</v>
      </c>
      <c r="Q241" s="26" t="str">
        <f t="shared" si="30"/>
        <v>https://www.aiche.org/academy/conferences/international-conference-and-workshop-on-modeling-and-mitigation-consequences-accidental-releases/1995/proceeding</v>
      </c>
      <c r="R241" s="18" t="s">
        <v>17453</v>
      </c>
      <c r="S241" s="26" t="str">
        <f t="shared" si="24"/>
        <v>https://www.aiche.org/node/1869291/group/9631/session/124191/paper/855071</v>
      </c>
    </row>
    <row r="242" spans="1:19" ht="62" x14ac:dyDescent="0.35">
      <c r="A242" s="18">
        <v>240</v>
      </c>
      <c r="B242" s="12">
        <v>1995</v>
      </c>
      <c r="C242" s="12" t="s">
        <v>2719</v>
      </c>
      <c r="E242" s="24" t="s">
        <v>2773</v>
      </c>
      <c r="F242" s="24" t="s">
        <v>2774</v>
      </c>
      <c r="I242" s="18" t="s">
        <v>13515</v>
      </c>
      <c r="K242" s="18">
        <v>17</v>
      </c>
      <c r="L242" s="38" t="str">
        <f t="shared" si="28"/>
        <v>Int. Conf. and Workshop on Modeling and Mitigating the Consequences of Accidental Releases of Hazardous Materials, September 26-29, 1995, New Orleans, Louisiana, AICHE, NY, NY</v>
      </c>
      <c r="M242" s="33" t="str">
        <f t="shared" si="29"/>
        <v>https://www.aiche.org/academy/conferences/international-conference-and-workshop-on-modeling-and-mitigation-consequences-accidental-releases/1995/proceeding</v>
      </c>
      <c r="N242" s="38" t="str">
        <f t="shared" si="23"/>
        <v>S. R. Hanna, J. Chang, and X. Zhang, "Modifications to HGSYSTEM to Account for UF6 Chemistry and Thermodynamics," Int. Conf. and Workshop on Modeling and Mitigating the Consequences of Accidental Releases of Hazardous Materials, September 26-29, 1995, New Orleans, Louisiana, AICHE, NY, NY, pp 225-242.</v>
      </c>
      <c r="O242" s="20" t="s">
        <v>98</v>
      </c>
      <c r="P242" s="24" t="s">
        <v>2775</v>
      </c>
      <c r="Q242" s="26" t="str">
        <f t="shared" si="30"/>
        <v>https://www.aiche.org/academy/conferences/international-conference-and-workshop-on-modeling-and-mitigation-consequences-accidental-releases/1995/proceeding</v>
      </c>
      <c r="R242" s="18" t="s">
        <v>17454</v>
      </c>
      <c r="S242" s="26" t="str">
        <f t="shared" si="24"/>
        <v>https://www.aiche.org/node/1869291/group/9631/session/124191/paper/855076</v>
      </c>
    </row>
    <row r="243" spans="1:19" ht="62" x14ac:dyDescent="0.35">
      <c r="A243" s="18">
        <v>241</v>
      </c>
      <c r="B243" s="12">
        <v>1995</v>
      </c>
      <c r="C243" s="12" t="s">
        <v>2719</v>
      </c>
      <c r="E243" s="24" t="s">
        <v>2776</v>
      </c>
      <c r="F243" s="24" t="s">
        <v>2777</v>
      </c>
      <c r="I243" s="18" t="s">
        <v>2778</v>
      </c>
      <c r="K243" s="18">
        <v>18</v>
      </c>
      <c r="L243" s="38" t="str">
        <f t="shared" si="28"/>
        <v>Int. Conf. and Workshop on Modeling and Mitigating the Consequences of Accidental Releases of Hazardous Materials, September 26-29, 1995, New Orleans, Louisiana, AICHE, NY, NY</v>
      </c>
      <c r="M243" s="33" t="str">
        <f t="shared" si="29"/>
        <v>https://www.aiche.org/academy/conferences/international-conference-and-workshop-on-modeling-and-mitigation-consequences-accidental-releases/1995/proceeding</v>
      </c>
      <c r="N243" s="38" t="str">
        <f t="shared" si="23"/>
        <v>E. L. Freedman and D. Goldbloom-Helzner, "Hazard Assessment and Accidental Release Modeling for the EPA Risk Management Program," Int. Conf. and Workshop on Modeling and Mitigating the Consequences of Accidental Releases of Hazardous Materials, September 26-29, 1995, New Orleans, Louisiana, AICHE, NY, NY, pp 243-268.</v>
      </c>
      <c r="O243" s="20" t="s">
        <v>102</v>
      </c>
      <c r="P243" s="24" t="s">
        <v>2779</v>
      </c>
      <c r="Q243" s="26" t="str">
        <f t="shared" si="30"/>
        <v>https://www.aiche.org/academy/conferences/international-conference-and-workshop-on-modeling-and-mitigation-consequences-accidental-releases/1995/proceeding</v>
      </c>
      <c r="R243" s="18" t="s">
        <v>17455</v>
      </c>
      <c r="S243" s="26" t="str">
        <f t="shared" si="24"/>
        <v>https://www.aiche.org/node/1869291/group/9631/session/124191/paper/855081</v>
      </c>
    </row>
    <row r="244" spans="1:19" ht="62" x14ac:dyDescent="0.35">
      <c r="A244" s="18">
        <v>242</v>
      </c>
      <c r="B244" s="12">
        <v>1995</v>
      </c>
      <c r="C244" s="12" t="s">
        <v>2719</v>
      </c>
      <c r="E244" s="24" t="s">
        <v>2780</v>
      </c>
      <c r="F244" s="24" t="s">
        <v>2781</v>
      </c>
      <c r="I244" s="18" t="s">
        <v>2782</v>
      </c>
      <c r="K244" s="18">
        <v>19</v>
      </c>
      <c r="L244" s="38" t="str">
        <f t="shared" si="28"/>
        <v>Int. Conf. and Workshop on Modeling and Mitigating the Consequences of Accidental Releases of Hazardous Materials, September 26-29, 1995, New Orleans, Louisiana, AICHE, NY, NY</v>
      </c>
      <c r="M244" s="33" t="str">
        <f t="shared" si="29"/>
        <v>https://www.aiche.org/academy/conferences/international-conference-and-workshop-on-modeling-and-mitigation-consequences-accidental-releases/1995/proceeding</v>
      </c>
      <c r="N244" s="38" t="str">
        <f t="shared" si="23"/>
        <v>C. Nussey, D. A. Carter, and K. Cassidy, "The Application of Consequence Models in Risk Assessment: a Regulator's View," Int. Conf. and Workshop on Modeling and Mitigating the Consequences of Accidental Releases of Hazardous Materials, September 26-29, 1995, New Orleans, Louisiana, AICHE, NY, NY, pp 269-304.</v>
      </c>
      <c r="O244" s="20" t="s">
        <v>106</v>
      </c>
      <c r="P244" s="24" t="s">
        <v>2783</v>
      </c>
      <c r="Q244" s="26" t="str">
        <f t="shared" si="30"/>
        <v>https://www.aiche.org/academy/conferences/international-conference-and-workshop-on-modeling-and-mitigation-consequences-accidental-releases/1995/proceeding</v>
      </c>
      <c r="R244" s="18" t="s">
        <v>17456</v>
      </c>
      <c r="S244" s="26" t="str">
        <f t="shared" si="24"/>
        <v>https://www.aiche.org/node/1869291/group/9631/session/124191/paper/855086</v>
      </c>
    </row>
    <row r="245" spans="1:19" ht="62" x14ac:dyDescent="0.35">
      <c r="A245" s="18">
        <v>243</v>
      </c>
      <c r="B245" s="12">
        <v>1995</v>
      </c>
      <c r="C245" s="12" t="s">
        <v>2719</v>
      </c>
      <c r="E245" s="24" t="s">
        <v>2784</v>
      </c>
      <c r="F245" s="24" t="s">
        <v>11722</v>
      </c>
      <c r="I245" s="18" t="s">
        <v>13516</v>
      </c>
      <c r="K245" s="18">
        <v>20</v>
      </c>
      <c r="L245" s="38" t="str">
        <f t="shared" si="28"/>
        <v>Int. Conf. and Workshop on Modeling and Mitigating the Consequences of Accidental Releases of Hazardous Materials, September 26-29, 1995, New Orleans, Louisiana, AICHE, NY, NY</v>
      </c>
      <c r="M245" s="33" t="str">
        <f t="shared" si="29"/>
        <v>https://www.aiche.org/academy/conferences/international-conference-and-workshop-on-modeling-and-mitigation-consequences-accidental-releases/1995/proceeding</v>
      </c>
      <c r="N245" s="38" t="str">
        <f t="shared" si="23"/>
        <v>J. S. Arendt, M. W. Roberts, T. W. Taylor, and P. L. Hill, "Lessons Learned from Regional Hazard Assessment Studies," Int. Conf. and Workshop on Modeling and Mitigating the Consequences of Accidental Releases of Hazardous Materials, September 26-29, 1995, New Orleans, Louisiana, AICHE, NY, NY, pp 305-318.</v>
      </c>
      <c r="O245" s="20" t="s">
        <v>110</v>
      </c>
      <c r="P245" s="24" t="s">
        <v>2785</v>
      </c>
      <c r="Q245" s="26" t="str">
        <f t="shared" si="30"/>
        <v>https://www.aiche.org/academy/conferences/international-conference-and-workshop-on-modeling-and-mitigation-consequences-accidental-releases/1995/proceeding</v>
      </c>
      <c r="R245" s="18" t="s">
        <v>17457</v>
      </c>
      <c r="S245" s="26" t="str">
        <f t="shared" si="24"/>
        <v>https://www.aiche.org/node/1869291/group/9631/session/124191/paper/855091</v>
      </c>
    </row>
    <row r="246" spans="1:19" ht="62" x14ac:dyDescent="0.35">
      <c r="A246" s="18">
        <v>244</v>
      </c>
      <c r="B246" s="12">
        <v>1995</v>
      </c>
      <c r="C246" s="12" t="s">
        <v>2719</v>
      </c>
      <c r="E246" s="24" t="s">
        <v>2786</v>
      </c>
      <c r="F246" s="24" t="s">
        <v>2787</v>
      </c>
      <c r="I246" s="18" t="s">
        <v>2788</v>
      </c>
      <c r="K246" s="18">
        <v>21</v>
      </c>
      <c r="L246" s="38" t="str">
        <f t="shared" si="28"/>
        <v>Int. Conf. and Workshop on Modeling and Mitigating the Consequences of Accidental Releases of Hazardous Materials, September 26-29, 1995, New Orleans, Louisiana, AICHE, NY, NY</v>
      </c>
      <c r="M246" s="33" t="str">
        <f t="shared" si="29"/>
        <v>https://www.aiche.org/academy/conferences/international-conference-and-workshop-on-modeling-and-mitigation-consequences-accidental-releases/1995/proceeding</v>
      </c>
      <c r="N246" s="38" t="str">
        <f t="shared" si="23"/>
        <v>J. S. Touma, "Developments in EPA's Air Dispersion Modeling for Hazardous/Toxic Releases," Int. Conf. and Workshop on Modeling and Mitigating the Consequences of Accidental Releases of Hazardous Materials, September 26-29, 1995, New Orleans, Louisiana, AICHE, NY, NY, pp 319-330.</v>
      </c>
      <c r="O246" s="20" t="s">
        <v>114</v>
      </c>
      <c r="P246" s="24" t="s">
        <v>2789</v>
      </c>
      <c r="Q246" s="26" t="str">
        <f t="shared" si="30"/>
        <v>https://www.aiche.org/academy/conferences/international-conference-and-workshop-on-modeling-and-mitigation-consequences-accidental-releases/1995/proceeding</v>
      </c>
      <c r="R246" s="18" t="s">
        <v>17458</v>
      </c>
      <c r="S246" s="26" t="str">
        <f t="shared" si="24"/>
        <v>https://www.aiche.org/node/1869291/group/9631/session/124191/paper/855096</v>
      </c>
    </row>
    <row r="247" spans="1:19" ht="62" x14ac:dyDescent="0.35">
      <c r="A247" s="18">
        <v>245</v>
      </c>
      <c r="B247" s="12">
        <v>1995</v>
      </c>
      <c r="C247" s="12" t="s">
        <v>2719</v>
      </c>
      <c r="E247" s="24" t="s">
        <v>2790</v>
      </c>
      <c r="F247" s="24" t="s">
        <v>2791</v>
      </c>
      <c r="I247" s="18" t="s">
        <v>13517</v>
      </c>
      <c r="K247" s="18">
        <v>22</v>
      </c>
      <c r="L247" s="38" t="str">
        <f t="shared" si="28"/>
        <v>Int. Conf. and Workshop on Modeling and Mitigating the Consequences of Accidental Releases of Hazardous Materials, September 26-29, 1995, New Orleans, Louisiana, AICHE, NY, NY</v>
      </c>
      <c r="M247" s="33" t="str">
        <f t="shared" si="29"/>
        <v>https://www.aiche.org/academy/conferences/international-conference-and-workshop-on-modeling-and-mitigation-consequences-accidental-releases/1995/proceeding</v>
      </c>
      <c r="N247" s="38" t="str">
        <f t="shared" si="23"/>
        <v>A. Ness and J. Chavarria, "Use of Quantitative Risk Assessment to Meet the Needs of PSM and RMP Regulations," Int. Conf. and Workshop on Modeling and Mitigating the Consequences of Accidental Releases of Hazardous Materials, September 26-29, 1995, New Orleans, Louisiana, AICHE, NY, NY, pp 331-340.</v>
      </c>
      <c r="O247" s="20" t="s">
        <v>118</v>
      </c>
      <c r="P247" s="24" t="s">
        <v>2792</v>
      </c>
      <c r="Q247" s="26" t="str">
        <f t="shared" si="30"/>
        <v>https://www.aiche.org/academy/conferences/international-conference-and-workshop-on-modeling-and-mitigation-consequences-accidental-releases/1995/proceeding</v>
      </c>
      <c r="R247" s="18" t="s">
        <v>17459</v>
      </c>
      <c r="S247" s="26" t="str">
        <f t="shared" si="24"/>
        <v>https://www.aiche.org/node/1869291/group/9631/session/124191/paper/855101</v>
      </c>
    </row>
    <row r="248" spans="1:19" ht="62" x14ac:dyDescent="0.35">
      <c r="A248" s="18">
        <v>246</v>
      </c>
      <c r="B248" s="12">
        <v>1995</v>
      </c>
      <c r="C248" s="12" t="s">
        <v>2719</v>
      </c>
      <c r="E248" s="24" t="s">
        <v>2793</v>
      </c>
      <c r="F248" s="24" t="s">
        <v>2794</v>
      </c>
      <c r="I248" s="18" t="s">
        <v>2795</v>
      </c>
      <c r="K248" s="18">
        <v>23</v>
      </c>
      <c r="L248" s="38" t="str">
        <f t="shared" si="28"/>
        <v>Int. Conf. and Workshop on Modeling and Mitigating the Consequences of Accidental Releases of Hazardous Materials, September 26-29, 1995, New Orleans, Louisiana, AICHE, NY, NY</v>
      </c>
      <c r="M248" s="33" t="str">
        <f t="shared" si="29"/>
        <v>https://www.aiche.org/academy/conferences/international-conference-and-workshop-on-modeling-and-mitigation-consequences-accidental-releases/1995/proceeding</v>
      </c>
      <c r="N248" s="38" t="str">
        <f t="shared" si="23"/>
        <v>A. Z. Keller and K. Cassidy, "Analysis of Fatality, Evacuation, and Cost Data Using Bradford Disaster Scale," Int. Conf. and Workshop on Modeling and Mitigating the Consequences of Accidental Releases of Hazardous Materials, September 26-29, 1995, New Orleans, Louisiana, AICHE, NY, NY, pp 341-358.</v>
      </c>
      <c r="O248" s="20" t="s">
        <v>122</v>
      </c>
      <c r="P248" s="24" t="s">
        <v>2796</v>
      </c>
      <c r="Q248" s="26" t="str">
        <f t="shared" si="30"/>
        <v>https://www.aiche.org/academy/conferences/international-conference-and-workshop-on-modeling-and-mitigation-consequences-accidental-releases/1995/proceeding</v>
      </c>
      <c r="R248" s="18" t="s">
        <v>17460</v>
      </c>
      <c r="S248" s="26" t="str">
        <f t="shared" si="24"/>
        <v>https://www.aiche.org/node/1869291/group/9631/session/124191/paper/855106</v>
      </c>
    </row>
    <row r="249" spans="1:19" ht="62" x14ac:dyDescent="0.35">
      <c r="A249" s="18">
        <v>247</v>
      </c>
      <c r="B249" s="12">
        <v>1995</v>
      </c>
      <c r="C249" s="12" t="s">
        <v>2719</v>
      </c>
      <c r="E249" s="24" t="s">
        <v>2797</v>
      </c>
      <c r="F249" s="24" t="s">
        <v>11724</v>
      </c>
      <c r="I249" s="18" t="s">
        <v>2798</v>
      </c>
      <c r="K249" s="18">
        <v>24</v>
      </c>
      <c r="L249" s="38" t="str">
        <f t="shared" si="28"/>
        <v>Int. Conf. and Workshop on Modeling and Mitigating the Consequences of Accidental Releases of Hazardous Materials, September 26-29, 1995, New Orleans, Louisiana, AICHE, NY, NY</v>
      </c>
      <c r="M249" s="33" t="str">
        <f t="shared" si="29"/>
        <v>https://www.aiche.org/academy/conferences/international-conference-and-workshop-on-modeling-and-mitigation-consequences-accidental-releases/1995/proceeding</v>
      </c>
      <c r="N249" s="38" t="str">
        <f t="shared" si="23"/>
        <v>M. Schatzmann, W. H. Snyder, and R. E. Lawson, Jr., "Building Effects on Heavy Gas Jet Dispersion," Int. Conf. and Workshop on Modeling and Mitigating the Consequences of Accidental Releases of Hazardous Materials, September 26-29, 1995, New Orleans, Louisiana, AICHE, NY, NY, pp 359-378.</v>
      </c>
      <c r="O249" s="20" t="s">
        <v>194</v>
      </c>
      <c r="P249" s="24" t="s">
        <v>2799</v>
      </c>
      <c r="Q249" s="26" t="str">
        <f t="shared" si="30"/>
        <v>https://www.aiche.org/academy/conferences/international-conference-and-workshop-on-modeling-and-mitigation-consequences-accidental-releases/1995/proceeding</v>
      </c>
      <c r="R249" s="18" t="s">
        <v>17461</v>
      </c>
      <c r="S249" s="26" t="str">
        <f t="shared" si="24"/>
        <v>https://www.aiche.org/node/1869291/group/9631/session/124191/paper/855111</v>
      </c>
    </row>
    <row r="250" spans="1:19" ht="62" x14ac:dyDescent="0.35">
      <c r="A250" s="18">
        <v>248</v>
      </c>
      <c r="B250" s="12">
        <v>1995</v>
      </c>
      <c r="C250" s="12" t="s">
        <v>2719</v>
      </c>
      <c r="E250" s="24" t="s">
        <v>2800</v>
      </c>
      <c r="F250" s="24" t="s">
        <v>2801</v>
      </c>
      <c r="I250" s="18" t="s">
        <v>2802</v>
      </c>
      <c r="K250" s="18">
        <v>25</v>
      </c>
      <c r="L250" s="38" t="str">
        <f t="shared" si="28"/>
        <v>Int. Conf. and Workshop on Modeling and Mitigating the Consequences of Accidental Releases of Hazardous Materials, September 26-29, 1995, New Orleans, Louisiana, AICHE, NY, NY</v>
      </c>
      <c r="M250" s="33" t="str">
        <f t="shared" si="29"/>
        <v>https://www.aiche.org/academy/conferences/international-conference-and-workshop-on-modeling-and-mitigation-consequences-accidental-releases/1995/proceeding</v>
      </c>
      <c r="N250" s="38" t="str">
        <f t="shared" si="23"/>
        <v>D. M. Webber, S. J. Jones, and D. Martin, "Modeling the Effects of Obstacles on the Dispersion of Hazardous Materials," Int. Conf. and Workshop on Modeling and Mitigating the Consequences of Accidental Releases of Hazardous Materials, September 26-29, 1995, New Orleans, Louisiana, AICHE, NY, NY, pp 379-404.</v>
      </c>
      <c r="O250" s="20" t="s">
        <v>198</v>
      </c>
      <c r="P250" s="24" t="s">
        <v>2803</v>
      </c>
      <c r="Q250" s="26" t="str">
        <f t="shared" si="30"/>
        <v>https://www.aiche.org/academy/conferences/international-conference-and-workshop-on-modeling-and-mitigation-consequences-accidental-releases/1995/proceeding</v>
      </c>
      <c r="R250" s="18" t="s">
        <v>17462</v>
      </c>
      <c r="S250" s="26" t="str">
        <f t="shared" si="24"/>
        <v>https://www.aiche.org/node/1869291/group/9631/session/124191/paper/855116</v>
      </c>
    </row>
    <row r="251" spans="1:19" ht="62" x14ac:dyDescent="0.35">
      <c r="A251" s="18">
        <v>249</v>
      </c>
      <c r="B251" s="12">
        <v>1995</v>
      </c>
      <c r="C251" s="12" t="s">
        <v>2719</v>
      </c>
      <c r="E251" s="24" t="s">
        <v>2804</v>
      </c>
      <c r="F251" s="24" t="s">
        <v>11723</v>
      </c>
      <c r="I251" s="18" t="s">
        <v>2805</v>
      </c>
      <c r="K251" s="18">
        <v>26</v>
      </c>
      <c r="L251" s="38" t="str">
        <f t="shared" si="28"/>
        <v>Int. Conf. and Workshop on Modeling and Mitigating the Consequences of Accidental Releases of Hazardous Materials, September 26-29, 1995, New Orleans, Louisiana, AICHE, NY, NY</v>
      </c>
      <c r="M251" s="33" t="str">
        <f t="shared" si="29"/>
        <v>https://www.aiche.org/academy/conferences/international-conference-and-workshop-on-modeling-and-mitigation-consequences-accidental-releases/1995/proceeding</v>
      </c>
      <c r="N251" s="38" t="str">
        <f t="shared" si="23"/>
        <v>R. L. Petersen, D. K. Parce, K. W. Steinberg, and C. G. Rabideau, "Objective Method for Estimating Surface Roughness Length at Industrial Complexes," Int. Conf. and Workshop on Modeling and Mitigating the Consequences of Accidental Releases of Hazardous Materials, September 26-29, 1995, New Orleans, Louisiana, AICHE, NY, NY, pp 405-422.</v>
      </c>
      <c r="O251" s="20" t="s">
        <v>202</v>
      </c>
      <c r="P251" s="24" t="s">
        <v>2806</v>
      </c>
      <c r="Q251" s="26" t="str">
        <f t="shared" si="30"/>
        <v>https://www.aiche.org/academy/conferences/international-conference-and-workshop-on-modeling-and-mitigation-consequences-accidental-releases/1995/proceeding</v>
      </c>
      <c r="R251" s="18" t="s">
        <v>17463</v>
      </c>
      <c r="S251" s="26" t="str">
        <f t="shared" si="24"/>
        <v>https://www.aiche.org/node/1869291/group/9631/session/124191/paper/855121</v>
      </c>
    </row>
    <row r="252" spans="1:19" ht="62" x14ac:dyDescent="0.35">
      <c r="A252" s="18">
        <v>250</v>
      </c>
      <c r="B252" s="12">
        <v>1995</v>
      </c>
      <c r="C252" s="12" t="s">
        <v>2719</v>
      </c>
      <c r="E252" s="24" t="s">
        <v>2807</v>
      </c>
      <c r="F252" s="24" t="s">
        <v>2808</v>
      </c>
      <c r="I252" s="18" t="s">
        <v>2809</v>
      </c>
      <c r="K252" s="18">
        <v>27</v>
      </c>
      <c r="L252" s="38" t="str">
        <f t="shared" si="28"/>
        <v>Int. Conf. and Workshop on Modeling and Mitigating the Consequences of Accidental Releases of Hazardous Materials, September 26-29, 1995, New Orleans, Louisiana, AICHE, NY, NY</v>
      </c>
      <c r="M252" s="33" t="str">
        <f t="shared" si="29"/>
        <v>https://www.aiche.org/academy/conferences/international-conference-and-workshop-on-modeling-and-mitigation-consequences-accidental-releases/1995/proceeding</v>
      </c>
      <c r="N252" s="38" t="str">
        <f t="shared" si="23"/>
        <v>L. Post, "New Developments of HGSYSTEM: the Shell Package of Atmospheric Dispersion Models," Int. Conf. and Workshop on Modeling and Mitigating the Consequences of Accidental Releases of Hazardous Materials, September 26-29, 1995, New Orleans, Louisiana, AICHE, NY, NY, pp 423-434.</v>
      </c>
      <c r="O252" s="20" t="s">
        <v>863</v>
      </c>
      <c r="P252" s="24" t="s">
        <v>2810</v>
      </c>
      <c r="Q252" s="26" t="str">
        <f t="shared" si="30"/>
        <v>https://www.aiche.org/academy/conferences/international-conference-and-workshop-on-modeling-and-mitigation-consequences-accidental-releases/1995/proceeding</v>
      </c>
      <c r="R252" s="18" t="s">
        <v>17464</v>
      </c>
      <c r="S252" s="26" t="str">
        <f t="shared" si="24"/>
        <v>https://www.aiche.org/node/1869291/group/9631/session/124191/paper/855126</v>
      </c>
    </row>
    <row r="253" spans="1:19" ht="62" x14ac:dyDescent="0.35">
      <c r="A253" s="18">
        <v>251</v>
      </c>
      <c r="B253" s="12">
        <v>1995</v>
      </c>
      <c r="C253" s="12" t="s">
        <v>2719</v>
      </c>
      <c r="E253" s="24" t="s">
        <v>2811</v>
      </c>
      <c r="F253" s="24" t="s">
        <v>2812</v>
      </c>
      <c r="I253" s="18" t="s">
        <v>13518</v>
      </c>
      <c r="K253" s="18">
        <v>28</v>
      </c>
      <c r="L253" s="38" t="str">
        <f t="shared" si="28"/>
        <v>Int. Conf. and Workshop on Modeling and Mitigating the Consequences of Accidental Releases of Hazardous Materials, September 26-29, 1995, New Orleans, Louisiana, AICHE, NY, NY</v>
      </c>
      <c r="M253" s="33" t="str">
        <f t="shared" si="29"/>
        <v>https://www.aiche.org/academy/conferences/international-conference-and-workshop-on-modeling-and-mitigation-consequences-accidental-releases/1995/proceeding</v>
      </c>
      <c r="N253" s="38" t="str">
        <f t="shared" si="23"/>
        <v>J. Havens, T. Spicer, H. Walker, and T. Williams, "Regulatory Application of Wind Tunnel Models and Complex Mathematical Models for Simulating Atmospheric Dispersion of LNG Vapor," Int. Conf. and Workshop on Modeling and Mitigating the Consequences of Accidental Releases of Hazardous Materials, September 26-29, 1995, New Orleans, Louisiana, AICHE, NY, NY, pp 435-470.</v>
      </c>
      <c r="O253" s="20" t="s">
        <v>866</v>
      </c>
      <c r="P253" s="24" t="s">
        <v>2813</v>
      </c>
      <c r="Q253" s="26" t="str">
        <f t="shared" si="30"/>
        <v>https://www.aiche.org/academy/conferences/international-conference-and-workshop-on-modeling-and-mitigation-consequences-accidental-releases/1995/proceeding</v>
      </c>
      <c r="R253" s="18" t="s">
        <v>17465</v>
      </c>
      <c r="S253" s="26" t="str">
        <f t="shared" si="24"/>
        <v>https://www.aiche.org/node/1869291/group/9631/session/124191/paper/855131</v>
      </c>
    </row>
    <row r="254" spans="1:19" ht="62" x14ac:dyDescent="0.35">
      <c r="A254" s="18">
        <v>252</v>
      </c>
      <c r="B254" s="12">
        <v>1995</v>
      </c>
      <c r="C254" s="12" t="s">
        <v>2719</v>
      </c>
      <c r="E254" s="24" t="s">
        <v>2814</v>
      </c>
      <c r="F254" s="24" t="s">
        <v>11720</v>
      </c>
      <c r="I254" s="18" t="s">
        <v>2815</v>
      </c>
      <c r="K254" s="18">
        <v>29</v>
      </c>
      <c r="L254" s="38" t="str">
        <f t="shared" si="28"/>
        <v>Int. Conf. and Workshop on Modeling and Mitigating the Consequences of Accidental Releases of Hazardous Materials, September 26-29, 1995, New Orleans, Louisiana, AICHE, NY, NY</v>
      </c>
      <c r="M254" s="33" t="str">
        <f t="shared" si="29"/>
        <v>https://www.aiche.org/academy/conferences/international-conference-and-workshop-on-modeling-and-mitigation-consequences-accidental-releases/1995/proceeding</v>
      </c>
      <c r="N254" s="38" t="str">
        <f t="shared" si="23"/>
        <v>N. J. Duijm, "Dispersion of Dense Gas and Flashing Releases," Int. Conf. and Workshop on Modeling and Mitigating the Consequences of Accidental Releases of Hazardous Materials, September 26-29, 1995, New Orleans, Louisiana, AICHE, NY, NY, pp 471-488.</v>
      </c>
      <c r="O254" s="20" t="s">
        <v>870</v>
      </c>
      <c r="P254" s="24" t="s">
        <v>2816</v>
      </c>
      <c r="Q254" s="26" t="str">
        <f t="shared" si="30"/>
        <v>https://www.aiche.org/academy/conferences/international-conference-and-workshop-on-modeling-and-mitigation-consequences-accidental-releases/1995/proceeding</v>
      </c>
      <c r="R254" s="18" t="s">
        <v>17466</v>
      </c>
      <c r="S254" s="26" t="str">
        <f t="shared" si="24"/>
        <v>https://www.aiche.org/node/1869291/group/9631/session/124191/paper/855136</v>
      </c>
    </row>
    <row r="255" spans="1:19" ht="62" x14ac:dyDescent="0.35">
      <c r="A255" s="18">
        <v>253</v>
      </c>
      <c r="B255" s="12">
        <v>1995</v>
      </c>
      <c r="C255" s="12" t="s">
        <v>2719</v>
      </c>
      <c r="E255" s="24" t="s">
        <v>2817</v>
      </c>
      <c r="F255" s="24" t="s">
        <v>2818</v>
      </c>
      <c r="I255" s="18" t="s">
        <v>13519</v>
      </c>
      <c r="K255" s="18">
        <v>30</v>
      </c>
      <c r="L255" s="38" t="str">
        <f t="shared" si="28"/>
        <v>Int. Conf. and Workshop on Modeling and Mitigating the Consequences of Accidental Releases of Hazardous Materials, September 26-29, 1995, New Orleans, Louisiana, AICHE, NY, NY</v>
      </c>
      <c r="M255" s="33" t="str">
        <f t="shared" si="29"/>
        <v>https://www.aiche.org/academy/conferences/international-conference-and-workshop-on-modeling-and-mitigation-consequences-accidental-releases/1995/proceeding</v>
      </c>
      <c r="N255" s="38" t="str">
        <f t="shared" si="23"/>
        <v>D. J. Wilson, "Averaging Time Adjustments to Plume Spread and Limits to Their Application," Int. Conf. and Workshop on Modeling and Mitigating the Consequences of Accidental Releases of Hazardous Materials, September 26-29, 1995, New Orleans, Louisiana, AICHE, NY, NY, pp 489-508.</v>
      </c>
      <c r="O255" s="20" t="s">
        <v>952</v>
      </c>
      <c r="P255" s="24" t="s">
        <v>2819</v>
      </c>
      <c r="Q255" s="26" t="str">
        <f t="shared" si="30"/>
        <v>https://www.aiche.org/academy/conferences/international-conference-and-workshop-on-modeling-and-mitigation-consequences-accidental-releases/1995/proceeding</v>
      </c>
      <c r="R255" s="18" t="s">
        <v>17467</v>
      </c>
      <c r="S255" s="26" t="str">
        <f t="shared" si="24"/>
        <v>https://www.aiche.org/node/1869291/group/9631/session/124191/paper/855141</v>
      </c>
    </row>
    <row r="256" spans="1:19" ht="62" x14ac:dyDescent="0.35">
      <c r="A256" s="18">
        <v>254</v>
      </c>
      <c r="B256" s="12">
        <v>1995</v>
      </c>
      <c r="C256" s="12" t="s">
        <v>2719</v>
      </c>
      <c r="E256" s="24" t="s">
        <v>2820</v>
      </c>
      <c r="F256" s="24" t="s">
        <v>2821</v>
      </c>
      <c r="I256" s="18" t="s">
        <v>2822</v>
      </c>
      <c r="K256" s="18">
        <v>31</v>
      </c>
      <c r="L256" s="38" t="str">
        <f t="shared" si="28"/>
        <v>Int. Conf. and Workshop on Modeling and Mitigating the Consequences of Accidental Releases of Hazardous Materials, September 26-29, 1995, New Orleans, Louisiana, AICHE, NY, NY</v>
      </c>
      <c r="M256" s="33" t="str">
        <f t="shared" si="29"/>
        <v>https://www.aiche.org/academy/conferences/international-conference-and-workshop-on-modeling-and-mitigation-consequences-accidental-releases/1995/proceeding</v>
      </c>
      <c r="N256" s="38" t="str">
        <f t="shared" si="23"/>
        <v>R. Egami, J. Bowen, W. Coulombe, D. Freeman, J. Watson, D. Sheesley, B. King, J. Nordin, T. Routh, G. Briggs, and W. Petersen, "Controlled Experiments for Dense Gas Diffusion: Experimental Design and Execution, Model Comparison," Int. Conf. and Workshop on Modeling and Mitigating the Consequences of Accidental Releases of Hazardous Materials, September 26-29, 1995, New Orleans, Louisiana, AICHE, NY, NY, pp 509-538.</v>
      </c>
      <c r="O256" s="20" t="s">
        <v>954</v>
      </c>
      <c r="P256" s="24" t="s">
        <v>2823</v>
      </c>
      <c r="Q256" s="26" t="str">
        <f t="shared" si="30"/>
        <v>https://www.aiche.org/academy/conferences/international-conference-and-workshop-on-modeling-and-mitigation-consequences-accidental-releases/1995/proceeding</v>
      </c>
      <c r="R256" s="18" t="s">
        <v>17468</v>
      </c>
      <c r="S256" s="26" t="str">
        <f t="shared" si="24"/>
        <v>https://www.aiche.org/node/1869291/group/9631/session/124191/paper/855146</v>
      </c>
    </row>
    <row r="257" spans="1:19" ht="62" x14ac:dyDescent="0.35">
      <c r="A257" s="18">
        <v>255</v>
      </c>
      <c r="B257" s="12">
        <v>1995</v>
      </c>
      <c r="C257" s="12" t="s">
        <v>2719</v>
      </c>
      <c r="E257" s="24" t="s">
        <v>2824</v>
      </c>
      <c r="F257" s="24" t="s">
        <v>2825</v>
      </c>
      <c r="I257" s="18" t="s">
        <v>13520</v>
      </c>
      <c r="K257" s="18">
        <v>32</v>
      </c>
      <c r="L257" s="38" t="str">
        <f t="shared" si="28"/>
        <v>Int. Conf. and Workshop on Modeling and Mitigating the Consequences of Accidental Releases of Hazardous Materials, September 26-29, 1995, New Orleans, Louisiana, AICHE, NY, NY</v>
      </c>
      <c r="M257" s="33" t="str">
        <f t="shared" si="29"/>
        <v>https://www.aiche.org/academy/conferences/international-conference-and-workshop-on-modeling-and-mitigation-consequences-accidental-releases/1995/proceeding</v>
      </c>
      <c r="N257" s="38" t="str">
        <f t="shared" si="23"/>
        <v>G. A. Briggs, "Field-Measured Dense Gas Plume Characteristics and Some Parameterizations," Int. Conf. and Workshop on Modeling and Mitigating the Consequences of Accidental Releases of Hazardous Materials, September 26-29, 1995, New Orleans, Louisiana, AICHE, NY, NY, pp 539-556.</v>
      </c>
      <c r="O257" s="20" t="s">
        <v>958</v>
      </c>
      <c r="P257" s="24" t="s">
        <v>2826</v>
      </c>
      <c r="Q257" s="26" t="str">
        <f t="shared" si="30"/>
        <v>https://www.aiche.org/academy/conferences/international-conference-and-workshop-on-modeling-and-mitigation-consequences-accidental-releases/1995/proceeding</v>
      </c>
      <c r="R257" s="18" t="s">
        <v>17469</v>
      </c>
      <c r="S257" s="26" t="str">
        <f t="shared" si="24"/>
        <v>https://www.aiche.org/node/1869291/group/9631/session/124191/paper/855151</v>
      </c>
    </row>
    <row r="258" spans="1:19" ht="77.5" x14ac:dyDescent="0.35">
      <c r="A258" s="18">
        <v>256</v>
      </c>
      <c r="B258" s="12">
        <v>1995</v>
      </c>
      <c r="C258" s="12" t="s">
        <v>2719</v>
      </c>
      <c r="E258" s="24" t="s">
        <v>2827</v>
      </c>
      <c r="F258" s="24" t="s">
        <v>2828</v>
      </c>
      <c r="I258" s="18" t="s">
        <v>2829</v>
      </c>
      <c r="K258" s="18">
        <v>33</v>
      </c>
      <c r="L258" s="38" t="str">
        <f t="shared" ref="L258:L282" si="31">CCPS_1995</f>
        <v>Int. Conf. and Workshop on Modeling and Mitigating the Consequences of Accidental Releases of Hazardous Materials, September 26-29, 1995, New Orleans, Louisiana, AICHE, NY, NY</v>
      </c>
      <c r="M258" s="33" t="str">
        <f t="shared" si="29"/>
        <v>https://www.aiche.org/academy/conferences/international-conference-and-workshop-on-modeling-and-mitigation-consequences-accidental-releases/1995/proceeding</v>
      </c>
      <c r="N258" s="38" t="str">
        <f t="shared" ref="N258:N321" si="32">F258&amp;", """&amp;E258&amp;","" "&amp;L258&amp;", pp"&amp;I258&amp;"."</f>
        <v>D. R. Brown, D. R. Mchugh, P. T. Woods, R. A. Robinson, N. R. Swann, B. W. Jolliffe, N. J. Duijm, and H. Wildschut, "Measurement and Prediction of Mean and Fluctuating Concentrations of Flammable and Toxic Gas Releases in the Atmosphere," Int. Conf. and Workshop on Modeling and Mitigating the Consequences of Accidental Releases of Hazardous Materials, September 26-29, 1995, New Orleans, Louisiana, AICHE, NY, NY, pp 557-572.</v>
      </c>
      <c r="O258" s="20" t="s">
        <v>960</v>
      </c>
      <c r="P258" s="24" t="s">
        <v>2830</v>
      </c>
      <c r="Q258" s="26" t="str">
        <f t="shared" si="30"/>
        <v>https://www.aiche.org/academy/conferences/international-conference-and-workshop-on-modeling-and-mitigation-consequences-accidental-releases/1995/proceeding</v>
      </c>
      <c r="R258" s="18" t="s">
        <v>17470</v>
      </c>
      <c r="S258" s="26" t="str">
        <f t="shared" si="24"/>
        <v>https://www.aiche.org/node/1869291/group/9631/session/124191/paper/855156</v>
      </c>
    </row>
    <row r="259" spans="1:19" ht="62" x14ac:dyDescent="0.35">
      <c r="A259" s="18">
        <v>257</v>
      </c>
      <c r="B259" s="12">
        <v>1995</v>
      </c>
      <c r="C259" s="12" t="s">
        <v>2719</v>
      </c>
      <c r="E259" s="24" t="s">
        <v>11719</v>
      </c>
      <c r="F259" s="24" t="s">
        <v>2831</v>
      </c>
      <c r="I259" s="18" t="s">
        <v>2832</v>
      </c>
      <c r="K259" s="18">
        <v>34</v>
      </c>
      <c r="L259" s="38" t="str">
        <f t="shared" si="31"/>
        <v>Int. Conf. and Workshop on Modeling and Mitigating the Consequences of Accidental Releases of Hazardous Materials, September 26-29, 1995, New Orleans, Louisiana, AICHE, NY, NY</v>
      </c>
      <c r="M259" s="33" t="str">
        <f t="shared" si="29"/>
        <v>https://www.aiche.org/academy/conferences/international-conference-and-workshop-on-modeling-and-mitigation-consequences-accidental-releases/1995/proceeding</v>
      </c>
      <c r="N259" s="38" t="str">
        <f t="shared" si="32"/>
        <v>V. M. Fthenakis, D. N. Blevvitt, and W. J. Hague, "Modeling Absorption and Dilution of Unconfined Releases of Hazardous Gases by Water Curtains or Monitors," Int. Conf. and Workshop on Modeling and Mitigating the Consequences of Accidental Releases of Hazardous Materials, September 26-29, 1995, New Orleans, Louisiana, AICHE, NY, NY, pp 573-592.</v>
      </c>
      <c r="O259" s="20" t="s">
        <v>967</v>
      </c>
      <c r="P259" s="24" t="s">
        <v>2833</v>
      </c>
      <c r="Q259" s="26" t="str">
        <f t="shared" si="30"/>
        <v>https://www.aiche.org/academy/conferences/international-conference-and-workshop-on-modeling-and-mitigation-consequences-accidental-releases/1995/proceeding</v>
      </c>
      <c r="R259" s="18" t="s">
        <v>17471</v>
      </c>
      <c r="S259" s="26" t="str">
        <f t="shared" ref="S259:S322" si="33">HYPERLINK(R259)</f>
        <v>https://www.aiche.org/node/1869291/group/9631/session/124191/paper/855161</v>
      </c>
    </row>
    <row r="260" spans="1:19" ht="62" x14ac:dyDescent="0.35">
      <c r="A260" s="18">
        <v>258</v>
      </c>
      <c r="B260" s="12">
        <v>1995</v>
      </c>
      <c r="C260" s="12" t="s">
        <v>2719</v>
      </c>
      <c r="E260" s="24" t="s">
        <v>2834</v>
      </c>
      <c r="F260" s="24" t="s">
        <v>2835</v>
      </c>
      <c r="I260" s="18" t="s">
        <v>13521</v>
      </c>
      <c r="K260" s="18">
        <v>35</v>
      </c>
      <c r="L260" s="38" t="str">
        <f t="shared" si="31"/>
        <v>Int. Conf. and Workshop on Modeling and Mitigating the Consequences of Accidental Releases of Hazardous Materials, September 26-29, 1995, New Orleans, Louisiana, AICHE, NY, NY</v>
      </c>
      <c r="M260" s="33" t="str">
        <f t="shared" si="29"/>
        <v>https://www.aiche.org/academy/conferences/international-conference-and-workshop-on-modeling-and-mitigation-consequences-accidental-releases/1995/proceeding</v>
      </c>
      <c r="N260" s="38" t="str">
        <f t="shared" si="32"/>
        <v>D. M. Johnson and G. A. Shale, "Research on the Mitigation of Explosions on Offshore Oil and Gas Platforms," Int. Conf. and Workshop on Modeling and Mitigating the Consequences of Accidental Releases of Hazardous Materials, September 26-29, 1995, New Orleans, Louisiana, AICHE, NY, NY, pp 593-610.</v>
      </c>
      <c r="O260" s="20" t="s">
        <v>969</v>
      </c>
      <c r="P260" s="24" t="s">
        <v>2836</v>
      </c>
      <c r="Q260" s="26" t="str">
        <f t="shared" si="30"/>
        <v>https://www.aiche.org/academy/conferences/international-conference-and-workshop-on-modeling-and-mitigation-consequences-accidental-releases/1995/proceeding</v>
      </c>
      <c r="R260" s="18" t="s">
        <v>17472</v>
      </c>
      <c r="S260" s="26" t="str">
        <f t="shared" si="33"/>
        <v>https://www.aiche.org/node/1869291/group/9631/session/124191/paper/855166</v>
      </c>
    </row>
    <row r="261" spans="1:19" ht="62" x14ac:dyDescent="0.35">
      <c r="A261" s="18">
        <v>259</v>
      </c>
      <c r="B261" s="12">
        <v>1995</v>
      </c>
      <c r="C261" s="12" t="s">
        <v>2719</v>
      </c>
      <c r="E261" s="24" t="s">
        <v>2837</v>
      </c>
      <c r="F261" s="24" t="s">
        <v>2838</v>
      </c>
      <c r="I261" s="18" t="s">
        <v>2839</v>
      </c>
      <c r="K261" s="18">
        <v>36</v>
      </c>
      <c r="L261" s="38" t="str">
        <f t="shared" si="31"/>
        <v>Int. Conf. and Workshop on Modeling and Mitigating the Consequences of Accidental Releases of Hazardous Materials, September 26-29, 1995, New Orleans, Louisiana, AICHE, NY, NY</v>
      </c>
      <c r="M261" s="33" t="str">
        <f t="shared" si="29"/>
        <v>https://www.aiche.org/academy/conferences/international-conference-and-workshop-on-modeling-and-mitigation-consequences-accidental-releases/1995/proceeding</v>
      </c>
      <c r="N261" s="38" t="str">
        <f t="shared" si="32"/>
        <v>G. A. Melhem, K. R. Comey, and R. M. Gustafson, "The Texaco/UOP HF Alkylation Additive Technology: Aerosolization Reduction Effects," Int. Conf. and Workshop on Modeling and Mitigating the Consequences of Accidental Releases of Hazardous Materials, September 26-29, 1995, New Orleans, Louisiana, AICHE, NY, NY, pp 611-662.</v>
      </c>
      <c r="O261" s="20" t="s">
        <v>972</v>
      </c>
      <c r="P261" s="24" t="s">
        <v>2840</v>
      </c>
      <c r="Q261" s="26" t="str">
        <f t="shared" si="30"/>
        <v>https://www.aiche.org/academy/conferences/international-conference-and-workshop-on-modeling-and-mitigation-consequences-accidental-releases/1995/proceeding</v>
      </c>
      <c r="R261" s="18" t="s">
        <v>17473</v>
      </c>
      <c r="S261" s="26" t="str">
        <f t="shared" si="33"/>
        <v>https://www.aiche.org/node/1869291/group/9631/session/124191/paper/855171</v>
      </c>
    </row>
    <row r="262" spans="1:19" ht="62" x14ac:dyDescent="0.35">
      <c r="A262" s="18">
        <v>260</v>
      </c>
      <c r="B262" s="12">
        <v>1995</v>
      </c>
      <c r="C262" s="12" t="s">
        <v>2719</v>
      </c>
      <c r="E262" s="24" t="s">
        <v>2841</v>
      </c>
      <c r="F262" s="24" t="s">
        <v>2842</v>
      </c>
      <c r="I262" s="18" t="s">
        <v>13522</v>
      </c>
      <c r="K262" s="18">
        <v>37</v>
      </c>
      <c r="L262" s="38" t="str">
        <f t="shared" si="31"/>
        <v>Int. Conf. and Workshop on Modeling and Mitigating the Consequences of Accidental Releases of Hazardous Materials, September 26-29, 1995, New Orleans, Louisiana, AICHE, NY, NY</v>
      </c>
      <c r="M262" s="33" t="str">
        <f t="shared" si="29"/>
        <v>https://www.aiche.org/academy/conferences/international-conference-and-workshop-on-modeling-and-mitigation-consequences-accidental-releases/1995/proceeding</v>
      </c>
      <c r="N262" s="38" t="str">
        <f t="shared" si="32"/>
        <v>W. P. M. Mercx, "Objectives and Results of Two CEC-Sponsored Projects on Modeling and Experimental Research into Vapor Cloud Explosions," Int. Conf. and Workshop on Modeling and Mitigating the Consequences of Accidental Releases of Hazardous Materials, September 26-29, 1995, New Orleans, Louisiana, AICHE, NY, NY, pp 663-680.</v>
      </c>
      <c r="O262" s="20" t="s">
        <v>976</v>
      </c>
      <c r="P262" s="24" t="s">
        <v>2843</v>
      </c>
      <c r="Q262" s="26" t="str">
        <f t="shared" si="30"/>
        <v>https://www.aiche.org/academy/conferences/international-conference-and-workshop-on-modeling-and-mitigation-consequences-accidental-releases/1995/proceeding</v>
      </c>
      <c r="R262" s="18" t="s">
        <v>17474</v>
      </c>
      <c r="S262" s="26" t="str">
        <f t="shared" si="33"/>
        <v>https://www.aiche.org/node/1869291/group/9631/session/124191/paper/855176</v>
      </c>
    </row>
    <row r="263" spans="1:19" ht="62" x14ac:dyDescent="0.35">
      <c r="A263" s="18">
        <v>261</v>
      </c>
      <c r="B263" s="12">
        <v>1995</v>
      </c>
      <c r="C263" s="12" t="s">
        <v>2719</v>
      </c>
      <c r="E263" s="24" t="s">
        <v>2844</v>
      </c>
      <c r="F263" s="24" t="s">
        <v>2845</v>
      </c>
      <c r="I263" s="18" t="s">
        <v>2846</v>
      </c>
      <c r="K263" s="18">
        <v>38</v>
      </c>
      <c r="L263" s="38" t="str">
        <f t="shared" si="31"/>
        <v>Int. Conf. and Workshop on Modeling and Mitigating the Consequences of Accidental Releases of Hazardous Materials, September 26-29, 1995, New Orleans, Louisiana, AICHE, NY, NY</v>
      </c>
      <c r="M263" s="33" t="str">
        <f t="shared" si="29"/>
        <v>https://www.aiche.org/academy/conferences/international-conference-and-workshop-on-modeling-and-mitigation-consequences-accidental-releases/1995/proceeding</v>
      </c>
      <c r="N263" s="38" t="str">
        <f t="shared" si="32"/>
        <v>H. Phillips, "Prediction of Blast Damage from Vapor Cloud Explosions," Int. Conf. and Workshop on Modeling and Mitigating the Consequences of Accidental Releases of Hazardous Materials, September 26-29, 1995, New Orleans, Louisiana, AICHE, NY, NY, pp 681-692.</v>
      </c>
      <c r="O263" s="20" t="s">
        <v>981</v>
      </c>
      <c r="P263" s="24" t="s">
        <v>2847</v>
      </c>
      <c r="Q263" s="26" t="str">
        <f t="shared" si="30"/>
        <v>https://www.aiche.org/academy/conferences/international-conference-and-workshop-on-modeling-and-mitigation-consequences-accidental-releases/1995/proceeding</v>
      </c>
      <c r="R263" s="18" t="s">
        <v>17475</v>
      </c>
      <c r="S263" s="26" t="str">
        <f t="shared" si="33"/>
        <v>https://www.aiche.org/node/1869291/group/9631/session/124191/paper/855181</v>
      </c>
    </row>
    <row r="264" spans="1:19" ht="62" x14ac:dyDescent="0.35">
      <c r="A264" s="18">
        <v>262</v>
      </c>
      <c r="B264" s="12">
        <v>1995</v>
      </c>
      <c r="C264" s="12" t="s">
        <v>2719</v>
      </c>
      <c r="E264" s="24" t="s">
        <v>2848</v>
      </c>
      <c r="F264" s="24" t="s">
        <v>2849</v>
      </c>
      <c r="I264" s="18" t="s">
        <v>2850</v>
      </c>
      <c r="K264" s="18">
        <v>39</v>
      </c>
      <c r="L264" s="38" t="str">
        <f t="shared" si="31"/>
        <v>Int. Conf. and Workshop on Modeling and Mitigating the Consequences of Accidental Releases of Hazardous Materials, September 26-29, 1995, New Orleans, Louisiana, AICHE, NY, NY</v>
      </c>
      <c r="M264" s="33" t="str">
        <f t="shared" si="29"/>
        <v>https://www.aiche.org/academy/conferences/international-conference-and-workshop-on-modeling-and-mitigation-consequences-accidental-releases/1995/proceeding</v>
      </c>
      <c r="N264" s="38" t="str">
        <f t="shared" si="32"/>
        <v>S. G. Coats, R. J. Gardner, W. K. Whitcraft, and B. J. Tilley, "Source Modeling and Dispersion Modeling of Two-Phase Releases of Flammable Materials from Emergency Relief Systems," Int. Conf. and Workshop on Modeling and Mitigating the Consequences of Accidental Releases of Hazardous Materials, September 26-29, 1995, New Orleans, Louisiana, AICHE, NY, NY, pp 693-720.</v>
      </c>
      <c r="O264" s="20" t="s">
        <v>983</v>
      </c>
      <c r="P264" s="24" t="s">
        <v>2851</v>
      </c>
      <c r="Q264" s="26" t="str">
        <f t="shared" si="30"/>
        <v>https://www.aiche.org/academy/conferences/international-conference-and-workshop-on-modeling-and-mitigation-consequences-accidental-releases/1995/proceeding</v>
      </c>
      <c r="R264" s="18" t="s">
        <v>17476</v>
      </c>
      <c r="S264" s="26" t="str">
        <f t="shared" si="33"/>
        <v>https://www.aiche.org/node/1869291/group/9631/session/124191/paper/855186</v>
      </c>
    </row>
    <row r="265" spans="1:19" ht="62" x14ac:dyDescent="0.35">
      <c r="A265" s="18">
        <v>263</v>
      </c>
      <c r="B265" s="12">
        <v>1995</v>
      </c>
      <c r="C265" s="12" t="s">
        <v>2719</v>
      </c>
      <c r="E265" s="24" t="s">
        <v>2852</v>
      </c>
      <c r="F265" s="24" t="s">
        <v>11718</v>
      </c>
      <c r="I265" s="18" t="s">
        <v>13523</v>
      </c>
      <c r="K265" s="18">
        <v>40</v>
      </c>
      <c r="L265" s="38" t="str">
        <f t="shared" si="31"/>
        <v>Int. Conf. and Workshop on Modeling and Mitigating the Consequences of Accidental Releases of Hazardous Materials, September 26-29, 1995, New Orleans, Louisiana, AICHE, NY, NY</v>
      </c>
      <c r="M265" s="33" t="str">
        <f t="shared" si="29"/>
        <v>https://www.aiche.org/academy/conferences/international-conference-and-workshop-on-modeling-and-mitigation-consequences-accidental-releases/1995/proceeding</v>
      </c>
      <c r="N265" s="38" t="str">
        <f t="shared" si="32"/>
        <v>J. Maillette and A. M. Birk, "Effects of Tank Failure Mode and Lading Properties on Propane Fireball Geometry and Fire Hazard," Int. Conf. and Workshop on Modeling and Mitigating the Consequences of Accidental Releases of Hazardous Materials, September 26-29, 1995, New Orleans, Louisiana, AICHE, NY, NY, pp 721-736.</v>
      </c>
      <c r="O265" s="20" t="s">
        <v>987</v>
      </c>
      <c r="P265" s="24" t="s">
        <v>2853</v>
      </c>
      <c r="Q265" s="26" t="str">
        <f t="shared" si="30"/>
        <v>https://www.aiche.org/academy/conferences/international-conference-and-workshop-on-modeling-and-mitigation-consequences-accidental-releases/1995/proceeding</v>
      </c>
      <c r="R265" s="18" t="s">
        <v>17477</v>
      </c>
      <c r="S265" s="26" t="str">
        <f t="shared" si="33"/>
        <v>https://www.aiche.org/node/1869291/group/9631/session/124191/paper/855191</v>
      </c>
    </row>
    <row r="266" spans="1:19" ht="62" x14ac:dyDescent="0.35">
      <c r="A266" s="18">
        <v>264</v>
      </c>
      <c r="B266" s="12">
        <v>1995</v>
      </c>
      <c r="C266" s="12" t="s">
        <v>2719</v>
      </c>
      <c r="E266" s="24" t="s">
        <v>2854</v>
      </c>
      <c r="F266" s="24" t="s">
        <v>2855</v>
      </c>
      <c r="I266" s="18" t="s">
        <v>13524</v>
      </c>
      <c r="K266" s="18">
        <v>41</v>
      </c>
      <c r="L266" s="38" t="str">
        <f t="shared" si="31"/>
        <v>Int. Conf. and Workshop on Modeling and Mitigating the Consequences of Accidental Releases of Hazardous Materials, September 26-29, 1995, New Orleans, Louisiana, AICHE, NY, NY</v>
      </c>
      <c r="M266" s="33" t="str">
        <f t="shared" si="29"/>
        <v>https://www.aiche.org/academy/conferences/international-conference-and-workshop-on-modeling-and-mitigation-consequences-accidental-releases/1995/proceeding</v>
      </c>
      <c r="N266" s="38" t="str">
        <f t="shared" si="32"/>
        <v>P. J. Rew, D. M. Deaves, and T. Maddison, "Current Status and Advances in Flash Fire Modeling," Int. Conf. and Workshop on Modeling and Mitigating the Consequences of Accidental Releases of Hazardous Materials, September 26-29, 1995, New Orleans, Louisiana, AICHE, NY, NY, pp 737-762.</v>
      </c>
      <c r="O266" s="20" t="s">
        <v>989</v>
      </c>
      <c r="P266" s="24" t="s">
        <v>2856</v>
      </c>
      <c r="Q266" s="26" t="str">
        <f t="shared" si="30"/>
        <v>https://www.aiche.org/academy/conferences/international-conference-and-workshop-on-modeling-and-mitigation-consequences-accidental-releases/1995/proceeding</v>
      </c>
      <c r="R266" s="18" t="s">
        <v>17478</v>
      </c>
      <c r="S266" s="26" t="str">
        <f t="shared" si="33"/>
        <v>https://www.aiche.org/node/1869291/group/9631/session/124191/paper/855196</v>
      </c>
    </row>
    <row r="267" spans="1:19" ht="62" x14ac:dyDescent="0.35">
      <c r="A267" s="18">
        <v>265</v>
      </c>
      <c r="B267" s="12">
        <v>1995</v>
      </c>
      <c r="C267" s="12" t="s">
        <v>2719</v>
      </c>
      <c r="E267" s="24" t="s">
        <v>2857</v>
      </c>
      <c r="F267" s="24" t="s">
        <v>2858</v>
      </c>
      <c r="I267" s="18" t="s">
        <v>2859</v>
      </c>
      <c r="K267" s="18">
        <v>42</v>
      </c>
      <c r="L267" s="38" t="str">
        <f t="shared" si="31"/>
        <v>Int. Conf. and Workshop on Modeling and Mitigating the Consequences of Accidental Releases of Hazardous Materials, September 26-29, 1995, New Orleans, Louisiana, AICHE, NY, NY</v>
      </c>
      <c r="M267" s="33" t="str">
        <f t="shared" si="29"/>
        <v>https://www.aiche.org/academy/conferences/international-conference-and-workshop-on-modeling-and-mitigation-consequences-accidental-releases/1995/proceeding</v>
      </c>
      <c r="N267" s="38" t="str">
        <f t="shared" si="32"/>
        <v>G. A. Chamberlain, "An Experimental Study of Water Deluge on Compartment Fires," Int. Conf. and Workshop on Modeling and Mitigating the Consequences of Accidental Releases of Hazardous Materials, September 26-29, 1995, New Orleans, Louisiana, AICHE, NY, NY, pp 763-776.</v>
      </c>
      <c r="O267" s="20" t="s">
        <v>993</v>
      </c>
      <c r="P267" s="24" t="s">
        <v>2860</v>
      </c>
      <c r="Q267" s="26" t="str">
        <f t="shared" si="30"/>
        <v>https://www.aiche.org/academy/conferences/international-conference-and-workshop-on-modeling-and-mitigation-consequences-accidental-releases/1995/proceeding</v>
      </c>
      <c r="R267" s="18" t="s">
        <v>17479</v>
      </c>
      <c r="S267" s="26" t="str">
        <f t="shared" si="33"/>
        <v>https://www.aiche.org/node/1869291/group/9631/session/124191/paper/855201</v>
      </c>
    </row>
    <row r="268" spans="1:19" ht="62" x14ac:dyDescent="0.35">
      <c r="A268" s="18">
        <v>266</v>
      </c>
      <c r="B268" s="12">
        <v>1995</v>
      </c>
      <c r="C268" s="12" t="s">
        <v>2719</v>
      </c>
      <c r="E268" s="24" t="s">
        <v>2861</v>
      </c>
      <c r="F268" s="24" t="s">
        <v>2862</v>
      </c>
      <c r="I268" s="18" t="s">
        <v>13525</v>
      </c>
      <c r="K268" s="18">
        <v>43</v>
      </c>
      <c r="L268" s="38" t="str">
        <f t="shared" si="31"/>
        <v>Int. Conf. and Workshop on Modeling and Mitigating the Consequences of Accidental Releases of Hazardous Materials, September 26-29, 1995, New Orleans, Louisiana, AICHE, NY, NY</v>
      </c>
      <c r="M268" s="33" t="str">
        <f t="shared" si="29"/>
        <v>https://www.aiche.org/academy/conferences/international-conference-and-workshop-on-modeling-and-mitigation-consequences-accidental-releases/1995/proceeding</v>
      </c>
      <c r="N268" s="38" t="str">
        <f t="shared" si="32"/>
        <v>B. Morris, R. O'rourke, and P. Stevenson, "Guidelines for Selecting Scenarios for Risk Management Plan Hazard Assessments," Int. Conf. and Workshop on Modeling and Mitigating the Consequences of Accidental Releases of Hazardous Materials, September 26-29, 1995, New Orleans, Louisiana, AICHE, NY, NY, pp 777-786.</v>
      </c>
      <c r="O268" s="20" t="s">
        <v>995</v>
      </c>
      <c r="P268" s="24" t="s">
        <v>2863</v>
      </c>
      <c r="Q268" s="26" t="str">
        <f t="shared" si="30"/>
        <v>https://www.aiche.org/academy/conferences/international-conference-and-workshop-on-modeling-and-mitigation-consequences-accidental-releases/1995/proceeding</v>
      </c>
      <c r="R268" s="18" t="s">
        <v>17480</v>
      </c>
      <c r="S268" s="26" t="str">
        <f t="shared" si="33"/>
        <v>https://www.aiche.org/node/1869291/group/9631/session/124191/paper/855206</v>
      </c>
    </row>
    <row r="269" spans="1:19" ht="62" x14ac:dyDescent="0.35">
      <c r="A269" s="18">
        <v>267</v>
      </c>
      <c r="B269" s="12">
        <v>1995</v>
      </c>
      <c r="C269" s="12" t="s">
        <v>2719</v>
      </c>
      <c r="E269" s="24" t="s">
        <v>2864</v>
      </c>
      <c r="F269" s="24" t="s">
        <v>2865</v>
      </c>
      <c r="I269" s="18" t="s">
        <v>13526</v>
      </c>
      <c r="K269" s="18">
        <v>44</v>
      </c>
      <c r="L269" s="38" t="str">
        <f t="shared" si="31"/>
        <v>Int. Conf. and Workshop on Modeling and Mitigating the Consequences of Accidental Releases of Hazardous Materials, September 26-29, 1995, New Orleans, Louisiana, AICHE, NY, NY</v>
      </c>
      <c r="M269" s="33" t="str">
        <f t="shared" si="29"/>
        <v>https://www.aiche.org/academy/conferences/international-conference-and-workshop-on-modeling-and-mitigation-consequences-accidental-releases/1995/proceeding</v>
      </c>
      <c r="N269" s="38" t="str">
        <f t="shared" si="32"/>
        <v>J. L. Woodward and J. Cook, "Tuning a Complex Suite of Dispersion Models," Int. Conf. and Workshop on Modeling and Mitigating the Consequences of Accidental Releases of Hazardous Materials, September 26-29, 1995, New Orleans, Louisiana, AICHE, NY, NY, pp 787-824.</v>
      </c>
      <c r="O269" s="20" t="s">
        <v>999</v>
      </c>
      <c r="P269" s="24" t="s">
        <v>2866</v>
      </c>
      <c r="Q269" s="26" t="str">
        <f t="shared" si="30"/>
        <v>https://www.aiche.org/academy/conferences/international-conference-and-workshop-on-modeling-and-mitigation-consequences-accidental-releases/1995/proceeding</v>
      </c>
      <c r="R269" s="18" t="s">
        <v>17481</v>
      </c>
      <c r="S269" s="26" t="str">
        <f t="shared" si="33"/>
        <v>https://www.aiche.org/node/1869291/group/9631/session/124191/paper/855211</v>
      </c>
    </row>
    <row r="270" spans="1:19" ht="62" x14ac:dyDescent="0.35">
      <c r="A270" s="18">
        <v>268</v>
      </c>
      <c r="B270" s="12">
        <v>1995</v>
      </c>
      <c r="C270" s="12" t="s">
        <v>2719</v>
      </c>
      <c r="E270" s="24" t="s">
        <v>2867</v>
      </c>
      <c r="F270" s="24" t="s">
        <v>2868</v>
      </c>
      <c r="I270" s="18" t="s">
        <v>13527</v>
      </c>
      <c r="K270" s="18">
        <v>45</v>
      </c>
      <c r="L270" s="38" t="str">
        <f t="shared" si="31"/>
        <v>Int. Conf. and Workshop on Modeling and Mitigating the Consequences of Accidental Releases of Hazardous Materials, September 26-29, 1995, New Orleans, Louisiana, AICHE, NY, NY</v>
      </c>
      <c r="M270" s="33" t="str">
        <f t="shared" si="29"/>
        <v>https://www.aiche.org/academy/conferences/international-conference-and-workshop-on-modeling-and-mitigation-consequences-accidental-releases/1995/proceeding</v>
      </c>
      <c r="N270" s="38" t="str">
        <f t="shared" si="32"/>
        <v>C. G. Rabideau, "Use of On-Site Meteorological Data to Determine Actual Worst-Case Stability Conditions at Two Refineries," Int. Conf. and Workshop on Modeling and Mitigating the Consequences of Accidental Releases of Hazardous Materials, September 26-29, 1995, New Orleans, Louisiana, AICHE, NY, NY, pp 825-838.</v>
      </c>
      <c r="O270" s="20" t="s">
        <v>1003</v>
      </c>
      <c r="P270" s="24" t="s">
        <v>2869</v>
      </c>
      <c r="Q270" s="26" t="str">
        <f t="shared" si="30"/>
        <v>https://www.aiche.org/academy/conferences/international-conference-and-workshop-on-modeling-and-mitigation-consequences-accidental-releases/1995/proceeding</v>
      </c>
      <c r="R270" s="18" t="s">
        <v>17482</v>
      </c>
      <c r="S270" s="26" t="str">
        <f t="shared" si="33"/>
        <v>https://www.aiche.org/node/1869291/group/9631/session/124191/paper/855216</v>
      </c>
    </row>
    <row r="271" spans="1:19" ht="62" x14ac:dyDescent="0.35">
      <c r="A271" s="18">
        <v>269</v>
      </c>
      <c r="B271" s="12">
        <v>1995</v>
      </c>
      <c r="C271" s="12" t="s">
        <v>2719</v>
      </c>
      <c r="E271" s="24" t="s">
        <v>2870</v>
      </c>
      <c r="F271" s="24" t="s">
        <v>2871</v>
      </c>
      <c r="I271" s="18" t="s">
        <v>2872</v>
      </c>
      <c r="K271" s="18">
        <v>46</v>
      </c>
      <c r="L271" s="38" t="str">
        <f t="shared" si="31"/>
        <v>Int. Conf. and Workshop on Modeling and Mitigating the Consequences of Accidental Releases of Hazardous Materials, September 26-29, 1995, New Orleans, Louisiana, AICHE, NY, NY</v>
      </c>
      <c r="M271" s="33" t="str">
        <f t="shared" si="29"/>
        <v>https://www.aiche.org/academy/conferences/international-conference-and-workshop-on-modeling-and-mitigation-consequences-accidental-releases/1995/proceeding</v>
      </c>
      <c r="N271" s="38" t="str">
        <f t="shared" si="32"/>
        <v>S. Khajehnajafi, "Modeling of the Reactive Negatively Buoyant Titanium Tetrachloride," Int. Conf. and Workshop on Modeling and Mitigating the Consequences of Accidental Releases of Hazardous Materials, September 26-29, 1995, New Orleans, Louisiana, AICHE, NY, NY, pp 839-850.</v>
      </c>
      <c r="O271" s="20" t="s">
        <v>1005</v>
      </c>
      <c r="P271" s="24" t="s">
        <v>2873</v>
      </c>
      <c r="Q271" s="26" t="str">
        <f t="shared" si="30"/>
        <v>https://www.aiche.org/academy/conferences/international-conference-and-workshop-on-modeling-and-mitigation-consequences-accidental-releases/1995/proceeding</v>
      </c>
      <c r="R271" s="18" t="s">
        <v>17483</v>
      </c>
      <c r="S271" s="26" t="str">
        <f t="shared" si="33"/>
        <v>https://www.aiche.org/node/1869291/group/9631/session/124191/paper/855221</v>
      </c>
    </row>
    <row r="272" spans="1:19" ht="62" x14ac:dyDescent="0.35">
      <c r="A272" s="18">
        <v>270</v>
      </c>
      <c r="B272" s="12">
        <v>1995</v>
      </c>
      <c r="C272" s="12" t="s">
        <v>2719</v>
      </c>
      <c r="E272" s="24" t="s">
        <v>2874</v>
      </c>
      <c r="F272" s="24" t="s">
        <v>2875</v>
      </c>
      <c r="I272" s="18" t="s">
        <v>2876</v>
      </c>
      <c r="K272" s="18">
        <v>47</v>
      </c>
      <c r="L272" s="38" t="str">
        <f t="shared" si="31"/>
        <v>Int. Conf. and Workshop on Modeling and Mitigating the Consequences of Accidental Releases of Hazardous Materials, September 26-29, 1995, New Orleans, Louisiana, AICHE, NY, NY</v>
      </c>
      <c r="M272" s="33" t="str">
        <f t="shared" si="29"/>
        <v>https://www.aiche.org/academy/conferences/international-conference-and-workshop-on-modeling-and-mitigation-consequences-accidental-releases/1995/proceeding</v>
      </c>
      <c r="N272" s="38" t="str">
        <f t="shared" si="32"/>
        <v>S. Simoens, C. Michelot, M. Ayrault, and P. Mejean, "Dispersion of Continuous Releases over a Two-Dimensional Obstacle," Int. Conf. and Workshop on Modeling and Mitigating the Consequences of Accidental Releases of Hazardous Materials, September 26-29, 1995, New Orleans, Louisiana, AICHE, NY, NY, pp 851-858.</v>
      </c>
      <c r="O272" s="20" t="s">
        <v>1268</v>
      </c>
      <c r="P272" s="24" t="s">
        <v>2877</v>
      </c>
      <c r="Q272" s="26" t="str">
        <f t="shared" si="30"/>
        <v>https://www.aiche.org/academy/conferences/international-conference-and-workshop-on-modeling-and-mitigation-consequences-accidental-releases/1995/proceeding</v>
      </c>
      <c r="R272" s="18" t="s">
        <v>17484</v>
      </c>
      <c r="S272" s="26" t="str">
        <f t="shared" si="33"/>
        <v>https://www.aiche.org/node/1869291/group/9631/session/124191/paper/855226</v>
      </c>
    </row>
    <row r="273" spans="1:19" ht="62" x14ac:dyDescent="0.35">
      <c r="A273" s="18">
        <v>271</v>
      </c>
      <c r="B273" s="12">
        <v>1995</v>
      </c>
      <c r="C273" s="12" t="s">
        <v>2719</v>
      </c>
      <c r="E273" s="24" t="s">
        <v>11717</v>
      </c>
      <c r="F273" s="24" t="s">
        <v>2878</v>
      </c>
      <c r="I273" s="18" t="s">
        <v>13528</v>
      </c>
      <c r="K273" s="18">
        <v>48</v>
      </c>
      <c r="L273" s="38" t="str">
        <f t="shared" si="31"/>
        <v>Int. Conf. and Workshop on Modeling and Mitigating the Consequences of Accidental Releases of Hazardous Materials, September 26-29, 1995, New Orleans, Louisiana, AICHE, NY, NY</v>
      </c>
      <c r="M273" s="33" t="str">
        <f t="shared" si="29"/>
        <v>https://www.aiche.org/academy/conferences/international-conference-and-workshop-on-modeling-and-mitigation-consequences-accidental-releases/1995/proceeding</v>
      </c>
      <c r="N273" s="38" t="str">
        <f t="shared" si="32"/>
        <v>M. W. Eltgroth, J. S. Touma, and D. Yeh, "Systematic Method for Determining a Hazardous Air Pollutant Release Scenario and Model Input," Int. Conf. and Workshop on Modeling and Mitigating the Consequences of Accidental Releases of Hazardous Materials, September 26-29, 1995, New Orleans, Louisiana, AICHE, NY, NY, pp 859-880.</v>
      </c>
      <c r="O273" s="20" t="s">
        <v>1270</v>
      </c>
      <c r="P273" s="24" t="s">
        <v>2879</v>
      </c>
      <c r="Q273" s="26" t="str">
        <f t="shared" si="30"/>
        <v>https://www.aiche.org/academy/conferences/international-conference-and-workshop-on-modeling-and-mitigation-consequences-accidental-releases/1995/proceeding</v>
      </c>
      <c r="R273" s="18" t="s">
        <v>17485</v>
      </c>
      <c r="S273" s="26" t="str">
        <f t="shared" si="33"/>
        <v>https://www.aiche.org/node/1869291/group/9631/session/124191/paper/855231</v>
      </c>
    </row>
    <row r="274" spans="1:19" ht="62" x14ac:dyDescent="0.35">
      <c r="A274" s="18">
        <v>272</v>
      </c>
      <c r="B274" s="12">
        <v>1995</v>
      </c>
      <c r="C274" s="12" t="s">
        <v>2719</v>
      </c>
      <c r="E274" s="24" t="s">
        <v>2880</v>
      </c>
      <c r="F274" s="24" t="s">
        <v>2881</v>
      </c>
      <c r="I274" s="18" t="s">
        <v>15779</v>
      </c>
      <c r="K274" s="18">
        <v>49</v>
      </c>
      <c r="L274" s="38" t="str">
        <f t="shared" si="31"/>
        <v>Int. Conf. and Workshop on Modeling and Mitigating the Consequences of Accidental Releases of Hazardous Materials, September 26-29, 1995, New Orleans, Louisiana, AICHE, NY, NY</v>
      </c>
      <c r="M274" s="33" t="str">
        <f t="shared" si="29"/>
        <v>https://www.aiche.org/academy/conferences/international-conference-and-workshop-on-modeling-and-mitigation-consequences-accidental-releases/1995/proceeding</v>
      </c>
      <c r="N274" s="38" t="str">
        <f t="shared" si="32"/>
        <v>V. M. Fthenakis, "Mitigation Options for Accidental Releases of Hazardous Gases," Int. Conf. and Workshop on Modeling and Mitigating the Consequences of Accidental Releases of Hazardous Materials, September 26-29, 1995, New Orleans, Louisiana, AICHE, NY, NY, pp 881-903.</v>
      </c>
      <c r="O274" s="20" t="s">
        <v>1273</v>
      </c>
      <c r="P274" s="24" t="s">
        <v>2882</v>
      </c>
      <c r="Q274" s="26" t="str">
        <f t="shared" si="30"/>
        <v>https://www.aiche.org/academy/conferences/international-conference-and-workshop-on-modeling-and-mitigation-consequences-accidental-releases/1995/proceeding</v>
      </c>
      <c r="R274" s="18" t="s">
        <v>17486</v>
      </c>
      <c r="S274" s="26" t="str">
        <f t="shared" si="33"/>
        <v>https://www.aiche.org/node/1869291/group/9631/session/124191/paper/855236</v>
      </c>
    </row>
    <row r="275" spans="1:19" ht="62" x14ac:dyDescent="0.35">
      <c r="A275" s="18">
        <v>273</v>
      </c>
      <c r="B275" s="12">
        <v>1995</v>
      </c>
      <c r="C275" s="12" t="s">
        <v>2719</v>
      </c>
      <c r="E275" s="24" t="s">
        <v>2883</v>
      </c>
      <c r="F275" s="24" t="s">
        <v>2884</v>
      </c>
      <c r="I275" s="18" t="s">
        <v>13529</v>
      </c>
      <c r="K275" s="18">
        <v>50</v>
      </c>
      <c r="L275" s="38" t="str">
        <f t="shared" si="31"/>
        <v>Int. Conf. and Workshop on Modeling and Mitigating the Consequences of Accidental Releases of Hazardous Materials, September 26-29, 1995, New Orleans, Louisiana, AICHE, NY, NY</v>
      </c>
      <c r="M275" s="33" t="str">
        <f t="shared" si="29"/>
        <v>https://www.aiche.org/academy/conferences/international-conference-and-workshop-on-modeling-and-mitigation-consequences-accidental-releases/1995/proceeding</v>
      </c>
      <c r="N275" s="38" t="str">
        <f t="shared" si="32"/>
        <v>W. D. Goode, Jr., S. G. Bloom, and K. D. Keith, Jr., "Application of the HGSYSTEM/UF6 Model to Simulate Atmospheric Dispersion of UF6 Releases from Uranium Enrichment Plants," Int. Conf. and Workshop on Modeling and Mitigating the Consequences of Accidental Releases of Hazardous Materials, September 26-29, 1995, New Orleans, Louisiana, AICHE, NY, NY, pp 905-920.</v>
      </c>
      <c r="O275" s="20" t="s">
        <v>1275</v>
      </c>
      <c r="P275" s="24" t="s">
        <v>2885</v>
      </c>
      <c r="Q275" s="26" t="str">
        <f t="shared" si="30"/>
        <v>https://www.aiche.org/academy/conferences/international-conference-and-workshop-on-modeling-and-mitigation-consequences-accidental-releases/1995/proceeding</v>
      </c>
      <c r="R275" s="18" t="s">
        <v>17487</v>
      </c>
      <c r="S275" s="26" t="str">
        <f t="shared" si="33"/>
        <v>https://www.aiche.org/node/1869291/group/9631/session/124191/paper/855241</v>
      </c>
    </row>
    <row r="276" spans="1:19" ht="62" x14ac:dyDescent="0.35">
      <c r="A276" s="18">
        <v>274</v>
      </c>
      <c r="B276" s="12">
        <v>1995</v>
      </c>
      <c r="C276" s="12" t="s">
        <v>2719</v>
      </c>
      <c r="E276" s="24" t="s">
        <v>2886</v>
      </c>
      <c r="F276" s="24" t="s">
        <v>2887</v>
      </c>
      <c r="I276" s="18" t="s">
        <v>2888</v>
      </c>
      <c r="K276" s="18">
        <v>51</v>
      </c>
      <c r="L276" s="38" t="str">
        <f t="shared" si="31"/>
        <v>Int. Conf. and Workshop on Modeling and Mitigating the Consequences of Accidental Releases of Hazardous Materials, September 26-29, 1995, New Orleans, Louisiana, AICHE, NY, NY</v>
      </c>
      <c r="M276" s="33" t="str">
        <f t="shared" si="29"/>
        <v>https://www.aiche.org/academy/conferences/international-conference-and-workshop-on-modeling-and-mitigation-consequences-accidental-releases/1995/proceeding</v>
      </c>
      <c r="N276" s="38" t="str">
        <f t="shared" si="32"/>
        <v>R. Costa, C. M. Bosch, E. Velo, and F. Recasens, "Predicting Thermal Explosions in Batch Reactors Using a Pattern-Recognition Technique," Int. Conf. and Workshop on Modeling and Mitigating the Consequences of Accidental Releases of Hazardous Materials, September 26-29, 1995, New Orleans, Louisiana, AICHE, NY, NY, pp 921-936.</v>
      </c>
      <c r="O276" s="20" t="s">
        <v>1279</v>
      </c>
      <c r="P276" s="24" t="s">
        <v>2889</v>
      </c>
      <c r="Q276" s="26" t="str">
        <f t="shared" si="30"/>
        <v>https://www.aiche.org/academy/conferences/international-conference-and-workshop-on-modeling-and-mitigation-consequences-accidental-releases/1995/proceeding</v>
      </c>
      <c r="R276" s="18" t="s">
        <v>17488</v>
      </c>
      <c r="S276" s="26" t="str">
        <f t="shared" si="33"/>
        <v>https://www.aiche.org/node/1869291/group/9631/session/124191/paper/855246</v>
      </c>
    </row>
    <row r="277" spans="1:19" ht="62" x14ac:dyDescent="0.35">
      <c r="A277" s="18">
        <v>275</v>
      </c>
      <c r="B277" s="12">
        <v>1995</v>
      </c>
      <c r="C277" s="12" t="s">
        <v>2719</v>
      </c>
      <c r="E277" s="24" t="s">
        <v>2890</v>
      </c>
      <c r="F277" s="24" t="s">
        <v>2891</v>
      </c>
      <c r="I277" s="18" t="s">
        <v>13530</v>
      </c>
      <c r="K277" s="18">
        <v>52</v>
      </c>
      <c r="L277" s="38" t="str">
        <f t="shared" si="31"/>
        <v>Int. Conf. and Workshop on Modeling and Mitigating the Consequences of Accidental Releases of Hazardous Materials, September 26-29, 1995, New Orleans, Louisiana, AICHE, NY, NY</v>
      </c>
      <c r="M277" s="33" t="str">
        <f t="shared" si="29"/>
        <v>https://www.aiche.org/academy/conferences/international-conference-and-workshop-on-modeling-and-mitigation-consequences-accidental-releases/1995/proceeding</v>
      </c>
      <c r="N277" s="38" t="str">
        <f t="shared" si="32"/>
        <v>J. D. Baum, H. Luo, and R. Lohner, "Large-Scale Modeling of Explosions in Structures," Int. Conf. and Workshop on Modeling and Mitigating the Consequences of Accidental Releases of Hazardous Materials, September 26-29, 1995, New Orleans, Louisiana, AICHE, NY, NY, pp 937-954.</v>
      </c>
      <c r="O277" s="20" t="s">
        <v>1280</v>
      </c>
      <c r="P277" s="24" t="s">
        <v>2892</v>
      </c>
      <c r="Q277" s="26" t="str">
        <f t="shared" si="30"/>
        <v>https://www.aiche.org/academy/conferences/international-conference-and-workshop-on-modeling-and-mitigation-consequences-accidental-releases/1995/proceeding</v>
      </c>
      <c r="R277" s="18" t="s">
        <v>17489</v>
      </c>
      <c r="S277" s="26" t="str">
        <f t="shared" si="33"/>
        <v>https://www.aiche.org/node/1869291/group/9631/session/124191/paper/855251</v>
      </c>
    </row>
    <row r="278" spans="1:19" ht="62" x14ac:dyDescent="0.35">
      <c r="A278" s="18">
        <v>276</v>
      </c>
      <c r="B278" s="12">
        <v>1995</v>
      </c>
      <c r="C278" s="12" t="s">
        <v>2719</v>
      </c>
      <c r="E278" s="24" t="s">
        <v>2893</v>
      </c>
      <c r="F278" s="24" t="s">
        <v>2894</v>
      </c>
      <c r="I278" s="18" t="s">
        <v>2895</v>
      </c>
      <c r="K278" s="18">
        <v>53</v>
      </c>
      <c r="L278" s="38" t="str">
        <f t="shared" si="31"/>
        <v>Int. Conf. and Workshop on Modeling and Mitigating the Consequences of Accidental Releases of Hazardous Materials, September 26-29, 1995, New Orleans, Louisiana, AICHE, NY, NY</v>
      </c>
      <c r="M278" s="33" t="str">
        <f t="shared" si="29"/>
        <v>https://www.aiche.org/academy/conferences/international-conference-and-workshop-on-modeling-and-mitigation-consequences-accidental-releases/1995/proceeding</v>
      </c>
      <c r="N278" s="38" t="str">
        <f t="shared" si="32"/>
        <v>D. Shaver, M. Edelstein, and D. Goldbloom-Helzner, "Modeling Explosions and Fires of Flammable Chemicals Using Several Simple Methods," Int. Conf. and Workshop on Modeling and Mitigating the Consequences of Accidental Releases of Hazardous Materials, September 26-29, 1995, New Orleans, Louisiana, AICHE, NY, NY, pp 955-976.</v>
      </c>
      <c r="O278" s="20" t="s">
        <v>1283</v>
      </c>
      <c r="P278" s="24" t="s">
        <v>2896</v>
      </c>
      <c r="Q278" s="26" t="str">
        <f t="shared" si="30"/>
        <v>https://www.aiche.org/academy/conferences/international-conference-and-workshop-on-modeling-and-mitigation-consequences-accidental-releases/1995/proceeding</v>
      </c>
      <c r="R278" s="18" t="s">
        <v>17490</v>
      </c>
      <c r="S278" s="26" t="str">
        <f t="shared" si="33"/>
        <v>https://www.aiche.org/node/1869291/group/9631/session/124191/paper/855256</v>
      </c>
    </row>
    <row r="279" spans="1:19" ht="62" x14ac:dyDescent="0.35">
      <c r="A279" s="18">
        <v>277</v>
      </c>
      <c r="B279" s="12">
        <v>1995</v>
      </c>
      <c r="C279" s="12" t="s">
        <v>2719</v>
      </c>
      <c r="E279" s="24" t="s">
        <v>2897</v>
      </c>
      <c r="F279" s="24" t="s">
        <v>2898</v>
      </c>
      <c r="I279" s="18" t="s">
        <v>2899</v>
      </c>
      <c r="K279" s="18">
        <v>54</v>
      </c>
      <c r="L279" s="38" t="str">
        <f t="shared" si="31"/>
        <v>Int. Conf. and Workshop on Modeling and Mitigating the Consequences of Accidental Releases of Hazardous Materials, September 26-29, 1995, New Orleans, Louisiana, AICHE, NY, NY</v>
      </c>
      <c r="M279" s="33" t="str">
        <f t="shared" si="29"/>
        <v>https://www.aiche.org/academy/conferences/international-conference-and-workshop-on-modeling-and-mitigation-consequences-accidental-releases/1995/proceeding</v>
      </c>
      <c r="N279" s="38" t="str">
        <f t="shared" si="32"/>
        <v>N. F. Scilly, 0. J. R. Owen, and J. K. Wilberforce, "The Control of Confined Vapor Phase Explosions," Int. Conf. and Workshop on Modeling and Mitigating the Consequences of Accidental Releases of Hazardous Materials, September 26-29, 1995, New Orleans, Louisiana, AICHE, NY, NY, pp 977-996.</v>
      </c>
      <c r="O279" s="20" t="s">
        <v>1287</v>
      </c>
      <c r="P279" s="24" t="s">
        <v>2900</v>
      </c>
      <c r="Q279" s="26" t="str">
        <f t="shared" si="30"/>
        <v>https://www.aiche.org/academy/conferences/international-conference-and-workshop-on-modeling-and-mitigation-consequences-accidental-releases/1995/proceeding</v>
      </c>
      <c r="R279" s="18" t="s">
        <v>17491</v>
      </c>
      <c r="S279" s="26" t="str">
        <f t="shared" si="33"/>
        <v>https://www.aiche.org/node/1869291/group/9631/session/124191/paper/855261</v>
      </c>
    </row>
    <row r="280" spans="1:19" ht="62" x14ac:dyDescent="0.35">
      <c r="A280" s="18">
        <v>278</v>
      </c>
      <c r="B280" s="12">
        <v>1995</v>
      </c>
      <c r="C280" s="12" t="s">
        <v>2719</v>
      </c>
      <c r="E280" s="24" t="s">
        <v>2901</v>
      </c>
      <c r="F280" s="24" t="s">
        <v>2902</v>
      </c>
      <c r="I280" s="18" t="s">
        <v>13531</v>
      </c>
      <c r="K280" s="18">
        <v>55</v>
      </c>
      <c r="L280" s="38" t="str">
        <f t="shared" si="31"/>
        <v>Int. Conf. and Workshop on Modeling and Mitigating the Consequences of Accidental Releases of Hazardous Materials, September 26-29, 1995, New Orleans, Louisiana, AICHE, NY, NY</v>
      </c>
      <c r="M280" s="33" t="str">
        <f t="shared" si="29"/>
        <v>https://www.aiche.org/academy/conferences/international-conference-and-workshop-on-modeling-and-mitigation-consequences-accidental-releases/1995/proceeding</v>
      </c>
      <c r="N280" s="38" t="str">
        <f t="shared" si="32"/>
        <v>J. Weaver, "Luncheon Address, September 26, 1995," Int. Conf. and Workshop on Modeling and Mitigating the Consequences of Accidental Releases of Hazardous Materials, September 26-29, 1995, New Orleans, Louisiana, AICHE, NY, NY, pp 997-1002.</v>
      </c>
      <c r="O280" s="20" t="s">
        <v>1289</v>
      </c>
      <c r="P280" s="24" t="s">
        <v>2903</v>
      </c>
      <c r="Q280" s="26" t="str">
        <f t="shared" si="30"/>
        <v>https://www.aiche.org/academy/conferences/international-conference-and-workshop-on-modeling-and-mitigation-consequences-accidental-releases/1995/proceeding</v>
      </c>
      <c r="R280" s="18" t="s">
        <v>17492</v>
      </c>
      <c r="S280" s="26" t="str">
        <f t="shared" si="33"/>
        <v>https://www.aiche.org/node/1869291/group/9631/session/124191/paper/855266</v>
      </c>
    </row>
    <row r="281" spans="1:19" ht="62" x14ac:dyDescent="0.35">
      <c r="A281" s="18">
        <v>279</v>
      </c>
      <c r="B281" s="12">
        <v>1995</v>
      </c>
      <c r="C281" s="12" t="s">
        <v>2719</v>
      </c>
      <c r="E281" s="24" t="s">
        <v>2904</v>
      </c>
      <c r="F281" s="24" t="s">
        <v>2905</v>
      </c>
      <c r="I281" s="18" t="s">
        <v>2906</v>
      </c>
      <c r="K281" s="18">
        <v>56</v>
      </c>
      <c r="L281" s="38" t="str">
        <f t="shared" si="31"/>
        <v>Int. Conf. and Workshop on Modeling and Mitigating the Consequences of Accidental Releases of Hazardous Materials, September 26-29, 1995, New Orleans, Louisiana, AICHE, NY, NY</v>
      </c>
      <c r="M281" s="33" t="str">
        <f t="shared" si="29"/>
        <v>https://www.aiche.org/academy/conferences/international-conference-and-workshop-on-modeling-and-mitigation-consequences-accidental-releases/1995/proceeding</v>
      </c>
      <c r="N281" s="38" t="str">
        <f t="shared" si="32"/>
        <v>J. Makris, "Luncheon Address, September 27, 1995: Public Safety and the Need for Accurate Models," Int. Conf. and Workshop on Modeling and Mitigating the Consequences of Accidental Releases of Hazardous Materials, September 26-29, 1995, New Orleans, Louisiana, AICHE, NY, NY, pp 1003-1006.</v>
      </c>
      <c r="O281" s="20" t="s">
        <v>1293</v>
      </c>
      <c r="P281" s="24" t="s">
        <v>2907</v>
      </c>
      <c r="Q281" s="26" t="str">
        <f t="shared" si="30"/>
        <v>https://www.aiche.org/academy/conferences/international-conference-and-workshop-on-modeling-and-mitigation-consequences-accidental-releases/1995/proceeding</v>
      </c>
      <c r="R281" s="18" t="s">
        <v>17493</v>
      </c>
      <c r="S281" s="26" t="str">
        <f t="shared" si="33"/>
        <v>https://www.aiche.org/node/1869291/group/9631/session/124191/paper/855271</v>
      </c>
    </row>
    <row r="282" spans="1:19" ht="62" x14ac:dyDescent="0.35">
      <c r="A282" s="18">
        <v>281</v>
      </c>
      <c r="B282" s="12">
        <v>1995</v>
      </c>
      <c r="C282" s="12" t="s">
        <v>2719</v>
      </c>
      <c r="E282" s="24" t="s">
        <v>2910</v>
      </c>
      <c r="F282" s="24" t="s">
        <v>2911</v>
      </c>
      <c r="I282" s="18" t="s">
        <v>2912</v>
      </c>
      <c r="K282" s="18">
        <v>57</v>
      </c>
      <c r="L282" s="38" t="str">
        <f t="shared" si="31"/>
        <v>Int. Conf. and Workshop on Modeling and Mitigating the Consequences of Accidental Releases of Hazardous Materials, September 26-29, 1995, New Orleans, Louisiana, AICHE, NY, NY</v>
      </c>
      <c r="M282" s="33" t="str">
        <f>HYPERLINK("https://www.aiche.org/academy/conferences/international-conference-and-workshop-on-modeling-and-mitigation-consequences-accidental-releases/1995/proceeding")</f>
        <v>https://www.aiche.org/academy/conferences/international-conference-and-workshop-on-modeling-and-mitigation-consequences-accidental-releases/1995/proceeding</v>
      </c>
      <c r="N282" s="38" t="str">
        <f t="shared" si="32"/>
        <v>P. L. Hill, Jr, "Luncheon Address, September 29, 1995: the United States' Chemical Safety and Hazard Investigation Board Enhancing Safety in the Chemical Industry," Int. Conf. and Workshop on Modeling and Mitigating the Consequences of Accidental Releases of Hazardous Materials, September 26-29, 1995, New Orleans, Louisiana, AICHE, NY, NY, pp 1033-1033.</v>
      </c>
      <c r="O282" s="20" t="s">
        <v>1295</v>
      </c>
      <c r="P282" s="19" t="s">
        <v>2913</v>
      </c>
      <c r="Q282" s="26" t="str">
        <f>HYPERLINK("https://www.aiche.org/academy/conferences/international-conference-and-workshop-on-modeling-and-mitigation-consequences-accidental-releases/1995/proceeding")</f>
        <v>https://www.aiche.org/academy/conferences/international-conference-and-workshop-on-modeling-and-mitigation-consequences-accidental-releases/1995/proceeding</v>
      </c>
      <c r="R282" s="18" t="s">
        <v>17494</v>
      </c>
      <c r="S282" s="26" t="str">
        <f t="shared" si="33"/>
        <v>https://www.aiche.org/node/1869291/group/9631/session/124191/paper/855276</v>
      </c>
    </row>
    <row r="283" spans="1:19" ht="62" x14ac:dyDescent="0.35">
      <c r="A283" s="18">
        <v>282</v>
      </c>
      <c r="B283" s="18">
        <v>1996</v>
      </c>
      <c r="C283" s="12" t="s">
        <v>2914</v>
      </c>
      <c r="D283" s="24" t="s">
        <v>2915</v>
      </c>
      <c r="E283" s="24" t="s">
        <v>2916</v>
      </c>
      <c r="F283" s="24" t="s">
        <v>2917</v>
      </c>
      <c r="I283" s="18" t="s">
        <v>2918</v>
      </c>
      <c r="K283" s="20" t="s">
        <v>2621</v>
      </c>
      <c r="L283" s="38" t="str">
        <f t="shared" ref="L283:L327" si="34">CCPS_1996</f>
        <v>Int. Conf. and Workshop on Process Safety Management and Inherently Safer Processes, October 8-11, 1996, Orlando, Florida, AICHE, NY, NY</v>
      </c>
      <c r="M283" s="33" t="str">
        <f t="shared" ref="M283:M326" si="35">HYPERLINK("https://www.aiche.org/academy/conferences/international-conference-and-workshop-on-process-safety-management-and-inherently-safer-processes/1996/proceeding")</f>
        <v>https://www.aiche.org/academy/conferences/international-conference-and-workshop-on-process-safety-management-and-inherently-safer-processes/1996/proceeding</v>
      </c>
      <c r="N283" s="38" t="str">
        <f t="shared" si="32"/>
        <v>C. Fryman, "Risk--Benefit Approach for Addressing PSM Recommendations," Int. Conf. and Workshop on Process Safety Management and Inherently Safer Processes, October 8-11, 1996, Orlando, Florida, AICHE, NY, NY, pp 3-11.</v>
      </c>
      <c r="O283" s="18" t="s">
        <v>704</v>
      </c>
      <c r="P283" s="24" t="s">
        <v>2919</v>
      </c>
      <c r="Q283" s="26" t="str">
        <f t="shared" ref="Q283:Q326" si="36">HYPERLINK("https://www.aiche.org/academy/conferences/international-conference-and-workshop-on-process-safety-management-and-inherently-safer-processes/1996/proceeding")</f>
        <v>https://www.aiche.org/academy/conferences/international-conference-and-workshop-on-process-safety-management-and-inherently-safer-processes/1996/proceeding</v>
      </c>
      <c r="R283" s="18" t="s">
        <v>17495</v>
      </c>
      <c r="S283" s="26" t="str">
        <f t="shared" si="33"/>
        <v>https://www.aiche.org/node/1869606/group/9636/session/124201/paper/855291</v>
      </c>
    </row>
    <row r="284" spans="1:19" ht="62" x14ac:dyDescent="0.35">
      <c r="A284" s="18">
        <v>283</v>
      </c>
      <c r="B284" s="18">
        <v>1996</v>
      </c>
      <c r="C284" s="12" t="s">
        <v>2914</v>
      </c>
      <c r="D284" s="24" t="s">
        <v>2915</v>
      </c>
      <c r="E284" s="24" t="s">
        <v>2920</v>
      </c>
      <c r="F284" s="24" t="s">
        <v>2921</v>
      </c>
      <c r="I284" s="18" t="s">
        <v>2922</v>
      </c>
      <c r="K284" s="20" t="s">
        <v>2626</v>
      </c>
      <c r="L284" s="38" t="str">
        <f t="shared" si="34"/>
        <v>Int. Conf. and Workshop on Process Safety Management and Inherently Safer Processes, October 8-11, 1996, Orlando, Florida, AICHE, NY, NY</v>
      </c>
      <c r="M284" s="33" t="str">
        <f t="shared" si="35"/>
        <v>https://www.aiche.org/academy/conferences/international-conference-and-workshop-on-process-safety-management-and-inherently-safer-processes/1996/proceeding</v>
      </c>
      <c r="N284" s="38" t="str">
        <f t="shared" si="32"/>
        <v>J. N. Shah and K. S. Mudan, "Cost Effective Process Safety Management Implementation Through Cost Benefit Analysis of PHA Recommendations," Int. Conf. and Workshop on Process Safety Management and Inherently Safer Processes, October 8-11, 1996, Orlando, Florida, AICHE, NY, NY, pp 12-24.</v>
      </c>
      <c r="O284" s="18" t="s">
        <v>708</v>
      </c>
      <c r="P284" s="24" t="s">
        <v>2923</v>
      </c>
      <c r="Q284" s="26" t="str">
        <f t="shared" si="36"/>
        <v>https://www.aiche.org/academy/conferences/international-conference-and-workshop-on-process-safety-management-and-inherently-safer-processes/1996/proceeding</v>
      </c>
      <c r="R284" s="18" t="s">
        <v>17496</v>
      </c>
      <c r="S284" s="26" t="str">
        <f t="shared" si="33"/>
        <v>https://www.aiche.org/node/1869606/group/9636/session/124201/paper/855296</v>
      </c>
    </row>
    <row r="285" spans="1:19" ht="62" x14ac:dyDescent="0.35">
      <c r="A285" s="18">
        <v>284</v>
      </c>
      <c r="B285" s="18">
        <v>1996</v>
      </c>
      <c r="C285" s="12" t="s">
        <v>2914</v>
      </c>
      <c r="D285" s="24" t="s">
        <v>2915</v>
      </c>
      <c r="E285" s="24" t="s">
        <v>2924</v>
      </c>
      <c r="F285" s="24" t="s">
        <v>2925</v>
      </c>
      <c r="I285" s="18" t="s">
        <v>2926</v>
      </c>
      <c r="K285" s="20" t="s">
        <v>2631</v>
      </c>
      <c r="L285" s="38" t="str">
        <f t="shared" si="34"/>
        <v>Int. Conf. and Workshop on Process Safety Management and Inherently Safer Processes, October 8-11, 1996, Orlando, Florida, AICHE, NY, NY</v>
      </c>
      <c r="M285" s="33" t="str">
        <f t="shared" si="35"/>
        <v>https://www.aiche.org/academy/conferences/international-conference-and-workshop-on-process-safety-management-and-inherently-safer-processes/1996/proceeding</v>
      </c>
      <c r="N285" s="38" t="str">
        <f t="shared" si="32"/>
        <v>P. Chitrapu, "Implementing an Effective PSM Resolution Tracking System," Int. Conf. and Workshop on Process Safety Management and Inherently Safer Processes, October 8-11, 1996, Orlando, Florida, AICHE, NY, NY, pp 25-34.</v>
      </c>
      <c r="O285" s="18" t="s">
        <v>711</v>
      </c>
      <c r="P285" s="24" t="s">
        <v>2927</v>
      </c>
      <c r="Q285" s="26" t="str">
        <f t="shared" si="36"/>
        <v>https://www.aiche.org/academy/conferences/international-conference-and-workshop-on-process-safety-management-and-inherently-safer-processes/1996/proceeding</v>
      </c>
      <c r="R285" s="18" t="s">
        <v>17497</v>
      </c>
      <c r="S285" s="26" t="str">
        <f t="shared" si="33"/>
        <v>https://www.aiche.org/node/1869606/group/9636/session/124201/paper/855301</v>
      </c>
    </row>
    <row r="286" spans="1:19" ht="62" x14ac:dyDescent="0.35">
      <c r="A286" s="18">
        <v>285</v>
      </c>
      <c r="B286" s="18">
        <v>1996</v>
      </c>
      <c r="C286" s="12" t="s">
        <v>2914</v>
      </c>
      <c r="D286" s="24" t="s">
        <v>2915</v>
      </c>
      <c r="E286" s="24" t="s">
        <v>2928</v>
      </c>
      <c r="F286" s="24" t="s">
        <v>2929</v>
      </c>
      <c r="I286" s="18" t="s">
        <v>2930</v>
      </c>
      <c r="K286" s="20" t="s">
        <v>2636</v>
      </c>
      <c r="L286" s="38" t="str">
        <f t="shared" si="34"/>
        <v>Int. Conf. and Workshop on Process Safety Management and Inherently Safer Processes, October 8-11, 1996, Orlando, Florida, AICHE, NY, NY</v>
      </c>
      <c r="M286" s="33" t="str">
        <f t="shared" si="35"/>
        <v>https://www.aiche.org/academy/conferences/international-conference-and-workshop-on-process-safety-management-and-inherently-safer-processes/1996/proceeding</v>
      </c>
      <c r="N286" s="38" t="str">
        <f t="shared" si="32"/>
        <v>W. W. Simmons, S. W. Rudy, and S. D. Unwin, "Trade-Offs in Safety, Environmental, and Business Risks for Decision Making," Int. Conf. and Workshop on Process Safety Management and Inherently Safer Processes, October 8-11, 1996, Orlando, Florida, AICHE, NY, NY, pp 35-39.</v>
      </c>
      <c r="O286" s="18" t="s">
        <v>715</v>
      </c>
      <c r="P286" s="24" t="s">
        <v>2931</v>
      </c>
      <c r="Q286" s="26" t="str">
        <f t="shared" si="36"/>
        <v>https://www.aiche.org/academy/conferences/international-conference-and-workshop-on-process-safety-management-and-inherently-safer-processes/1996/proceeding</v>
      </c>
      <c r="R286" s="18" t="s">
        <v>17498</v>
      </c>
      <c r="S286" s="26" t="str">
        <f t="shared" si="33"/>
        <v>https://www.aiche.org/node/1869606/group/9636/session/124201/paper/855306</v>
      </c>
    </row>
    <row r="287" spans="1:19" ht="62" x14ac:dyDescent="0.35">
      <c r="A287" s="18">
        <v>286</v>
      </c>
      <c r="B287" s="18">
        <v>1996</v>
      </c>
      <c r="C287" s="12" t="s">
        <v>2914</v>
      </c>
      <c r="D287" s="24" t="s">
        <v>2915</v>
      </c>
      <c r="E287" s="24" t="s">
        <v>2932</v>
      </c>
      <c r="F287" s="24" t="s">
        <v>2933</v>
      </c>
      <c r="I287" s="18" t="s">
        <v>2934</v>
      </c>
      <c r="K287" s="20" t="s">
        <v>2641</v>
      </c>
      <c r="L287" s="38" t="str">
        <f t="shared" si="34"/>
        <v>Int. Conf. and Workshop on Process Safety Management and Inherently Safer Processes, October 8-11, 1996, Orlando, Florida, AICHE, NY, NY</v>
      </c>
      <c r="M287" s="33" t="str">
        <f t="shared" si="35"/>
        <v>https://www.aiche.org/academy/conferences/international-conference-and-workshop-on-process-safety-management-and-inherently-safer-processes/1996/proceeding</v>
      </c>
      <c r="N287" s="38" t="str">
        <f t="shared" si="32"/>
        <v>T. B. Tolbert and R. A. Winkler, "The Art of Process Hazard Analysis Revalidation," Int. Conf. and Workshop on Process Safety Management and Inherently Safer Processes, October 8-11, 1996, Orlando, Florida, AICHE, NY, NY, pp 40-68.</v>
      </c>
      <c r="O287" s="18" t="s">
        <v>719</v>
      </c>
      <c r="P287" s="24" t="s">
        <v>2935</v>
      </c>
      <c r="Q287" s="26" t="str">
        <f t="shared" si="36"/>
        <v>https://www.aiche.org/academy/conferences/international-conference-and-workshop-on-process-safety-management-and-inherently-safer-processes/1996/proceeding</v>
      </c>
      <c r="R287" s="18" t="s">
        <v>17499</v>
      </c>
      <c r="S287" s="26" t="str">
        <f t="shared" si="33"/>
        <v>https://www.aiche.org/node/1869606/group/9636/session/124201/paper/855311</v>
      </c>
    </row>
    <row r="288" spans="1:19" ht="62" x14ac:dyDescent="0.35">
      <c r="A288" s="18">
        <v>287</v>
      </c>
      <c r="B288" s="18">
        <v>1996</v>
      </c>
      <c r="C288" s="12" t="s">
        <v>2914</v>
      </c>
      <c r="D288" s="24" t="s">
        <v>2915</v>
      </c>
      <c r="E288" s="24" t="s">
        <v>2936</v>
      </c>
      <c r="F288" s="24" t="s">
        <v>2937</v>
      </c>
      <c r="I288" s="18" t="s">
        <v>2486</v>
      </c>
      <c r="K288" s="20" t="s">
        <v>2646</v>
      </c>
      <c r="L288" s="38" t="str">
        <f t="shared" si="34"/>
        <v>Int. Conf. and Workshop on Process Safety Management and Inherently Safer Processes, October 8-11, 1996, Orlando, Florida, AICHE, NY, NY</v>
      </c>
      <c r="M288" s="33" t="str">
        <f t="shared" si="35"/>
        <v>https://www.aiche.org/academy/conferences/international-conference-and-workshop-on-process-safety-management-and-inherently-safer-processes/1996/proceeding</v>
      </c>
      <c r="N288" s="38" t="str">
        <f t="shared" si="32"/>
        <v>P. C. Berwanger and R. A. Kreder, "Pressure Relief System Documentation: Equipment-Based Relational Database Is Key To OSHA 1910.119 Compliance," Int. Conf. and Workshop on Process Safety Management and Inherently Safer Processes, October 8-11, 1996, Orlando, Florida, AICHE, NY, NY, pp 69-78.</v>
      </c>
      <c r="O288" s="18" t="s">
        <v>723</v>
      </c>
      <c r="P288" s="24" t="s">
        <v>2938</v>
      </c>
      <c r="Q288" s="26" t="str">
        <f t="shared" si="36"/>
        <v>https://www.aiche.org/academy/conferences/international-conference-and-workshop-on-process-safety-management-and-inherently-safer-processes/1996/proceeding</v>
      </c>
      <c r="R288" s="18" t="s">
        <v>17500</v>
      </c>
      <c r="S288" s="26" t="str">
        <f t="shared" si="33"/>
        <v>https://www.aiche.org/node/1869606/group/9636/session/124201/paper/855316</v>
      </c>
    </row>
    <row r="289" spans="1:19" ht="62" x14ac:dyDescent="0.35">
      <c r="A289" s="18">
        <v>288</v>
      </c>
      <c r="B289" s="18">
        <v>1996</v>
      </c>
      <c r="C289" s="12" t="s">
        <v>2914</v>
      </c>
      <c r="D289" s="24" t="s">
        <v>2915</v>
      </c>
      <c r="E289" s="24" t="s">
        <v>2939</v>
      </c>
      <c r="F289" s="24" t="s">
        <v>2940</v>
      </c>
      <c r="I289" s="18" t="s">
        <v>2941</v>
      </c>
      <c r="K289" s="20" t="s">
        <v>2651</v>
      </c>
      <c r="L289" s="38" t="str">
        <f t="shared" si="34"/>
        <v>Int. Conf. and Workshop on Process Safety Management and Inherently Safer Processes, October 8-11, 1996, Orlando, Florida, AICHE, NY, NY</v>
      </c>
      <c r="M289" s="33" t="str">
        <f t="shared" si="35"/>
        <v>https://www.aiche.org/academy/conferences/international-conference-and-workshop-on-process-safety-management-and-inherently-safer-processes/1996/proceeding</v>
      </c>
      <c r="N289" s="38" t="str">
        <f t="shared" si="32"/>
        <v>A. C. Remson, C. S. King, C. M. Mitchell, et al., "Reliability-Centered Maintenance Makes Sense for PSM-Covered Facilities," Int. Conf. and Workshop on Process Safety Management and Inherently Safer Processes, October 8-11, 1996, Orlando, Florida, AICHE, NY, NY, pp 79-88.</v>
      </c>
      <c r="O289" s="18" t="s">
        <v>726</v>
      </c>
      <c r="P289" s="24" t="s">
        <v>2942</v>
      </c>
      <c r="Q289" s="26" t="str">
        <f t="shared" si="36"/>
        <v>https://www.aiche.org/academy/conferences/international-conference-and-workshop-on-process-safety-management-and-inherently-safer-processes/1996/proceeding</v>
      </c>
      <c r="R289" s="18" t="s">
        <v>17501</v>
      </c>
      <c r="S289" s="26" t="str">
        <f t="shared" si="33"/>
        <v>https://www.aiche.org/node/1869606/group/9636/session/124201/paper/855321</v>
      </c>
    </row>
    <row r="290" spans="1:19" ht="62" x14ac:dyDescent="0.35">
      <c r="A290" s="18">
        <v>289</v>
      </c>
      <c r="B290" s="18">
        <v>1996</v>
      </c>
      <c r="C290" s="12" t="s">
        <v>2914</v>
      </c>
      <c r="D290" s="24" t="s">
        <v>2915</v>
      </c>
      <c r="E290" s="24" t="s">
        <v>2943</v>
      </c>
      <c r="F290" s="24" t="s">
        <v>2944</v>
      </c>
      <c r="I290" s="18" t="s">
        <v>2945</v>
      </c>
      <c r="K290" s="20" t="s">
        <v>2656</v>
      </c>
      <c r="L290" s="38" t="str">
        <f t="shared" si="34"/>
        <v>Int. Conf. and Workshop on Process Safety Management and Inherently Safer Processes, October 8-11, 1996, Orlando, Florida, AICHE, NY, NY</v>
      </c>
      <c r="M290" s="33" t="str">
        <f t="shared" si="35"/>
        <v>https://www.aiche.org/academy/conferences/international-conference-and-workshop-on-process-safety-management-and-inherently-safer-processes/1996/proceeding</v>
      </c>
      <c r="N290" s="38" t="str">
        <f t="shared" si="32"/>
        <v>S. W. Rudy, "Risk-Based Mechanical Integrity Programs," Int. Conf. and Workshop on Process Safety Management and Inherently Safer Processes, October 8-11, 1996, Orlando, Florida, AICHE, NY, NY, pp 89-92.</v>
      </c>
      <c r="O290" s="18" t="s">
        <v>729</v>
      </c>
      <c r="P290" s="24" t="s">
        <v>2946</v>
      </c>
      <c r="Q290" s="26" t="str">
        <f t="shared" si="36"/>
        <v>https://www.aiche.org/academy/conferences/international-conference-and-workshop-on-process-safety-management-and-inherently-safer-processes/1996/proceeding</v>
      </c>
      <c r="R290" s="18" t="s">
        <v>17502</v>
      </c>
      <c r="S290" s="26" t="str">
        <f t="shared" si="33"/>
        <v>https://www.aiche.org/node/1869606/group/9636/session/124201/paper/855326</v>
      </c>
    </row>
    <row r="291" spans="1:19" ht="62" x14ac:dyDescent="0.35">
      <c r="A291" s="18">
        <v>290</v>
      </c>
      <c r="B291" s="18">
        <v>1996</v>
      </c>
      <c r="C291" s="12" t="s">
        <v>2914</v>
      </c>
      <c r="D291" s="24" t="s">
        <v>2915</v>
      </c>
      <c r="E291" s="24" t="s">
        <v>2947</v>
      </c>
      <c r="F291" s="24" t="s">
        <v>2948</v>
      </c>
      <c r="I291" s="18" t="s">
        <v>14264</v>
      </c>
      <c r="K291" s="20" t="s">
        <v>2660</v>
      </c>
      <c r="L291" s="38" t="str">
        <f t="shared" si="34"/>
        <v>Int. Conf. and Workshop on Process Safety Management and Inherently Safer Processes, October 8-11, 1996, Orlando, Florida, AICHE, NY, NY</v>
      </c>
      <c r="M291" s="33" t="str">
        <f t="shared" si="35"/>
        <v>https://www.aiche.org/academy/conferences/international-conference-and-workshop-on-process-safety-management-and-inherently-safer-processes/1996/proceeding</v>
      </c>
      <c r="N291" s="38" t="str">
        <f t="shared" si="32"/>
        <v>M. K. Merchant, "Integrating Behavior-Based Safety Concepts Into a Process Safety Management Program," Int. Conf. and Workshop on Process Safety Management and Inherently Safer Processes, October 8-11, 1996, Orlando, Florida, AICHE, NY, NY, pp 93-100.</v>
      </c>
      <c r="O291" s="18" t="s">
        <v>732</v>
      </c>
      <c r="P291" s="24" t="s">
        <v>2949</v>
      </c>
      <c r="Q291" s="26" t="str">
        <f t="shared" si="36"/>
        <v>https://www.aiche.org/academy/conferences/international-conference-and-workshop-on-process-safety-management-and-inherently-safer-processes/1996/proceeding</v>
      </c>
      <c r="R291" s="18" t="s">
        <v>17503</v>
      </c>
      <c r="S291" s="26" t="str">
        <f t="shared" si="33"/>
        <v>https://www.aiche.org/node/1869606/group/9636/session/124201/paper/855331</v>
      </c>
    </row>
    <row r="292" spans="1:19" ht="62" x14ac:dyDescent="0.35">
      <c r="A292" s="18">
        <v>291</v>
      </c>
      <c r="B292" s="18">
        <v>1996</v>
      </c>
      <c r="C292" s="12" t="s">
        <v>2914</v>
      </c>
      <c r="D292" s="24" t="s">
        <v>2950</v>
      </c>
      <c r="E292" s="24" t="s">
        <v>2951</v>
      </c>
      <c r="F292" s="24" t="s">
        <v>2952</v>
      </c>
      <c r="I292" s="18" t="s">
        <v>2953</v>
      </c>
      <c r="K292" s="20" t="s">
        <v>44</v>
      </c>
      <c r="L292" s="38" t="str">
        <f t="shared" si="34"/>
        <v>Int. Conf. and Workshop on Process Safety Management and Inherently Safer Processes, October 8-11, 1996, Orlando, Florida, AICHE, NY, NY</v>
      </c>
      <c r="M292" s="33" t="str">
        <f t="shared" si="35"/>
        <v>https://www.aiche.org/academy/conferences/international-conference-and-workshop-on-process-safety-management-and-inherently-safer-processes/1996/proceeding</v>
      </c>
      <c r="N292" s="38" t="str">
        <f t="shared" si="32"/>
        <v>D. Mansfield , Y. Malmen, and E. Suokas, "The Development of an Integrated Toolkit for Inherent SHE," Int. Conf. and Workshop on Process Safety Management and Inherently Safer Processes, October 8-11, 1996, Orlando, Florida, AICHE, NY, NY, pp 103-117.</v>
      </c>
      <c r="O292" s="18" t="s">
        <v>75</v>
      </c>
      <c r="P292" s="24" t="s">
        <v>2954</v>
      </c>
      <c r="Q292" s="26" t="str">
        <f t="shared" si="36"/>
        <v>https://www.aiche.org/academy/conferences/international-conference-and-workshop-on-process-safety-management-and-inherently-safer-processes/1996/proceeding</v>
      </c>
      <c r="R292" s="18" t="s">
        <v>17504</v>
      </c>
      <c r="S292" s="26" t="str">
        <f t="shared" si="33"/>
        <v>https://www.aiche.org/node/1869606/group/9636/session/124201/paper/855336</v>
      </c>
    </row>
    <row r="293" spans="1:19" ht="62" x14ac:dyDescent="0.35">
      <c r="A293" s="18">
        <v>292</v>
      </c>
      <c r="B293" s="18">
        <v>1996</v>
      </c>
      <c r="C293" s="12" t="s">
        <v>2914</v>
      </c>
      <c r="D293" s="24" t="s">
        <v>2955</v>
      </c>
      <c r="E293" s="24" t="s">
        <v>2956</v>
      </c>
      <c r="F293" s="24" t="s">
        <v>2957</v>
      </c>
      <c r="I293" s="18" t="s">
        <v>2958</v>
      </c>
      <c r="K293" s="20" t="s">
        <v>154</v>
      </c>
      <c r="L293" s="38" t="str">
        <f t="shared" si="34"/>
        <v>Int. Conf. and Workshop on Process Safety Management and Inherently Safer Processes, October 8-11, 1996, Orlando, Florida, AICHE, NY, NY</v>
      </c>
      <c r="M293" s="33" t="str">
        <f t="shared" si="35"/>
        <v>https://www.aiche.org/academy/conferences/international-conference-and-workshop-on-process-safety-management-and-inherently-safer-processes/1996/proceeding</v>
      </c>
      <c r="N293" s="38" t="str">
        <f t="shared" si="32"/>
        <v>R. W. Johnson, S. D. Unwin, and T. I. McSweeney, "Inherent Safety: How To Measure It and Why We Need It," Int. Conf. and Workshop on Process Safety Management and Inherently Safer Processes, October 8-11, 1996, Orlando, Florida, AICHE, NY, NY, pp 118-127.</v>
      </c>
      <c r="O293" s="18" t="s">
        <v>79</v>
      </c>
      <c r="P293" s="24" t="s">
        <v>2959</v>
      </c>
      <c r="Q293" s="26" t="str">
        <f t="shared" si="36"/>
        <v>https://www.aiche.org/academy/conferences/international-conference-and-workshop-on-process-safety-management-and-inherently-safer-processes/1996/proceeding</v>
      </c>
      <c r="R293" s="18" t="s">
        <v>17505</v>
      </c>
      <c r="S293" s="26" t="str">
        <f t="shared" si="33"/>
        <v>https://www.aiche.org/node/1869606/group/9636/session/124201/paper/855341</v>
      </c>
    </row>
    <row r="294" spans="1:19" ht="62" x14ac:dyDescent="0.35">
      <c r="A294" s="18">
        <v>293</v>
      </c>
      <c r="B294" s="18">
        <v>1996</v>
      </c>
      <c r="C294" s="12" t="s">
        <v>2914</v>
      </c>
      <c r="D294" s="24" t="s">
        <v>2955</v>
      </c>
      <c r="E294" s="24" t="s">
        <v>2960</v>
      </c>
      <c r="F294" s="24" t="s">
        <v>2961</v>
      </c>
      <c r="I294" s="18" t="s">
        <v>2962</v>
      </c>
      <c r="K294" s="20" t="s">
        <v>157</v>
      </c>
      <c r="L294" s="38" t="str">
        <f t="shared" si="34"/>
        <v>Int. Conf. and Workshop on Process Safety Management and Inherently Safer Processes, October 8-11, 1996, Orlando, Florida, AICHE, NY, NY</v>
      </c>
      <c r="M294" s="33" t="str">
        <f t="shared" si="35"/>
        <v>https://www.aiche.org/academy/conferences/international-conference-and-workshop-on-process-safety-management-and-inherently-safer-processes/1996/proceeding</v>
      </c>
      <c r="N294" s="38" t="str">
        <f t="shared" si="32"/>
        <v>E. Guntrum, "Management of Change: Evaluation Criteria for Safety Measures," Int. Conf. and Workshop on Process Safety Management and Inherently Safer Processes, October 8-11, 1996, Orlando, Florida, AICHE, NY, NY, pp 128-150.</v>
      </c>
      <c r="O294" s="18" t="s">
        <v>83</v>
      </c>
      <c r="P294" s="24" t="s">
        <v>2963</v>
      </c>
      <c r="Q294" s="26" t="str">
        <f t="shared" si="36"/>
        <v>https://www.aiche.org/academy/conferences/international-conference-and-workshop-on-process-safety-management-and-inherently-safer-processes/1996/proceeding</v>
      </c>
      <c r="R294" s="18" t="s">
        <v>17506</v>
      </c>
      <c r="S294" s="26" t="str">
        <f t="shared" si="33"/>
        <v>https://www.aiche.org/node/1869606/group/9636/session/124201/paper/855346</v>
      </c>
    </row>
    <row r="295" spans="1:19" ht="62" x14ac:dyDescent="0.35">
      <c r="A295" s="18">
        <v>294</v>
      </c>
      <c r="B295" s="18">
        <v>1996</v>
      </c>
      <c r="C295" s="12" t="s">
        <v>2914</v>
      </c>
      <c r="D295" s="24" t="s">
        <v>2955</v>
      </c>
      <c r="E295" s="24" t="s">
        <v>2964</v>
      </c>
      <c r="F295" s="24" t="s">
        <v>2965</v>
      </c>
      <c r="I295" s="18" t="s">
        <v>2966</v>
      </c>
      <c r="K295" s="20" t="s">
        <v>159</v>
      </c>
      <c r="L295" s="38" t="str">
        <f t="shared" si="34"/>
        <v>Int. Conf. and Workshop on Process Safety Management and Inherently Safer Processes, October 8-11, 1996, Orlando, Florida, AICHE, NY, NY</v>
      </c>
      <c r="M295" s="33" t="str">
        <f t="shared" si="35"/>
        <v>https://www.aiche.org/academy/conferences/international-conference-and-workshop-on-process-safety-management-and-inherently-safer-processes/1996/proceeding</v>
      </c>
      <c r="N295" s="38" t="str">
        <f t="shared" si="32"/>
        <v>T. J. Janicik, "Expanding Process Safety Management Measurement Systems Through Behavior-Based Safety Process Implementation," Int. Conf. and Workshop on Process Safety Management and Inherently Safer Processes, October 8-11, 1996, Orlando, Florida, AICHE, NY, NY, pp 151-162.</v>
      </c>
      <c r="O295" s="18" t="s">
        <v>86</v>
      </c>
      <c r="P295" s="24" t="s">
        <v>2967</v>
      </c>
      <c r="Q295" s="26" t="str">
        <f t="shared" si="36"/>
        <v>https://www.aiche.org/academy/conferences/international-conference-and-workshop-on-process-safety-management-and-inherently-safer-processes/1996/proceeding</v>
      </c>
      <c r="R295" s="18" t="s">
        <v>17507</v>
      </c>
      <c r="S295" s="26" t="str">
        <f t="shared" si="33"/>
        <v>https://www.aiche.org/node/1869606/group/9636/session/124201/paper/855351</v>
      </c>
    </row>
    <row r="296" spans="1:19" ht="62" x14ac:dyDescent="0.35">
      <c r="A296" s="18">
        <v>295</v>
      </c>
      <c r="B296" s="18">
        <v>1996</v>
      </c>
      <c r="C296" s="12" t="s">
        <v>2914</v>
      </c>
      <c r="D296" s="24" t="s">
        <v>2955</v>
      </c>
      <c r="E296" s="24" t="s">
        <v>2968</v>
      </c>
      <c r="F296" s="24" t="s">
        <v>2969</v>
      </c>
      <c r="I296" s="18" t="s">
        <v>2970</v>
      </c>
      <c r="K296" s="20" t="s">
        <v>163</v>
      </c>
      <c r="L296" s="38" t="str">
        <f t="shared" si="34"/>
        <v>Int. Conf. and Workshop on Process Safety Management and Inherently Safer Processes, October 8-11, 1996, Orlando, Florida, AICHE, NY, NY</v>
      </c>
      <c r="M296" s="33" t="str">
        <f t="shared" si="35"/>
        <v>https://www.aiche.org/academy/conferences/international-conference-and-workshop-on-process-safety-management-and-inherently-safer-processes/1996/proceeding</v>
      </c>
      <c r="N296" s="38" t="str">
        <f t="shared" si="32"/>
        <v>R. B. Ward, "A New Model To Relate Management Practices To Process Safety," Int. Conf. and Workshop on Process Safety Management and Inherently Safer Processes, October 8-11, 1996, Orlando, Florida, AICHE, NY, NY, pp 163-182.</v>
      </c>
      <c r="O296" s="18" t="s">
        <v>89</v>
      </c>
      <c r="P296" s="24" t="s">
        <v>2971</v>
      </c>
      <c r="Q296" s="26" t="str">
        <f t="shared" si="36"/>
        <v>https://www.aiche.org/academy/conferences/international-conference-and-workshop-on-process-safety-management-and-inherently-safer-processes/1996/proceeding</v>
      </c>
      <c r="R296" s="18" t="s">
        <v>17508</v>
      </c>
      <c r="S296" s="26" t="str">
        <f t="shared" si="33"/>
        <v>https://www.aiche.org/node/1869606/group/9636/session/124201/paper/855356</v>
      </c>
    </row>
    <row r="297" spans="1:19" ht="62" x14ac:dyDescent="0.35">
      <c r="A297" s="18">
        <v>296</v>
      </c>
      <c r="B297" s="18">
        <v>1996</v>
      </c>
      <c r="C297" s="12" t="s">
        <v>2914</v>
      </c>
      <c r="D297" s="24" t="s">
        <v>2972</v>
      </c>
      <c r="E297" s="24" t="s">
        <v>2973</v>
      </c>
      <c r="F297" s="24" t="s">
        <v>2974</v>
      </c>
      <c r="I297" s="18" t="s">
        <v>2975</v>
      </c>
      <c r="K297" s="20" t="s">
        <v>167</v>
      </c>
      <c r="L297" s="38" t="str">
        <f t="shared" si="34"/>
        <v>Int. Conf. and Workshop on Process Safety Management and Inherently Safer Processes, October 8-11, 1996, Orlando, Florida, AICHE, NY, NY</v>
      </c>
      <c r="M297" s="33" t="str">
        <f t="shared" si="35"/>
        <v>https://www.aiche.org/academy/conferences/international-conference-and-workshop-on-process-safety-management-and-inherently-safer-processes/1996/proceeding</v>
      </c>
      <c r="N297" s="38" t="str">
        <f t="shared" si="32"/>
        <v>J. L. Hawksley and M. L. Preston, "Inherent SHE: 20 Years of Evolution," Int. Conf. and Workshop on Process Safety Management and Inherently Safer Processes, October 8-11, 1996, Orlando, Florida, AICHE, NY, NY, pp 183-196.</v>
      </c>
      <c r="O297" s="18" t="s">
        <v>92</v>
      </c>
      <c r="P297" s="24" t="s">
        <v>2976</v>
      </c>
      <c r="Q297" s="26" t="str">
        <f t="shared" si="36"/>
        <v>https://www.aiche.org/academy/conferences/international-conference-and-workshop-on-process-safety-management-and-inherently-safer-processes/1996/proceeding</v>
      </c>
      <c r="R297" s="18" t="s">
        <v>17509</v>
      </c>
      <c r="S297" s="26" t="str">
        <f t="shared" si="33"/>
        <v>https://www.aiche.org/node/1869606/group/9636/session/124201/paper/855361</v>
      </c>
    </row>
    <row r="298" spans="1:19" ht="62" x14ac:dyDescent="0.35">
      <c r="A298" s="18">
        <v>297</v>
      </c>
      <c r="B298" s="18">
        <v>1996</v>
      </c>
      <c r="C298" s="12" t="s">
        <v>2914</v>
      </c>
      <c r="D298" s="24" t="s">
        <v>2972</v>
      </c>
      <c r="E298" s="24" t="s">
        <v>2977</v>
      </c>
      <c r="F298" s="24" t="s">
        <v>747</v>
      </c>
      <c r="I298" s="18" t="s">
        <v>2978</v>
      </c>
      <c r="K298" s="20" t="s">
        <v>170</v>
      </c>
      <c r="L298" s="38" t="str">
        <f t="shared" si="34"/>
        <v>Int. Conf. and Workshop on Process Safety Management and Inherently Safer Processes, October 8-11, 1996, Orlando, Florida, AICHE, NY, NY</v>
      </c>
      <c r="M298" s="33" t="str">
        <f t="shared" si="35"/>
        <v>https://www.aiche.org/academy/conferences/international-conference-and-workshop-on-process-safety-management-and-inherently-safer-processes/1996/proceeding</v>
      </c>
      <c r="N298" s="38" t="str">
        <f t="shared" si="32"/>
        <v>T. A. Kletz, "Inherently Safer Design: Achievements and Prospects," Int. Conf. and Workshop on Process Safety Management and Inherently Safer Processes, October 8-11, 1996, Orlando, Florida, AICHE, NY, NY, pp 197-206.</v>
      </c>
      <c r="O298" s="18" t="s">
        <v>95</v>
      </c>
      <c r="P298" s="24" t="s">
        <v>2979</v>
      </c>
      <c r="Q298" s="26" t="str">
        <f t="shared" si="36"/>
        <v>https://www.aiche.org/academy/conferences/international-conference-and-workshop-on-process-safety-management-and-inherently-safer-processes/1996/proceeding</v>
      </c>
      <c r="R298" s="18" t="s">
        <v>17510</v>
      </c>
      <c r="S298" s="26" t="str">
        <f t="shared" si="33"/>
        <v>https://www.aiche.org/node/1869606/group/9636/session/124201/paper/855366</v>
      </c>
    </row>
    <row r="299" spans="1:19" ht="62" x14ac:dyDescent="0.35">
      <c r="A299" s="18">
        <v>298</v>
      </c>
      <c r="B299" s="18">
        <v>1996</v>
      </c>
      <c r="C299" s="12" t="s">
        <v>2914</v>
      </c>
      <c r="D299" s="24" t="s">
        <v>2972</v>
      </c>
      <c r="E299" s="24" t="s">
        <v>2980</v>
      </c>
      <c r="F299" s="24" t="s">
        <v>2981</v>
      </c>
      <c r="I299" s="18" t="s">
        <v>2982</v>
      </c>
      <c r="K299" s="20" t="s">
        <v>172</v>
      </c>
      <c r="L299" s="38" t="str">
        <f t="shared" si="34"/>
        <v>Int. Conf. and Workshop on Process Safety Management and Inherently Safer Processes, October 8-11, 1996, Orlando, Florida, AICHE, NY, NY</v>
      </c>
      <c r="M299" s="33" t="str">
        <f t="shared" si="35"/>
        <v>https://www.aiche.org/academy/conferences/international-conference-and-workshop-on-process-safety-management-and-inherently-safer-processes/1996/proceeding</v>
      </c>
      <c r="N299" s="38" t="str">
        <f t="shared" si="32"/>
        <v>D. A. Perrin, "Inherent Safety in Processes: Softer Aspects of Process Safety," Int. Conf. and Workshop on Process Safety Management and Inherently Safer Processes, October 8-11, 1996, Orlando, Florida, AICHE, NY, NY, pp 207-212.</v>
      </c>
      <c r="O299" s="18" t="s">
        <v>98</v>
      </c>
      <c r="P299" s="24" t="s">
        <v>2983</v>
      </c>
      <c r="Q299" s="26" t="str">
        <f t="shared" si="36"/>
        <v>https://www.aiche.org/academy/conferences/international-conference-and-workshop-on-process-safety-management-and-inherently-safer-processes/1996/proceeding</v>
      </c>
      <c r="R299" s="18" t="s">
        <v>17511</v>
      </c>
      <c r="S299" s="26" t="str">
        <f t="shared" si="33"/>
        <v>https://www.aiche.org/node/1869606/group/9636/session/124201/paper/855371</v>
      </c>
    </row>
    <row r="300" spans="1:19" ht="62" x14ac:dyDescent="0.35">
      <c r="A300" s="18">
        <v>299</v>
      </c>
      <c r="B300" s="18">
        <v>1996</v>
      </c>
      <c r="C300" s="12" t="s">
        <v>2914</v>
      </c>
      <c r="D300" s="24" t="s">
        <v>2972</v>
      </c>
      <c r="E300" s="24" t="s">
        <v>2984</v>
      </c>
      <c r="F300" s="24" t="s">
        <v>2985</v>
      </c>
      <c r="I300" s="18" t="s">
        <v>14265</v>
      </c>
      <c r="K300" s="20" t="s">
        <v>175</v>
      </c>
      <c r="L300" s="38" t="str">
        <f t="shared" si="34"/>
        <v>Int. Conf. and Workshop on Process Safety Management and Inherently Safer Processes, October 8-11, 1996, Orlando, Florida, AICHE, NY, NY</v>
      </c>
      <c r="M300" s="33" t="str">
        <f t="shared" si="35"/>
        <v>https://www.aiche.org/academy/conferences/international-conference-and-workshop-on-process-safety-management-and-inherently-safer-processes/1996/proceeding</v>
      </c>
      <c r="N300" s="38" t="str">
        <f t="shared" si="32"/>
        <v>A. Keller, E. Heinzle, and K. Hungerbühler, "Development and Assessment of Inherently Safe Processes in the Fine Chemical Industry," Int. Conf. and Workshop on Process Safety Management and Inherently Safer Processes, October 8-11, 1996, Orlando, Florida, AICHE, NY, NY, pp 213-223.</v>
      </c>
      <c r="O300" s="18" t="s">
        <v>102</v>
      </c>
      <c r="P300" s="24" t="s">
        <v>2986</v>
      </c>
      <c r="Q300" s="26" t="str">
        <f t="shared" si="36"/>
        <v>https://www.aiche.org/academy/conferences/international-conference-and-workshop-on-process-safety-management-and-inherently-safer-processes/1996/proceeding</v>
      </c>
      <c r="R300" s="18" t="s">
        <v>17512</v>
      </c>
      <c r="S300" s="26" t="str">
        <f t="shared" si="33"/>
        <v>https://www.aiche.org/node/1869606/group/9636/session/124201/paper/855376</v>
      </c>
    </row>
    <row r="301" spans="1:19" ht="62" x14ac:dyDescent="0.35">
      <c r="A301" s="18">
        <v>300</v>
      </c>
      <c r="B301" s="18">
        <v>1996</v>
      </c>
      <c r="C301" s="12" t="s">
        <v>2914</v>
      </c>
      <c r="D301" s="24" t="s">
        <v>2972</v>
      </c>
      <c r="E301" s="24" t="s">
        <v>2987</v>
      </c>
      <c r="F301" s="24" t="s">
        <v>2988</v>
      </c>
      <c r="I301" s="18" t="s">
        <v>2989</v>
      </c>
      <c r="K301" s="20" t="s">
        <v>177</v>
      </c>
      <c r="L301" s="38" t="str">
        <f t="shared" si="34"/>
        <v>Int. Conf. and Workshop on Process Safety Management and Inherently Safer Processes, October 8-11, 1996, Orlando, Florida, AICHE, NY, NY</v>
      </c>
      <c r="M301" s="33" t="str">
        <f t="shared" si="35"/>
        <v>https://www.aiche.org/academy/conferences/international-conference-and-workshop-on-process-safety-management-and-inherently-safer-processes/1996/proceeding</v>
      </c>
      <c r="N301" s="38" t="str">
        <f t="shared" si="32"/>
        <v>C. G. Carrithers , A. M. Dowell, III, and D. C. Hendershot, "It's Never Too Late for Inherent Safety," Int. Conf. and Workshop on Process Safety Management and Inherently Safer Processes, October 8-11, 1996, Orlando, Florida, AICHE, NY, NY, pp 227-241.</v>
      </c>
      <c r="O301" s="18" t="s">
        <v>106</v>
      </c>
      <c r="P301" s="24" t="s">
        <v>2990</v>
      </c>
      <c r="Q301" s="26" t="str">
        <f t="shared" si="36"/>
        <v>https://www.aiche.org/academy/conferences/international-conference-and-workshop-on-process-safety-management-and-inherently-safer-processes/1996/proceeding</v>
      </c>
      <c r="R301" s="18" t="s">
        <v>17513</v>
      </c>
      <c r="S301" s="26" t="str">
        <f t="shared" si="33"/>
        <v>https://www.aiche.org/node/1869606/group/9636/session/124201/paper/855381</v>
      </c>
    </row>
    <row r="302" spans="1:19" ht="62" x14ac:dyDescent="0.35">
      <c r="A302" s="18">
        <v>301</v>
      </c>
      <c r="B302" s="18">
        <v>1996</v>
      </c>
      <c r="C302" s="12" t="s">
        <v>2914</v>
      </c>
      <c r="D302" s="24" t="s">
        <v>2991</v>
      </c>
      <c r="E302" s="24" t="s">
        <v>2992</v>
      </c>
      <c r="F302" s="24" t="s">
        <v>2993</v>
      </c>
      <c r="I302" s="18" t="s">
        <v>2994</v>
      </c>
      <c r="K302" s="20" t="s">
        <v>181</v>
      </c>
      <c r="L302" s="38" t="str">
        <f t="shared" si="34"/>
        <v>Int. Conf. and Workshop on Process Safety Management and Inherently Safer Processes, October 8-11, 1996, Orlando, Florida, AICHE, NY, NY</v>
      </c>
      <c r="M302" s="33" t="str">
        <f t="shared" si="35"/>
        <v>https://www.aiche.org/academy/conferences/international-conference-and-workshop-on-process-safety-management-and-inherently-safer-processes/1996/proceeding</v>
      </c>
      <c r="N302" s="38" t="str">
        <f t="shared" si="32"/>
        <v>T. W. van der Schaaf, "PRISMA: a Risk Management Tool Based On Incident Analysis," Int. Conf. and Workshop on Process Safety Management and Inherently Safer Processes, October 8-11, 1996, Orlando, Florida, AICHE, NY, NY, pp 242-251.</v>
      </c>
      <c r="O302" s="18" t="s">
        <v>110</v>
      </c>
      <c r="P302" s="24" t="s">
        <v>2995</v>
      </c>
      <c r="Q302" s="26" t="str">
        <f t="shared" si="36"/>
        <v>https://www.aiche.org/academy/conferences/international-conference-and-workshop-on-process-safety-management-and-inherently-safer-processes/1996/proceeding</v>
      </c>
      <c r="R302" s="18" t="s">
        <v>17514</v>
      </c>
      <c r="S302" s="26" t="str">
        <f t="shared" si="33"/>
        <v>https://www.aiche.org/node/1869606/group/9636/session/124201/paper/855386</v>
      </c>
    </row>
    <row r="303" spans="1:19" ht="62" x14ac:dyDescent="0.35">
      <c r="A303" s="18">
        <v>302</v>
      </c>
      <c r="B303" s="18">
        <v>1996</v>
      </c>
      <c r="C303" s="12" t="s">
        <v>2914</v>
      </c>
      <c r="D303" s="24" t="s">
        <v>2991</v>
      </c>
      <c r="E303" s="24" t="s">
        <v>2996</v>
      </c>
      <c r="F303" s="24" t="s">
        <v>2997</v>
      </c>
      <c r="I303" s="18" t="s">
        <v>2998</v>
      </c>
      <c r="K303" s="20" t="s">
        <v>184</v>
      </c>
      <c r="L303" s="38" t="str">
        <f t="shared" si="34"/>
        <v>Int. Conf. and Workshop on Process Safety Management and Inherently Safer Processes, October 8-11, 1996, Orlando, Florida, AICHE, NY, NY</v>
      </c>
      <c r="M303" s="33" t="str">
        <f t="shared" si="35"/>
        <v>https://www.aiche.org/academy/conferences/international-conference-and-workshop-on-process-safety-management-and-inherently-safer-processes/1996/proceeding</v>
      </c>
      <c r="N303" s="38" t="str">
        <f t="shared" si="32"/>
        <v>S. Mohindra and R. Peter Stickles, "Selecting the Design Bases for Safety Systems: Inherently Safer Design Concepts," Int. Conf. and Workshop on Process Safety Management and Inherently Safer Processes, October 8-11, 1996, Orlando, Florida, AICHE, NY, NY, pp 252-292.</v>
      </c>
      <c r="O303" s="18" t="s">
        <v>114</v>
      </c>
      <c r="P303" s="24" t="s">
        <v>2999</v>
      </c>
      <c r="Q303" s="26" t="str">
        <f t="shared" si="36"/>
        <v>https://www.aiche.org/academy/conferences/international-conference-and-workshop-on-process-safety-management-and-inherently-safer-processes/1996/proceeding</v>
      </c>
      <c r="R303" s="18" t="s">
        <v>17515</v>
      </c>
      <c r="S303" s="26" t="str">
        <f t="shared" si="33"/>
        <v>https://www.aiche.org/node/1869606/group/9636/session/124201/paper/855391</v>
      </c>
    </row>
    <row r="304" spans="1:19" ht="62" x14ac:dyDescent="0.35">
      <c r="A304" s="18">
        <v>303</v>
      </c>
      <c r="B304" s="18">
        <v>1996</v>
      </c>
      <c r="C304" s="12" t="s">
        <v>2914</v>
      </c>
      <c r="D304" s="24" t="s">
        <v>2991</v>
      </c>
      <c r="E304" s="24" t="s">
        <v>3000</v>
      </c>
      <c r="F304" s="24" t="s">
        <v>3001</v>
      </c>
      <c r="I304" s="18" t="s">
        <v>3002</v>
      </c>
      <c r="K304" s="20" t="s">
        <v>187</v>
      </c>
      <c r="L304" s="38" t="str">
        <f t="shared" si="34"/>
        <v>Int. Conf. and Workshop on Process Safety Management and Inherently Safer Processes, October 8-11, 1996, Orlando, Florida, AICHE, NY, NY</v>
      </c>
      <c r="M304" s="33" t="str">
        <f t="shared" si="35"/>
        <v>https://www.aiche.org/academy/conferences/international-conference-and-workshop-on-process-safety-management-and-inherently-safer-processes/1996/proceeding</v>
      </c>
      <c r="N304" s="38" t="str">
        <f t="shared" si="32"/>
        <v>H. Ozog, G. A. Melhem, B. van den Berg, et al., "Facility Siting: Case Study Demonstrating Benefit of Analyzing Blast Dynamics," Int. Conf. and Workshop on Process Safety Management and Inherently Safer Processes, October 8-11, 1996, Orlando, Florida, AICHE, NY, NY, pp 293-315.</v>
      </c>
      <c r="O304" s="18" t="s">
        <v>118</v>
      </c>
      <c r="P304" s="24" t="s">
        <v>3003</v>
      </c>
      <c r="Q304" s="26" t="str">
        <f t="shared" si="36"/>
        <v>https://www.aiche.org/academy/conferences/international-conference-and-workshop-on-process-safety-management-and-inherently-safer-processes/1996/proceeding</v>
      </c>
      <c r="R304" s="18" t="s">
        <v>17516</v>
      </c>
      <c r="S304" s="26" t="str">
        <f t="shared" si="33"/>
        <v>https://www.aiche.org/node/1869606/group/9636/session/124201/paper/855396</v>
      </c>
    </row>
    <row r="305" spans="1:19" ht="62" x14ac:dyDescent="0.35">
      <c r="A305" s="18">
        <v>304</v>
      </c>
      <c r="B305" s="18">
        <v>1996</v>
      </c>
      <c r="C305" s="12" t="s">
        <v>2914</v>
      </c>
      <c r="D305" s="24" t="s">
        <v>2991</v>
      </c>
      <c r="E305" s="24" t="s">
        <v>3004</v>
      </c>
      <c r="F305" s="24" t="s">
        <v>3005</v>
      </c>
      <c r="I305" s="18" t="s">
        <v>3006</v>
      </c>
      <c r="K305" s="20" t="s">
        <v>190</v>
      </c>
      <c r="L305" s="38" t="str">
        <f t="shared" si="34"/>
        <v>Int. Conf. and Workshop on Process Safety Management and Inherently Safer Processes, October 8-11, 1996, Orlando, Florida, AICHE, NY, NY</v>
      </c>
      <c r="M305" s="33" t="str">
        <f t="shared" si="35"/>
        <v>https://www.aiche.org/academy/conferences/international-conference-and-workshop-on-process-safety-management-and-inherently-safer-processes/1996/proceeding</v>
      </c>
      <c r="N305" s="38" t="str">
        <f t="shared" si="32"/>
        <v>D. E. Park, "Inherently Safer Chemical Processes: a Life Cycle Approach," Int. Conf. and Workshop on Process Safety Management and Inherently Safer Processes, October 8-11, 1996, Orlando, Florida, AICHE, NY, NY, pp 316-319.</v>
      </c>
      <c r="O305" s="18" t="s">
        <v>122</v>
      </c>
      <c r="P305" s="24" t="s">
        <v>3007</v>
      </c>
      <c r="Q305" s="26" t="str">
        <f t="shared" si="36"/>
        <v>https://www.aiche.org/academy/conferences/international-conference-and-workshop-on-process-safety-management-and-inherently-safer-processes/1996/proceeding</v>
      </c>
      <c r="R305" s="18" t="s">
        <v>17517</v>
      </c>
      <c r="S305" s="26" t="str">
        <f t="shared" si="33"/>
        <v>https://www.aiche.org/node/1869606/group/9636/session/124201/paper/855401</v>
      </c>
    </row>
    <row r="306" spans="1:19" ht="62" x14ac:dyDescent="0.35">
      <c r="A306" s="18">
        <v>305</v>
      </c>
      <c r="B306" s="18">
        <v>1996</v>
      </c>
      <c r="C306" s="12" t="s">
        <v>2914</v>
      </c>
      <c r="D306" s="24" t="s">
        <v>2991</v>
      </c>
      <c r="E306" s="24" t="s">
        <v>3008</v>
      </c>
      <c r="F306" s="24" t="s">
        <v>3009</v>
      </c>
      <c r="I306" s="18" t="s">
        <v>3010</v>
      </c>
      <c r="K306" s="20" t="s">
        <v>193</v>
      </c>
      <c r="L306" s="38" t="str">
        <f t="shared" si="34"/>
        <v>Int. Conf. and Workshop on Process Safety Management and Inherently Safer Processes, October 8-11, 1996, Orlando, Florida, AICHE, NY, NY</v>
      </c>
      <c r="M306" s="33" t="str">
        <f t="shared" si="35"/>
        <v>https://www.aiche.org/academy/conferences/international-conference-and-workshop-on-process-safety-management-and-inherently-safer-processes/1996/proceeding</v>
      </c>
      <c r="N306" s="38" t="str">
        <f t="shared" si="32"/>
        <v>Y. Riezel, "Inherently Safer Process: an Integral Part of PSM Implementation," Int. Conf. and Workshop on Process Safety Management and Inherently Safer Processes, October 8-11, 1996, Orlando, Florida, AICHE, NY, NY, pp 320-328.</v>
      </c>
      <c r="O306" s="18" t="s">
        <v>194</v>
      </c>
      <c r="P306" s="24" t="s">
        <v>3011</v>
      </c>
      <c r="Q306" s="26" t="str">
        <f t="shared" si="36"/>
        <v>https://www.aiche.org/academy/conferences/international-conference-and-workshop-on-process-safety-management-and-inherently-safer-processes/1996/proceeding</v>
      </c>
      <c r="R306" s="18" t="s">
        <v>17518</v>
      </c>
      <c r="S306" s="26" t="str">
        <f t="shared" si="33"/>
        <v>https://www.aiche.org/node/1869606/group/9636/session/124201/paper/855406</v>
      </c>
    </row>
    <row r="307" spans="1:19" ht="62" x14ac:dyDescent="0.35">
      <c r="A307" s="18">
        <v>306</v>
      </c>
      <c r="B307" s="18">
        <v>1996</v>
      </c>
      <c r="C307" s="12" t="s">
        <v>2914</v>
      </c>
      <c r="D307" s="24" t="s">
        <v>2991</v>
      </c>
      <c r="E307" s="24" t="s">
        <v>3012</v>
      </c>
      <c r="F307" s="24" t="s">
        <v>3013</v>
      </c>
      <c r="I307" s="18" t="s">
        <v>3014</v>
      </c>
      <c r="K307" s="20" t="s">
        <v>197</v>
      </c>
      <c r="L307" s="38" t="str">
        <f t="shared" si="34"/>
        <v>Int. Conf. and Workshop on Process Safety Management and Inherently Safer Processes, October 8-11, 1996, Orlando, Florida, AICHE, NY, NY</v>
      </c>
      <c r="M307" s="33" t="str">
        <f t="shared" si="35"/>
        <v>https://www.aiche.org/academy/conferences/international-conference-and-workshop-on-process-safety-management-and-inherently-safer-processes/1996/proceeding</v>
      </c>
      <c r="N307" s="38" t="str">
        <f t="shared" si="32"/>
        <v>J. A. Klein and A. S. Balchan, "Safe Formulation and Manufacture of Acrylic Resins," Int. Conf. and Workshop on Process Safety Management and Inherently Safer Processes, October 8-11, 1996, Orlando, Florida, AICHE, NY, NY, pp 329-342.</v>
      </c>
      <c r="O307" s="18" t="s">
        <v>198</v>
      </c>
      <c r="P307" s="24" t="s">
        <v>3015</v>
      </c>
      <c r="Q307" s="26" t="str">
        <f t="shared" si="36"/>
        <v>https://www.aiche.org/academy/conferences/international-conference-and-workshop-on-process-safety-management-and-inherently-safer-processes/1996/proceeding</v>
      </c>
      <c r="R307" s="18" t="s">
        <v>17519</v>
      </c>
      <c r="S307" s="26" t="str">
        <f t="shared" si="33"/>
        <v>https://www.aiche.org/node/1869606/group/9636/session/124201/paper/855411</v>
      </c>
    </row>
    <row r="308" spans="1:19" ht="62" x14ac:dyDescent="0.35">
      <c r="A308" s="18">
        <v>307</v>
      </c>
      <c r="B308" s="18">
        <v>1996</v>
      </c>
      <c r="C308" s="12" t="s">
        <v>2914</v>
      </c>
      <c r="D308" s="24" t="s">
        <v>2991</v>
      </c>
      <c r="E308" s="24" t="s">
        <v>3016</v>
      </c>
      <c r="F308" s="24" t="s">
        <v>3017</v>
      </c>
      <c r="I308" s="18" t="s">
        <v>3018</v>
      </c>
      <c r="K308" s="20" t="s">
        <v>201</v>
      </c>
      <c r="L308" s="38" t="str">
        <f t="shared" si="34"/>
        <v>Int. Conf. and Workshop on Process Safety Management and Inherently Safer Processes, October 8-11, 1996, Orlando, Florida, AICHE, NY, NY</v>
      </c>
      <c r="M308" s="33" t="str">
        <f t="shared" si="35"/>
        <v>https://www.aiche.org/academy/conferences/international-conference-and-workshop-on-process-safety-management-and-inherently-safer-processes/1996/proceeding</v>
      </c>
      <c r="N308" s="38" t="str">
        <f t="shared" si="32"/>
        <v>D. W. Jones and P. G. Snyder, "Project Management Principles for Inherently Safer Design Projects," Int. Conf. and Workshop on Process Safety Management and Inherently Safer Processes, October 8-11, 1996, Orlando, Florida, AICHE, NY, NY, pp 343-355.</v>
      </c>
      <c r="O308" s="18" t="s">
        <v>202</v>
      </c>
      <c r="P308" s="24" t="s">
        <v>3019</v>
      </c>
      <c r="Q308" s="26" t="str">
        <f t="shared" si="36"/>
        <v>https://www.aiche.org/academy/conferences/international-conference-and-workshop-on-process-safety-management-and-inherently-safer-processes/1996/proceeding</v>
      </c>
      <c r="R308" s="18" t="s">
        <v>17520</v>
      </c>
      <c r="S308" s="26" t="str">
        <f t="shared" si="33"/>
        <v>https://www.aiche.org/node/1869606/group/9636/session/124201/paper/855416</v>
      </c>
    </row>
    <row r="309" spans="1:19" ht="62" x14ac:dyDescent="0.35">
      <c r="A309" s="18">
        <v>308</v>
      </c>
      <c r="B309" s="18">
        <v>1996</v>
      </c>
      <c r="C309" s="12" t="s">
        <v>2914</v>
      </c>
      <c r="D309" s="24" t="s">
        <v>2991</v>
      </c>
      <c r="E309" s="24" t="s">
        <v>3020</v>
      </c>
      <c r="F309" s="24" t="s">
        <v>2993</v>
      </c>
      <c r="I309" s="18" t="s">
        <v>14266</v>
      </c>
      <c r="K309" s="20" t="s">
        <v>3021</v>
      </c>
      <c r="L309" s="38" t="str">
        <f t="shared" si="34"/>
        <v>Int. Conf. and Workshop on Process Safety Management and Inherently Safer Processes, October 8-11, 1996, Orlando, Florida, AICHE, NY, NY</v>
      </c>
      <c r="M309" s="33" t="str">
        <f t="shared" si="35"/>
        <v>https://www.aiche.org/academy/conferences/international-conference-and-workshop-on-process-safety-management-and-inherently-safer-processes/1996/proceeding</v>
      </c>
      <c r="N309" s="38" t="str">
        <f t="shared" si="32"/>
        <v>T. W. van der Schaaf, "Human Recovery of Errors in Man--Machine Systems," Int. Conf. and Workshop on Process Safety Management and Inherently Safer Processes, October 8-11, 1996, Orlando, Florida, AICHE, NY, NY, pp 356-365.</v>
      </c>
      <c r="O309" s="18" t="s">
        <v>863</v>
      </c>
      <c r="P309" s="24" t="s">
        <v>3022</v>
      </c>
      <c r="Q309" s="26" t="str">
        <f t="shared" si="36"/>
        <v>https://www.aiche.org/academy/conferences/international-conference-and-workshop-on-process-safety-management-and-inherently-safer-processes/1996/proceeding</v>
      </c>
      <c r="R309" s="18" t="s">
        <v>17521</v>
      </c>
      <c r="S309" s="26" t="str">
        <f t="shared" si="33"/>
        <v>https://www.aiche.org/node/1869606/group/9636/session/124201/paper/855421</v>
      </c>
    </row>
    <row r="310" spans="1:19" ht="62" x14ac:dyDescent="0.35">
      <c r="A310" s="18">
        <v>309</v>
      </c>
      <c r="B310" s="18">
        <v>1996</v>
      </c>
      <c r="C310" s="12" t="s">
        <v>2914</v>
      </c>
      <c r="D310" s="24" t="s">
        <v>2991</v>
      </c>
      <c r="E310" s="24" t="s">
        <v>3023</v>
      </c>
      <c r="F310" s="24" t="s">
        <v>3024</v>
      </c>
      <c r="I310" s="18" t="s">
        <v>3025</v>
      </c>
      <c r="K310" s="20" t="s">
        <v>3026</v>
      </c>
      <c r="L310" s="38" t="str">
        <f t="shared" si="34"/>
        <v>Int. Conf. and Workshop on Process Safety Management and Inherently Safer Processes, October 8-11, 1996, Orlando, Florida, AICHE, NY, NY</v>
      </c>
      <c r="M310" s="33" t="str">
        <f t="shared" si="35"/>
        <v>https://www.aiche.org/academy/conferences/international-conference-and-workshop-on-process-safety-management-and-inherently-safer-processes/1996/proceeding</v>
      </c>
      <c r="N310" s="38" t="str">
        <f t="shared" si="32"/>
        <v>D. W. Jones, "Process Mapping: an Effective Tool for Integrating Total Quality Risk Management Systems for Environment, Health and Safety," Int. Conf. and Workshop on Process Safety Management and Inherently Safer Processes, October 8-11, 1996, Orlando, Florida, AICHE, NY, NY, pp 369-383.</v>
      </c>
      <c r="O310" s="18" t="s">
        <v>866</v>
      </c>
      <c r="P310" s="24" t="s">
        <v>3027</v>
      </c>
      <c r="Q310" s="26" t="str">
        <f t="shared" si="36"/>
        <v>https://www.aiche.org/academy/conferences/international-conference-and-workshop-on-process-safety-management-and-inherently-safer-processes/1996/proceeding</v>
      </c>
      <c r="R310" s="18" t="s">
        <v>17522</v>
      </c>
      <c r="S310" s="26" t="str">
        <f t="shared" si="33"/>
        <v>https://www.aiche.org/node/1869606/group/9636/session/124201/paper/855426</v>
      </c>
    </row>
    <row r="311" spans="1:19" ht="62" x14ac:dyDescent="0.35">
      <c r="A311" s="18">
        <v>310</v>
      </c>
      <c r="B311" s="18">
        <v>1996</v>
      </c>
      <c r="C311" s="12" t="s">
        <v>2914</v>
      </c>
      <c r="D311" s="24" t="s">
        <v>2991</v>
      </c>
      <c r="E311" s="24" t="s">
        <v>3028</v>
      </c>
      <c r="F311" s="24" t="s">
        <v>3029</v>
      </c>
      <c r="I311" s="18" t="s">
        <v>3030</v>
      </c>
      <c r="K311" s="20" t="s">
        <v>3031</v>
      </c>
      <c r="L311" s="38" t="str">
        <f t="shared" si="34"/>
        <v>Int. Conf. and Workshop on Process Safety Management and Inherently Safer Processes, October 8-11, 1996, Orlando, Florida, AICHE, NY, NY</v>
      </c>
      <c r="M311" s="33" t="str">
        <f t="shared" si="35"/>
        <v>https://www.aiche.org/academy/conferences/international-conference-and-workshop-on-process-safety-management-and-inherently-safer-processes/1996/proceeding</v>
      </c>
      <c r="N311" s="38" t="str">
        <f t="shared" si="32"/>
        <v>A. Lorea-Hernandez, "Implementation of an ESH Management System in a Mexican Company," Int. Conf. and Workshop on Process Safety Management and Inherently Safer Processes, October 8-11, 1996, Orlando, Florida, AICHE, NY, NY, pp 384-392.</v>
      </c>
      <c r="O311" s="18" t="s">
        <v>870</v>
      </c>
      <c r="P311" s="24" t="s">
        <v>3032</v>
      </c>
      <c r="Q311" s="26" t="str">
        <f t="shared" si="36"/>
        <v>https://www.aiche.org/academy/conferences/international-conference-and-workshop-on-process-safety-management-and-inherently-safer-processes/1996/proceeding</v>
      </c>
      <c r="R311" s="18" t="s">
        <v>17523</v>
      </c>
      <c r="S311" s="26" t="str">
        <f t="shared" si="33"/>
        <v>https://www.aiche.org/node/1869606/group/9636/session/124201/paper/855431</v>
      </c>
    </row>
    <row r="312" spans="1:19" ht="62" x14ac:dyDescent="0.35">
      <c r="A312" s="18">
        <v>311</v>
      </c>
      <c r="B312" s="18">
        <v>1996</v>
      </c>
      <c r="C312" s="12" t="s">
        <v>2914</v>
      </c>
      <c r="D312" s="24" t="s">
        <v>2991</v>
      </c>
      <c r="E312" s="24" t="s">
        <v>3033</v>
      </c>
      <c r="F312" s="24" t="s">
        <v>3034</v>
      </c>
      <c r="I312" s="18" t="s">
        <v>3035</v>
      </c>
      <c r="K312" s="20" t="s">
        <v>3036</v>
      </c>
      <c r="L312" s="38" t="str">
        <f t="shared" si="34"/>
        <v>Int. Conf. and Workshop on Process Safety Management and Inherently Safer Processes, October 8-11, 1996, Orlando, Florida, AICHE, NY, NY</v>
      </c>
      <c r="M312" s="33" t="str">
        <f t="shared" si="35"/>
        <v>https://www.aiche.org/academy/conferences/international-conference-and-workshop-on-process-safety-management-and-inherently-safer-processes/1996/proceeding</v>
      </c>
      <c r="N312" s="38" t="str">
        <f t="shared" si="32"/>
        <v>B. J. Weber and J. O. Byrne, "Integrating Environment, Safety, and Health Into a Total Quality Management System: Examples from International Companies," Int. Conf. and Workshop on Process Safety Management and Inherently Safer Processes, October 8-11, 1996, Orlando, Florida, AICHE, NY, NY, pp 393-397.</v>
      </c>
      <c r="O312" s="18" t="s">
        <v>952</v>
      </c>
      <c r="P312" s="24" t="s">
        <v>3037</v>
      </c>
      <c r="Q312" s="26" t="str">
        <f t="shared" si="36"/>
        <v>https://www.aiche.org/academy/conferences/international-conference-and-workshop-on-process-safety-management-and-inherently-safer-processes/1996/proceeding</v>
      </c>
      <c r="R312" s="18" t="s">
        <v>17524</v>
      </c>
      <c r="S312" s="26" t="str">
        <f t="shared" si="33"/>
        <v>https://www.aiche.org/node/1869606/group/9636/session/124201/paper/855436</v>
      </c>
    </row>
    <row r="313" spans="1:19" ht="62" x14ac:dyDescent="0.35">
      <c r="A313" s="18">
        <v>312</v>
      </c>
      <c r="B313" s="18">
        <v>1996</v>
      </c>
      <c r="C313" s="12" t="s">
        <v>2914</v>
      </c>
      <c r="D313" s="24" t="s">
        <v>2991</v>
      </c>
      <c r="E313" s="24" t="s">
        <v>3038</v>
      </c>
      <c r="F313" s="24" t="s">
        <v>3039</v>
      </c>
      <c r="I313" s="18" t="s">
        <v>3040</v>
      </c>
      <c r="K313" s="20" t="s">
        <v>3041</v>
      </c>
      <c r="L313" s="38" t="str">
        <f t="shared" si="34"/>
        <v>Int. Conf. and Workshop on Process Safety Management and Inherently Safer Processes, October 8-11, 1996, Orlando, Florida, AICHE, NY, NY</v>
      </c>
      <c r="M313" s="33" t="str">
        <f t="shared" si="35"/>
        <v>https://www.aiche.org/academy/conferences/international-conference-and-workshop-on-process-safety-management-and-inherently-safer-processes/1996/proceeding</v>
      </c>
      <c r="N313" s="38" t="str">
        <f t="shared" si="32"/>
        <v>J. F. Lubbe, P. F. van der Merw, D. I. Bentham, et al., "A Common Management System for Improving Environmental, Health, Safety, and Quality Performance," Int. Conf. and Workshop on Process Safety Management and Inherently Safer Processes, October 8-11, 1996, Orlando, Florida, AICHE, NY, NY, pp 398-415.</v>
      </c>
      <c r="O313" s="18" t="s">
        <v>954</v>
      </c>
      <c r="P313" s="24" t="s">
        <v>3042</v>
      </c>
      <c r="Q313" s="26" t="str">
        <f t="shared" si="36"/>
        <v>https://www.aiche.org/academy/conferences/international-conference-and-workshop-on-process-safety-management-and-inherently-safer-processes/1996/proceeding</v>
      </c>
      <c r="R313" s="18" t="s">
        <v>17525</v>
      </c>
      <c r="S313" s="26" t="str">
        <f t="shared" si="33"/>
        <v>https://www.aiche.org/node/1869606/group/9636/session/124201/paper/855441</v>
      </c>
    </row>
    <row r="314" spans="1:19" ht="62" x14ac:dyDescent="0.35">
      <c r="A314" s="18">
        <v>313</v>
      </c>
      <c r="B314" s="18">
        <v>1996</v>
      </c>
      <c r="C314" s="12" t="s">
        <v>2914</v>
      </c>
      <c r="D314" s="24" t="s">
        <v>2991</v>
      </c>
      <c r="E314" s="24" t="s">
        <v>3043</v>
      </c>
      <c r="F314" s="24" t="s">
        <v>3044</v>
      </c>
      <c r="I314" s="18" t="s">
        <v>3045</v>
      </c>
      <c r="K314" s="20" t="s">
        <v>3046</v>
      </c>
      <c r="L314" s="38" t="str">
        <f t="shared" si="34"/>
        <v>Int. Conf. and Workshop on Process Safety Management and Inherently Safer Processes, October 8-11, 1996, Orlando, Florida, AICHE, NY, NY</v>
      </c>
      <c r="M314" s="33" t="str">
        <f t="shared" si="35"/>
        <v>https://www.aiche.org/academy/conferences/international-conference-and-workshop-on-process-safety-management-and-inherently-safer-processes/1996/proceeding</v>
      </c>
      <c r="N314" s="38" t="str">
        <f t="shared" si="32"/>
        <v>S. Berger, J. Cherry, D. Levengood, et al., "A Cost and Time-Efficient Framework for Inherent Safety and Pollution Prevention During Process Development and Engineering," Int. Conf. and Workshop on Process Safety Management and Inherently Safer Processes, October 8-11, 1996, Orlando, Florida, AICHE, NY, NY, pp 416-428.</v>
      </c>
      <c r="O314" s="18" t="s">
        <v>958</v>
      </c>
      <c r="P314" s="24" t="s">
        <v>3047</v>
      </c>
      <c r="Q314" s="26" t="str">
        <f t="shared" si="36"/>
        <v>https://www.aiche.org/academy/conferences/international-conference-and-workshop-on-process-safety-management-and-inherently-safer-processes/1996/proceeding</v>
      </c>
      <c r="R314" s="18" t="s">
        <v>17526</v>
      </c>
      <c r="S314" s="26" t="str">
        <f t="shared" si="33"/>
        <v>https://www.aiche.org/node/1869606/group/9636/session/124201/paper/855446</v>
      </c>
    </row>
    <row r="315" spans="1:19" ht="62" x14ac:dyDescent="0.35">
      <c r="A315" s="18">
        <v>314</v>
      </c>
      <c r="B315" s="18">
        <v>1996</v>
      </c>
      <c r="C315" s="12" t="s">
        <v>2914</v>
      </c>
      <c r="D315" s="24" t="s">
        <v>2991</v>
      </c>
      <c r="E315" s="24" t="s">
        <v>3048</v>
      </c>
      <c r="F315" s="24" t="s">
        <v>3049</v>
      </c>
      <c r="I315" s="18" t="s">
        <v>3050</v>
      </c>
      <c r="K315" s="20" t="s">
        <v>3051</v>
      </c>
      <c r="L315" s="38" t="str">
        <f t="shared" si="34"/>
        <v>Int. Conf. and Workshop on Process Safety Management and Inherently Safer Processes, October 8-11, 1996, Orlando, Florida, AICHE, NY, NY</v>
      </c>
      <c r="M315" s="33" t="str">
        <f t="shared" si="35"/>
        <v>https://www.aiche.org/academy/conferences/international-conference-and-workshop-on-process-safety-management-and-inherently-safer-processes/1996/proceeding</v>
      </c>
      <c r="N315" s="38" t="str">
        <f t="shared" si="32"/>
        <v>D. I. Bentham, "Integrated Management Systems," Int. Conf. and Workshop on Process Safety Management and Inherently Safer Processes, October 8-11, 1996, Orlando, Florida, AICHE, NY, NY, pp 429-439.</v>
      </c>
      <c r="O315" s="18" t="s">
        <v>960</v>
      </c>
      <c r="P315" s="24" t="s">
        <v>3052</v>
      </c>
      <c r="Q315" s="26" t="str">
        <f t="shared" si="36"/>
        <v>https://www.aiche.org/academy/conferences/international-conference-and-workshop-on-process-safety-management-and-inherently-safer-processes/1996/proceeding</v>
      </c>
      <c r="R315" s="18" t="s">
        <v>17527</v>
      </c>
      <c r="S315" s="26" t="str">
        <f t="shared" si="33"/>
        <v>https://www.aiche.org/node/1869606/group/9636/session/124201/paper/855451</v>
      </c>
    </row>
    <row r="316" spans="1:19" ht="62" x14ac:dyDescent="0.35">
      <c r="A316" s="18">
        <v>315</v>
      </c>
      <c r="B316" s="18">
        <v>1996</v>
      </c>
      <c r="C316" s="12" t="s">
        <v>2914</v>
      </c>
      <c r="D316" s="24" t="s">
        <v>2991</v>
      </c>
      <c r="E316" s="24" t="s">
        <v>3053</v>
      </c>
      <c r="F316" s="24" t="s">
        <v>3054</v>
      </c>
      <c r="I316" s="18" t="s">
        <v>14267</v>
      </c>
      <c r="K316" s="20" t="s">
        <v>3055</v>
      </c>
      <c r="L316" s="38" t="str">
        <f t="shared" si="34"/>
        <v>Int. Conf. and Workshop on Process Safety Management and Inherently Safer Processes, October 8-11, 1996, Orlando, Florida, AICHE, NY, NY</v>
      </c>
      <c r="M316" s="33" t="str">
        <f t="shared" si="35"/>
        <v>https://www.aiche.org/academy/conferences/international-conference-and-workshop-on-process-safety-management-and-inherently-safer-processes/1996/proceeding</v>
      </c>
      <c r="N316" s="38" t="str">
        <f t="shared" si="32"/>
        <v>B. Tylock and F. L. Leverenz, "Integrated and Optimized ESH/TQM Audits," Int. Conf. and Workshop on Process Safety Management and Inherently Safer Processes, October 8-11, 1996, Orlando, Florida, AICHE, NY, NY, pp 440-448.</v>
      </c>
      <c r="O316" s="18" t="s">
        <v>967</v>
      </c>
      <c r="P316" s="24" t="s">
        <v>3056</v>
      </c>
      <c r="Q316" s="26" t="str">
        <f t="shared" si="36"/>
        <v>https://www.aiche.org/academy/conferences/international-conference-and-workshop-on-process-safety-management-and-inherently-safer-processes/1996/proceeding</v>
      </c>
      <c r="R316" s="18" t="s">
        <v>17528</v>
      </c>
      <c r="S316" s="26" t="str">
        <f t="shared" si="33"/>
        <v>https://www.aiche.org/node/1869606/group/9636/session/124201/paper/855456</v>
      </c>
    </row>
    <row r="317" spans="1:19" ht="62" x14ac:dyDescent="0.35">
      <c r="A317" s="18">
        <v>316</v>
      </c>
      <c r="B317" s="18">
        <v>1996</v>
      </c>
      <c r="C317" s="12" t="s">
        <v>2914</v>
      </c>
      <c r="D317" s="24" t="s">
        <v>3057</v>
      </c>
      <c r="E317" s="24" t="s">
        <v>3058</v>
      </c>
      <c r="F317" s="24" t="s">
        <v>2902</v>
      </c>
      <c r="I317" s="18" t="s">
        <v>3059</v>
      </c>
      <c r="K317" s="20" t="s">
        <v>3060</v>
      </c>
      <c r="L317" s="38" t="str">
        <f t="shared" si="34"/>
        <v>Int. Conf. and Workshop on Process Safety Management and Inherently Safer Processes, October 8-11, 1996, Orlando, Florida, AICHE, NY, NY</v>
      </c>
      <c r="M317" s="33" t="str">
        <f t="shared" si="35"/>
        <v>https://www.aiche.org/academy/conferences/international-conference-and-workshop-on-process-safety-management-and-inherently-safer-processes/1996/proceeding</v>
      </c>
      <c r="N317" s="38" t="str">
        <f t="shared" si="32"/>
        <v>J. Weaver, "Luncheon Address," Int. Conf. and Workshop on Process Safety Management and Inherently Safer Processes, October 8-11, 1996, Orlando, Florida, AICHE, NY, NY, pp 451-454.</v>
      </c>
      <c r="O317" s="18" t="s">
        <v>969</v>
      </c>
      <c r="P317" s="24" t="s">
        <v>1949</v>
      </c>
      <c r="Q317" s="26" t="str">
        <f t="shared" si="36"/>
        <v>https://www.aiche.org/academy/conferences/international-conference-and-workshop-on-process-safety-management-and-inherently-safer-processes/1996/proceeding</v>
      </c>
      <c r="R317" s="18" t="s">
        <v>17529</v>
      </c>
      <c r="S317" s="26" t="str">
        <f t="shared" si="33"/>
        <v>https://www.aiche.org/node/1869606/group/9636/session/124201/paper/855461</v>
      </c>
    </row>
    <row r="318" spans="1:19" ht="62" x14ac:dyDescent="0.35">
      <c r="A318" s="18">
        <v>317</v>
      </c>
      <c r="B318" s="18">
        <v>1996</v>
      </c>
      <c r="C318" s="12" t="s">
        <v>2914</v>
      </c>
      <c r="D318" s="24" t="s">
        <v>3057</v>
      </c>
      <c r="E318" s="24" t="s">
        <v>3061</v>
      </c>
      <c r="F318" s="24" t="s">
        <v>2905</v>
      </c>
      <c r="I318" s="18" t="s">
        <v>3062</v>
      </c>
      <c r="K318" s="20" t="s">
        <v>3063</v>
      </c>
      <c r="L318" s="38" t="str">
        <f t="shared" si="34"/>
        <v>Int. Conf. and Workshop on Process Safety Management and Inherently Safer Processes, October 8-11, 1996, Orlando, Florida, AICHE, NY, NY</v>
      </c>
      <c r="M318" s="33" t="str">
        <f t="shared" si="35"/>
        <v>https://www.aiche.org/academy/conferences/international-conference-and-workshop-on-process-safety-management-and-inherently-safer-processes/1996/proceeding</v>
      </c>
      <c r="N318" s="38" t="str">
        <f t="shared" si="32"/>
        <v>J. Makris, "RMP Rule Implementation Report Card," Int. Conf. and Workshop on Process Safety Management and Inherently Safer Processes, October 8-11, 1996, Orlando, Florida, AICHE, NY, NY, pp 455-456.</v>
      </c>
      <c r="O318" s="18" t="s">
        <v>972</v>
      </c>
      <c r="P318" s="24" t="s">
        <v>3064</v>
      </c>
      <c r="Q318" s="26" t="str">
        <f t="shared" si="36"/>
        <v>https://www.aiche.org/academy/conferences/international-conference-and-workshop-on-process-safety-management-and-inherently-safer-processes/1996/proceeding</v>
      </c>
      <c r="R318" s="18" t="s">
        <v>17530</v>
      </c>
      <c r="S318" s="26" t="str">
        <f t="shared" si="33"/>
        <v>https://www.aiche.org/node/1869606/group/9636/session/124201/paper/855466</v>
      </c>
    </row>
    <row r="319" spans="1:19" ht="62" x14ac:dyDescent="0.35">
      <c r="A319" s="18">
        <v>318</v>
      </c>
      <c r="B319" s="18">
        <v>1996</v>
      </c>
      <c r="C319" s="12" t="s">
        <v>2914</v>
      </c>
      <c r="D319" s="24" t="s">
        <v>3057</v>
      </c>
      <c r="E319" s="24" t="s">
        <v>3065</v>
      </c>
      <c r="F319" s="24" t="s">
        <v>3066</v>
      </c>
      <c r="I319" s="18" t="s">
        <v>3067</v>
      </c>
      <c r="K319" s="20" t="s">
        <v>3068</v>
      </c>
      <c r="L319" s="38" t="str">
        <f t="shared" si="34"/>
        <v>Int. Conf. and Workshop on Process Safety Management and Inherently Safer Processes, October 8-11, 1996, Orlando, Florida, AICHE, NY, NY</v>
      </c>
      <c r="M319" s="33" t="str">
        <f t="shared" si="35"/>
        <v>https://www.aiche.org/academy/conferences/international-conference-and-workshop-on-process-safety-management-and-inherently-safer-processes/1996/proceeding</v>
      </c>
      <c r="N319" s="38" t="str">
        <f t="shared" si="32"/>
        <v>D. Eves, "A European Perspective On Safety Management Goals," Int. Conf. and Workshop on Process Safety Management and Inherently Safer Processes, October 8-11, 1996, Orlando, Florida, AICHE, NY, NY, pp 457-463.</v>
      </c>
      <c r="O319" s="18" t="s">
        <v>976</v>
      </c>
      <c r="P319" s="24" t="s">
        <v>3069</v>
      </c>
      <c r="Q319" s="26" t="str">
        <f t="shared" si="36"/>
        <v>https://www.aiche.org/academy/conferences/international-conference-and-workshop-on-process-safety-management-and-inherently-safer-processes/1996/proceeding</v>
      </c>
      <c r="R319" s="18" t="s">
        <v>17531</v>
      </c>
      <c r="S319" s="26" t="str">
        <f t="shared" si="33"/>
        <v>https://www.aiche.org/node/1869606/group/9636/session/124201/paper/855471</v>
      </c>
    </row>
    <row r="320" spans="1:19" ht="62" x14ac:dyDescent="0.35">
      <c r="A320" s="18">
        <v>319</v>
      </c>
      <c r="B320" s="18">
        <v>1996</v>
      </c>
      <c r="C320" s="12" t="s">
        <v>2914</v>
      </c>
      <c r="D320" s="24" t="s">
        <v>3057</v>
      </c>
      <c r="E320" s="24" t="s">
        <v>3070</v>
      </c>
      <c r="F320" s="24" t="s">
        <v>3071</v>
      </c>
      <c r="I320" s="18" t="s">
        <v>14268</v>
      </c>
      <c r="K320" s="20" t="s">
        <v>3072</v>
      </c>
      <c r="L320" s="38" t="str">
        <f t="shared" si="34"/>
        <v>Int. Conf. and Workshop on Process Safety Management and Inherently Safer Processes, October 8-11, 1996, Orlando, Florida, AICHE, NY, NY</v>
      </c>
      <c r="M320" s="33" t="str">
        <f t="shared" si="35"/>
        <v>https://www.aiche.org/academy/conferences/international-conference-and-workshop-on-process-safety-management-and-inherently-safer-processes/1996/proceeding</v>
      </c>
      <c r="N320" s="38" t="str">
        <f t="shared" si="32"/>
        <v>S. Jones, "The Role of the Institution of Chemical Engineers in Promoting Process Safety," Int. Conf. and Workshop on Process Safety Management and Inherently Safer Processes, October 8-11, 1996, Orlando, Florida, AICHE, NY, NY, pp 464-467.</v>
      </c>
      <c r="O320" s="18" t="s">
        <v>981</v>
      </c>
      <c r="P320" s="24" t="s">
        <v>3073</v>
      </c>
      <c r="Q320" s="26" t="str">
        <f t="shared" si="36"/>
        <v>https://www.aiche.org/academy/conferences/international-conference-and-workshop-on-process-safety-management-and-inherently-safer-processes/1996/proceeding</v>
      </c>
      <c r="R320" s="18" t="s">
        <v>17532</v>
      </c>
      <c r="S320" s="26" t="str">
        <f t="shared" si="33"/>
        <v>https://www.aiche.org/node/1869606/group/9636/session/124201/paper/855476</v>
      </c>
    </row>
    <row r="321" spans="1:19" ht="62" x14ac:dyDescent="0.35">
      <c r="A321" s="18">
        <v>320</v>
      </c>
      <c r="B321" s="18">
        <v>1996</v>
      </c>
      <c r="C321" s="12" t="s">
        <v>2914</v>
      </c>
      <c r="D321" s="24" t="s">
        <v>2564</v>
      </c>
      <c r="E321" s="24" t="s">
        <v>3074</v>
      </c>
      <c r="F321" s="24" t="s">
        <v>3075</v>
      </c>
      <c r="I321" s="18" t="s">
        <v>14269</v>
      </c>
      <c r="K321" s="20" t="s">
        <v>3076</v>
      </c>
      <c r="L321" s="38" t="str">
        <f t="shared" si="34"/>
        <v>Int. Conf. and Workshop on Process Safety Management and Inherently Safer Processes, October 8-11, 1996, Orlando, Florida, AICHE, NY, NY</v>
      </c>
      <c r="M321" s="33" t="str">
        <f t="shared" si="35"/>
        <v>https://www.aiche.org/academy/conferences/international-conference-and-workshop-on-process-safety-management-and-inherently-safer-processes/1996/proceeding</v>
      </c>
      <c r="N321" s="38" t="str">
        <f t="shared" si="32"/>
        <v>J. F. Lubbe, "Introductory Remarks," Int. Conf. and Workshop on Process Safety Management and Inherently Safer Processes, October 8-11, 1996, Orlando, Florida, AICHE, NY, NY, pp 469-473.</v>
      </c>
      <c r="O321" s="18" t="s">
        <v>983</v>
      </c>
      <c r="P321" s="24" t="s">
        <v>3077</v>
      </c>
      <c r="Q321" s="26" t="str">
        <f t="shared" si="36"/>
        <v>https://www.aiche.org/academy/conferences/international-conference-and-workshop-on-process-safety-management-and-inherently-safer-processes/1996/proceeding</v>
      </c>
      <c r="R321" s="18" t="s">
        <v>17533</v>
      </c>
      <c r="S321" s="26" t="str">
        <f t="shared" si="33"/>
        <v>https://www.aiche.org/node/1869606/group/9636/session/124201/paper/855481</v>
      </c>
    </row>
    <row r="322" spans="1:19" ht="62" x14ac:dyDescent="0.35">
      <c r="A322" s="18">
        <v>321</v>
      </c>
      <c r="B322" s="18">
        <v>1996</v>
      </c>
      <c r="C322" s="12" t="s">
        <v>2914</v>
      </c>
      <c r="D322" s="24" t="s">
        <v>2564</v>
      </c>
      <c r="E322" s="24" t="s">
        <v>3078</v>
      </c>
      <c r="F322" s="24" t="s">
        <v>3079</v>
      </c>
      <c r="I322" s="18" t="s">
        <v>3080</v>
      </c>
      <c r="K322" s="20" t="s">
        <v>3081</v>
      </c>
      <c r="L322" s="38" t="str">
        <f t="shared" si="34"/>
        <v>Int. Conf. and Workshop on Process Safety Management and Inherently Safer Processes, October 8-11, 1996, Orlando, Florida, AICHE, NY, NY</v>
      </c>
      <c r="M322" s="33" t="str">
        <f t="shared" si="35"/>
        <v>https://www.aiche.org/academy/conferences/international-conference-and-workshop-on-process-safety-management-and-inherently-safer-processes/1996/proceeding</v>
      </c>
      <c r="N322" s="38" t="str">
        <f t="shared" ref="N322:N385" si="37">F322&amp;", """&amp;E322&amp;","" "&amp;L322&amp;", pp"&amp;I322&amp;"."</f>
        <v>S. Arendt, "Measurement Systems for PSM And/Or Inherent Safety," Int. Conf. and Workshop on Process Safety Management and Inherently Safer Processes, October 8-11, 1996, Orlando, Florida, AICHE, NY, NY, pp 475-476.</v>
      </c>
      <c r="O322" s="18" t="s">
        <v>987</v>
      </c>
      <c r="P322" s="24" t="s">
        <v>3082</v>
      </c>
      <c r="Q322" s="26" t="str">
        <f t="shared" si="36"/>
        <v>https://www.aiche.org/academy/conferences/international-conference-and-workshop-on-process-safety-management-and-inherently-safer-processes/1996/proceeding</v>
      </c>
      <c r="R322" s="18" t="s">
        <v>17534</v>
      </c>
      <c r="S322" s="26" t="str">
        <f t="shared" si="33"/>
        <v>https://www.aiche.org/node/1869606/group/9636/session/124201/paper/855486</v>
      </c>
    </row>
    <row r="323" spans="1:19" ht="62" x14ac:dyDescent="0.35">
      <c r="A323" s="18">
        <v>322</v>
      </c>
      <c r="B323" s="18">
        <v>1996</v>
      </c>
      <c r="C323" s="12" t="s">
        <v>2914</v>
      </c>
      <c r="D323" s="24" t="s">
        <v>2564</v>
      </c>
      <c r="E323" s="24" t="s">
        <v>3083</v>
      </c>
      <c r="F323" s="24" t="s">
        <v>3084</v>
      </c>
      <c r="I323" s="18" t="s">
        <v>14270</v>
      </c>
      <c r="K323" s="20" t="s">
        <v>3085</v>
      </c>
      <c r="L323" s="38" t="str">
        <f t="shared" si="34"/>
        <v>Int. Conf. and Workshop on Process Safety Management and Inherently Safer Processes, October 8-11, 1996, Orlando, Florida, AICHE, NY, NY</v>
      </c>
      <c r="M323" s="33" t="str">
        <f t="shared" si="35"/>
        <v>https://www.aiche.org/academy/conferences/international-conference-and-workshop-on-process-safety-management-and-inherently-safer-processes/1996/proceeding</v>
      </c>
      <c r="N323" s="38" t="str">
        <f t="shared" si="37"/>
        <v>W. Frank, "Process Safety Management Documentation Systems," Int. Conf. and Workshop on Process Safety Management and Inherently Safer Processes, October 8-11, 1996, Orlando, Florida, AICHE, NY, NY, pp477-477.</v>
      </c>
      <c r="O323" s="18" t="s">
        <v>989</v>
      </c>
      <c r="P323" s="24" t="s">
        <v>3086</v>
      </c>
      <c r="Q323" s="26" t="str">
        <f t="shared" si="36"/>
        <v>https://www.aiche.org/academy/conferences/international-conference-and-workshop-on-process-safety-management-and-inherently-safer-processes/1996/proceeding</v>
      </c>
      <c r="R323" s="18" t="s">
        <v>17535</v>
      </c>
      <c r="S323" s="26" t="str">
        <f t="shared" ref="S323:S386" si="38">HYPERLINK(R323)</f>
        <v>https://www.aiche.org/node/1869606/group/9636/session/124201/paper/855491</v>
      </c>
    </row>
    <row r="324" spans="1:19" ht="62" x14ac:dyDescent="0.35">
      <c r="A324" s="18">
        <v>323</v>
      </c>
      <c r="B324" s="18">
        <v>1996</v>
      </c>
      <c r="C324" s="12" t="s">
        <v>2914</v>
      </c>
      <c r="D324" s="24" t="s">
        <v>2564</v>
      </c>
      <c r="E324" s="24" t="s">
        <v>3087</v>
      </c>
      <c r="F324" s="24" t="s">
        <v>3088</v>
      </c>
      <c r="I324" s="18" t="s">
        <v>3089</v>
      </c>
      <c r="K324" s="20" t="s">
        <v>3090</v>
      </c>
      <c r="L324" s="38" t="str">
        <f t="shared" si="34"/>
        <v>Int. Conf. and Workshop on Process Safety Management and Inherently Safer Processes, October 8-11, 1996, Orlando, Florida, AICHE, NY, NY</v>
      </c>
      <c r="M324" s="33" t="str">
        <f t="shared" si="35"/>
        <v>https://www.aiche.org/academy/conferences/international-conference-and-workshop-on-process-safety-management-and-inherently-safer-processes/1996/proceeding</v>
      </c>
      <c r="N324" s="38" t="str">
        <f t="shared" si="37"/>
        <v>C. Mathiessen and G. Kenny, "Regulatory Issues in the U. S. and Europe On PSM and Inherent Safety," Int. Conf. and Workshop on Process Safety Management and Inherently Safer Processes, October 8-11, 1996, Orlando, Florida, AICHE, NY, NY, pp 479-488.</v>
      </c>
      <c r="O324" s="18" t="s">
        <v>993</v>
      </c>
      <c r="P324" s="24" t="s">
        <v>3091</v>
      </c>
      <c r="Q324" s="26" t="str">
        <f t="shared" si="36"/>
        <v>https://www.aiche.org/academy/conferences/international-conference-and-workshop-on-process-safety-management-and-inherently-safer-processes/1996/proceeding</v>
      </c>
      <c r="R324" s="18" t="s">
        <v>17536</v>
      </c>
      <c r="S324" s="26" t="str">
        <f t="shared" si="38"/>
        <v>https://www.aiche.org/node/1869606/group/9636/session/124201/paper/855496</v>
      </c>
    </row>
    <row r="325" spans="1:19" ht="62" x14ac:dyDescent="0.35">
      <c r="A325" s="18">
        <v>324</v>
      </c>
      <c r="B325" s="18">
        <v>1996</v>
      </c>
      <c r="C325" s="12" t="s">
        <v>2914</v>
      </c>
      <c r="D325" s="24" t="s">
        <v>2564</v>
      </c>
      <c r="E325" s="24" t="s">
        <v>3092</v>
      </c>
      <c r="F325" s="24" t="s">
        <v>6404</v>
      </c>
      <c r="I325" s="18" t="s">
        <v>14271</v>
      </c>
      <c r="K325" s="20" t="s">
        <v>3093</v>
      </c>
      <c r="L325" s="38" t="str">
        <f t="shared" si="34"/>
        <v>Int. Conf. and Workshop on Process Safety Management and Inherently Safer Processes, October 8-11, 1996, Orlando, Florida, AICHE, NY, NY</v>
      </c>
      <c r="M325" s="33" t="str">
        <f t="shared" si="35"/>
        <v>https://www.aiche.org/academy/conferences/international-conference-and-workshop-on-process-safety-management-and-inherently-safer-processes/1996/proceeding</v>
      </c>
      <c r="N325" s="38" t="str">
        <f t="shared" si="37"/>
        <v>W. K. Lutz, "Company Implementation Programs for Inherently Safer Processes: Incentives; Barriers," Int. Conf. and Workshop on Process Safety Management and Inherently Safer Processes, October 8-11, 1996, Orlando, Florida, AICHE, NY, NY, pp489-489.</v>
      </c>
      <c r="O325" s="18" t="s">
        <v>995</v>
      </c>
      <c r="P325" s="24" t="s">
        <v>3094</v>
      </c>
      <c r="Q325" s="26" t="str">
        <f t="shared" si="36"/>
        <v>https://www.aiche.org/academy/conferences/international-conference-and-workshop-on-process-safety-management-and-inherently-safer-processes/1996/proceeding</v>
      </c>
      <c r="R325" s="18" t="s">
        <v>17537</v>
      </c>
      <c r="S325" s="26" t="str">
        <f t="shared" si="38"/>
        <v>https://www.aiche.org/node/1869606/group/9636/session/124201/paper/855501</v>
      </c>
    </row>
    <row r="326" spans="1:19" ht="62" x14ac:dyDescent="0.35">
      <c r="A326" s="18">
        <v>325</v>
      </c>
      <c r="B326" s="18">
        <v>1996</v>
      </c>
      <c r="C326" s="12" t="s">
        <v>2914</v>
      </c>
      <c r="D326" s="24" t="s">
        <v>2564</v>
      </c>
      <c r="E326" s="24" t="s">
        <v>3095</v>
      </c>
      <c r="F326" s="24" t="s">
        <v>3096</v>
      </c>
      <c r="I326" s="18" t="s">
        <v>14272</v>
      </c>
      <c r="K326" s="20" t="s">
        <v>3097</v>
      </c>
      <c r="L326" s="38" t="str">
        <f t="shared" si="34"/>
        <v>Int. Conf. and Workshop on Process Safety Management and Inherently Safer Processes, October 8-11, 1996, Orlando, Florida, AICHE, NY, NY</v>
      </c>
      <c r="M326" s="33" t="str">
        <f t="shared" si="35"/>
        <v>https://www.aiche.org/academy/conferences/international-conference-and-workshop-on-process-safety-management-and-inherently-safer-processes/1996/proceeding</v>
      </c>
      <c r="N326" s="38" t="str">
        <f t="shared" si="37"/>
        <v>R. French, "Case Studies On Inherent Safety: Cost--Benefit Analysis; Life Cycle Costs," Int. Conf. and Workshop on Process Safety Management and Inherently Safer Processes, October 8-11, 1996, Orlando, Florida, AICHE, NY, NY, pp491-491.</v>
      </c>
      <c r="O326" s="18" t="s">
        <v>999</v>
      </c>
      <c r="P326" s="24" t="s">
        <v>3098</v>
      </c>
      <c r="Q326" s="26" t="str">
        <f t="shared" si="36"/>
        <v>https://www.aiche.org/academy/conferences/international-conference-and-workshop-on-process-safety-management-and-inherently-safer-processes/1996/proceeding</v>
      </c>
      <c r="R326" s="18" t="s">
        <v>17538</v>
      </c>
      <c r="S326" s="26" t="str">
        <f t="shared" si="38"/>
        <v>https://www.aiche.org/node/1869606/group/9636/session/124201/paper/855506</v>
      </c>
    </row>
    <row r="327" spans="1:19" ht="62" x14ac:dyDescent="0.35">
      <c r="A327" s="18">
        <v>326</v>
      </c>
      <c r="B327" s="18">
        <v>1996</v>
      </c>
      <c r="C327" s="12" t="s">
        <v>2914</v>
      </c>
      <c r="D327" s="24" t="s">
        <v>2564</v>
      </c>
      <c r="E327" s="24" t="s">
        <v>3099</v>
      </c>
      <c r="F327" s="24" t="s">
        <v>14273</v>
      </c>
      <c r="I327" s="18" t="s">
        <v>3100</v>
      </c>
      <c r="K327" s="20" t="s">
        <v>3101</v>
      </c>
      <c r="L327" s="38" t="str">
        <f t="shared" si="34"/>
        <v>Int. Conf. and Workshop on Process Safety Management and Inherently Safer Processes, October 8-11, 1996, Orlando, Florida, AICHE, NY, NY</v>
      </c>
      <c r="M327" s="33" t="str">
        <f>HYPERLINK("https://www.aiche.org/academy/conferences/international-conference-and-workshop-on-process-safety-management-and-inherently-safer-processes/1996/proceeding")</f>
        <v>https://www.aiche.org/academy/conferences/international-conference-and-workshop-on-process-safety-management-and-inherently-safer-processes/1996/proceeding</v>
      </c>
      <c r="N327" s="38" t="str">
        <f t="shared" si="37"/>
        <v>W. M. Pitre, "Process Hazard Review Expert System," Int. Conf. and Workshop on Process Safety Management and Inherently Safer Processes, October 8-11, 1996, Orlando, Florida, AICHE, NY, NY, pp 493-493.</v>
      </c>
      <c r="O327" s="18" t="s">
        <v>1003</v>
      </c>
      <c r="P327" s="24" t="s">
        <v>3102</v>
      </c>
      <c r="Q327" s="26" t="str">
        <f>HYPERLINK("https://www.aiche.org/academy/conferences/international-conference-and-workshop-on-process-safety-management-and-inherently-safer-processes/1996/proceeding")</f>
        <v>https://www.aiche.org/academy/conferences/international-conference-and-workshop-on-process-safety-management-and-inherently-safer-processes/1996/proceeding</v>
      </c>
      <c r="R327" s="18" t="s">
        <v>17539</v>
      </c>
      <c r="S327" s="26" t="str">
        <f t="shared" si="38"/>
        <v>https://www.aiche.org/node/1869606/group/9636/session/124201/paper/855511</v>
      </c>
    </row>
    <row r="328" spans="1:19" ht="46.5" x14ac:dyDescent="0.35">
      <c r="A328" s="18">
        <v>327</v>
      </c>
      <c r="B328" s="18">
        <v>1997</v>
      </c>
      <c r="C328" s="12" t="s">
        <v>11726</v>
      </c>
      <c r="D328" s="24" t="s">
        <v>13856</v>
      </c>
      <c r="E328" s="24" t="s">
        <v>11732</v>
      </c>
      <c r="F328" s="24" t="s">
        <v>11733</v>
      </c>
      <c r="G328" s="7"/>
      <c r="I328" s="7" t="s">
        <v>13904</v>
      </c>
      <c r="K328" s="18">
        <v>1</v>
      </c>
      <c r="L328" s="38" t="str">
        <f t="shared" ref="L328:L359" si="39">CCPS_1997</f>
        <v>CCPS 1997-International Conference and Workshop on Risk Analysis in Process Safety, 1997, Atlanta, GA, AICHE, NY, NY</v>
      </c>
      <c r="M328" s="33" t="str">
        <f t="shared" ref="M328:M387" si="40">HYPERLINK("https://www.aiche.org/academy/conferences/international-conference-and-workshop-on-risk-analysis-process-safety/1997/proceeding")</f>
        <v>https://www.aiche.org/academy/conferences/international-conference-and-workshop-on-risk-analysis-process-safety/1997/proceeding</v>
      </c>
      <c r="N328" s="38" t="str">
        <f t="shared" si="37"/>
        <v>T. Hoppe and H.R. Wheeler, "Training in Support of Process Hazards Analysis: A Specialty Chemicals Manufacturer's Approach," CCPS 1997-International Conference and Workshop on Risk Analysis in Process Safety, 1997, Atlanta, GA, AICHE, NY, NY, pp 3-12.</v>
      </c>
      <c r="O328" s="23" t="s">
        <v>704</v>
      </c>
      <c r="P328" s="10" t="s">
        <v>12135</v>
      </c>
      <c r="Q328" s="26" t="str">
        <f t="shared" ref="Q328:Q387" si="41">HYPERLINK("https://www.aiche.org/academy/conferences/international-conference-and-workshop-on-risk-analysis-process-safety/1997/proceeding")</f>
        <v>https://www.aiche.org/academy/conferences/international-conference-and-workshop-on-risk-analysis-process-safety/1997/proceeding</v>
      </c>
      <c r="R328" s="18" t="s">
        <v>17540</v>
      </c>
      <c r="S328" s="26" t="str">
        <f t="shared" si="38"/>
        <v>https://www.aiche.org/node/1876771/group/9641/session/124211/paper/855526</v>
      </c>
    </row>
    <row r="329" spans="1:19" ht="46.5" x14ac:dyDescent="0.35">
      <c r="A329" s="18">
        <v>328</v>
      </c>
      <c r="B329" s="18">
        <v>1997</v>
      </c>
      <c r="C329" s="12" t="s">
        <v>11726</v>
      </c>
      <c r="D329" s="24" t="s">
        <v>13856</v>
      </c>
      <c r="E329" s="24" t="s">
        <v>11734</v>
      </c>
      <c r="F329" s="24" t="s">
        <v>11735</v>
      </c>
      <c r="I329" s="7" t="s">
        <v>13868</v>
      </c>
      <c r="K329" s="18">
        <v>2</v>
      </c>
      <c r="L329" s="38" t="str">
        <f t="shared" si="39"/>
        <v>CCPS 1997-International Conference and Workshop on Risk Analysis in Process Safety, 1997, Atlanta, GA, AICHE, NY, NY</v>
      </c>
      <c r="M329" s="33" t="str">
        <f t="shared" si="40"/>
        <v>https://www.aiche.org/academy/conferences/international-conference-and-workshop-on-risk-analysis-process-safety/1997/proceeding</v>
      </c>
      <c r="N329" s="38" t="str">
        <f t="shared" si="37"/>
        <v>A.M. Dowell, "Layer of Protection Analysis A New PHA Tool After Hazop, Before Fault Tree Analysis," CCPS 1997-International Conference and Workshop on Risk Analysis in Process Safety, 1997, Atlanta, GA, AICHE, NY, NY, pp 13-28.</v>
      </c>
      <c r="O329" s="23" t="s">
        <v>708</v>
      </c>
      <c r="P329" s="10" t="s">
        <v>12136</v>
      </c>
      <c r="Q329" s="26" t="str">
        <f t="shared" si="41"/>
        <v>https://www.aiche.org/academy/conferences/international-conference-and-workshop-on-risk-analysis-process-safety/1997/proceeding</v>
      </c>
      <c r="R329" s="18" t="s">
        <v>17541</v>
      </c>
      <c r="S329" s="26" t="str">
        <f t="shared" si="38"/>
        <v>https://www.aiche.org/node/1876771/group/9641/session/124211/paper/855531</v>
      </c>
    </row>
    <row r="330" spans="1:19" ht="46.5" x14ac:dyDescent="0.35">
      <c r="A330" s="18">
        <v>329</v>
      </c>
      <c r="B330" s="18">
        <v>1997</v>
      </c>
      <c r="C330" s="12" t="s">
        <v>11726</v>
      </c>
      <c r="D330" s="24" t="s">
        <v>13856</v>
      </c>
      <c r="E330" s="24" t="s">
        <v>11736</v>
      </c>
      <c r="F330" s="24" t="s">
        <v>11737</v>
      </c>
      <c r="I330" s="7" t="s">
        <v>13866</v>
      </c>
      <c r="K330" s="18">
        <v>3</v>
      </c>
      <c r="L330" s="38" t="str">
        <f t="shared" si="39"/>
        <v>CCPS 1997-International Conference and Workshop on Risk Analysis in Process Safety, 1997, Atlanta, GA, AICHE, NY, NY</v>
      </c>
      <c r="M330" s="33" t="str">
        <f t="shared" si="40"/>
        <v>https://www.aiche.org/academy/conferences/international-conference-and-workshop-on-risk-analysis-process-safety/1997/proceeding</v>
      </c>
      <c r="N330" s="38" t="str">
        <f t="shared" si="37"/>
        <v>B. Greenwood, L. Seely, and J. Spouge, "Risk Criteria for Use in Quantitative Risk Analysis," CCPS 1997-International Conference and Workshop on Risk Analysis in Process Safety, 1997, Atlanta, GA, AICHE, NY, NY, pp 29-40.</v>
      </c>
      <c r="O330" s="23" t="s">
        <v>711</v>
      </c>
      <c r="P330" s="10" t="s">
        <v>12137</v>
      </c>
      <c r="Q330" s="26" t="str">
        <f t="shared" si="41"/>
        <v>https://www.aiche.org/academy/conferences/international-conference-and-workshop-on-risk-analysis-process-safety/1997/proceeding</v>
      </c>
      <c r="R330" s="18" t="s">
        <v>17542</v>
      </c>
      <c r="S330" s="26" t="str">
        <f t="shared" si="38"/>
        <v>https://www.aiche.org/node/1876771/group/9641/session/124211/paper/855536</v>
      </c>
    </row>
    <row r="331" spans="1:19" ht="46.5" x14ac:dyDescent="0.35">
      <c r="A331" s="18">
        <v>330</v>
      </c>
      <c r="B331" s="18">
        <v>1997</v>
      </c>
      <c r="C331" s="12" t="s">
        <v>11726</v>
      </c>
      <c r="D331" s="24" t="s">
        <v>13856</v>
      </c>
      <c r="E331" s="24" t="s">
        <v>11738</v>
      </c>
      <c r="F331" s="24" t="s">
        <v>11739</v>
      </c>
      <c r="I331" s="7" t="s">
        <v>14234</v>
      </c>
      <c r="K331" s="18">
        <v>4</v>
      </c>
      <c r="L331" s="38" t="str">
        <f t="shared" si="39"/>
        <v>CCPS 1997-International Conference and Workshop on Risk Analysis in Process Safety, 1997, Atlanta, GA, AICHE, NY, NY</v>
      </c>
      <c r="M331" s="33" t="str">
        <f t="shared" si="40"/>
        <v>https://www.aiche.org/academy/conferences/international-conference-and-workshop-on-risk-analysis-process-safety/1997/proceeding</v>
      </c>
      <c r="N331" s="38" t="str">
        <f t="shared" si="37"/>
        <v>B.R. Cunningham and M.A. Pickner, "Practical Risk and Operability Analysis for New Products during Research and Developement," CCPS 1997-International Conference and Workshop on Risk Analysis in Process Safety, 1997, Atlanta, GA, AICHE, NY, NY, pp 41-51.</v>
      </c>
      <c r="O331" s="23" t="s">
        <v>715</v>
      </c>
      <c r="P331" s="10" t="s">
        <v>12138</v>
      </c>
      <c r="Q331" s="26" t="str">
        <f t="shared" si="41"/>
        <v>https://www.aiche.org/academy/conferences/international-conference-and-workshop-on-risk-analysis-process-safety/1997/proceeding</v>
      </c>
      <c r="R331" s="18" t="s">
        <v>17543</v>
      </c>
      <c r="S331" s="26" t="str">
        <f t="shared" si="38"/>
        <v>https://www.aiche.org/node/1876771/group/9641/session/124211/paper/855541</v>
      </c>
    </row>
    <row r="332" spans="1:19" ht="46.5" x14ac:dyDescent="0.35">
      <c r="A332" s="18">
        <v>331</v>
      </c>
      <c r="B332" s="18">
        <v>1997</v>
      </c>
      <c r="C332" s="12" t="s">
        <v>11726</v>
      </c>
      <c r="D332" s="24" t="s">
        <v>13856</v>
      </c>
      <c r="E332" s="24" t="s">
        <v>11740</v>
      </c>
      <c r="F332" s="24" t="s">
        <v>11741</v>
      </c>
      <c r="I332" s="7" t="s">
        <v>3122</v>
      </c>
      <c r="K332" s="18">
        <v>5</v>
      </c>
      <c r="L332" s="38" t="str">
        <f t="shared" si="39"/>
        <v>CCPS 1997-International Conference and Workshop on Risk Analysis in Process Safety, 1997, Atlanta, GA, AICHE, NY, NY</v>
      </c>
      <c r="M332" s="33" t="str">
        <f t="shared" si="40"/>
        <v>https://www.aiche.org/academy/conferences/international-conference-and-workshop-on-risk-analysis-process-safety/1997/proceeding</v>
      </c>
      <c r="N332" s="38" t="str">
        <f t="shared" si="37"/>
        <v>D.K. Lorenzo and W.G. Bridges, "Playing the Killer Slot Machine (a Tutorial on Risk)," CCPS 1997-International Conference and Workshop on Risk Analysis in Process Safety, 1997, Atlanta, GA, AICHE, NY, NY, pp 53-60.</v>
      </c>
      <c r="O332" s="23" t="s">
        <v>719</v>
      </c>
      <c r="P332" s="10" t="s">
        <v>12139</v>
      </c>
      <c r="Q332" s="26" t="str">
        <f t="shared" si="41"/>
        <v>https://www.aiche.org/academy/conferences/international-conference-and-workshop-on-risk-analysis-process-safety/1997/proceeding</v>
      </c>
      <c r="R332" s="18" t="s">
        <v>17544</v>
      </c>
      <c r="S332" s="26" t="str">
        <f t="shared" si="38"/>
        <v>https://www.aiche.org/node/1876771/group/9641/session/124211/paper/855546</v>
      </c>
    </row>
    <row r="333" spans="1:19" ht="46.5" x14ac:dyDescent="0.35">
      <c r="A333" s="18">
        <v>332</v>
      </c>
      <c r="B333" s="18">
        <v>1997</v>
      </c>
      <c r="C333" s="12" t="s">
        <v>11726</v>
      </c>
      <c r="D333" s="24" t="s">
        <v>13856</v>
      </c>
      <c r="E333" s="24" t="s">
        <v>11742</v>
      </c>
      <c r="F333" s="24" t="s">
        <v>11743</v>
      </c>
      <c r="I333" s="7" t="s">
        <v>14235</v>
      </c>
      <c r="K333" s="18">
        <v>6</v>
      </c>
      <c r="L333" s="38" t="str">
        <f t="shared" si="39"/>
        <v>CCPS 1997-International Conference and Workshop on Risk Analysis in Process Safety, 1997, Atlanta, GA, AICHE, NY, NY</v>
      </c>
      <c r="M333" s="33" t="str">
        <f t="shared" si="40"/>
        <v>https://www.aiche.org/academy/conferences/international-conference-and-workshop-on-risk-analysis-process-safety/1997/proceeding</v>
      </c>
      <c r="N333" s="38" t="str">
        <f t="shared" si="37"/>
        <v>R.m. Ewbank and G.S. York, "Rhone-Poulenc Inc. Process Hazard Analysis and Risk Assesment Methodology," CCPS 1997-International Conference and Workshop on Risk Analysis in Process Safety, 1997, Atlanta, GA, AICHE, NY, NY, pp 61-73.</v>
      </c>
      <c r="O333" s="23" t="s">
        <v>723</v>
      </c>
      <c r="P333" s="10" t="s">
        <v>12140</v>
      </c>
      <c r="Q333" s="26" t="str">
        <f t="shared" si="41"/>
        <v>https://www.aiche.org/academy/conferences/international-conference-and-workshop-on-risk-analysis-process-safety/1997/proceeding</v>
      </c>
      <c r="R333" s="18" t="s">
        <v>17545</v>
      </c>
      <c r="S333" s="26" t="str">
        <f t="shared" si="38"/>
        <v>https://www.aiche.org/node/1876771/group/9641/session/124211/paper/855551</v>
      </c>
    </row>
    <row r="334" spans="1:19" ht="46.5" x14ac:dyDescent="0.35">
      <c r="A334" s="18">
        <v>333</v>
      </c>
      <c r="B334" s="18">
        <v>1997</v>
      </c>
      <c r="C334" s="12" t="s">
        <v>11726</v>
      </c>
      <c r="D334" s="24" t="s">
        <v>13856</v>
      </c>
      <c r="E334" s="24" t="s">
        <v>11744</v>
      </c>
      <c r="F334" s="24" t="s">
        <v>11745</v>
      </c>
      <c r="I334" s="7" t="s">
        <v>13867</v>
      </c>
      <c r="K334" s="18">
        <v>7</v>
      </c>
      <c r="L334" s="38" t="str">
        <f t="shared" si="39"/>
        <v>CCPS 1997-International Conference and Workshop on Risk Analysis in Process Safety, 1997, Atlanta, GA, AICHE, NY, NY</v>
      </c>
      <c r="M334" s="33" t="str">
        <f t="shared" si="40"/>
        <v>https://www.aiche.org/academy/conferences/international-conference-and-workshop-on-risk-analysis-process-safety/1997/proceeding</v>
      </c>
      <c r="N334" s="38" t="str">
        <f t="shared" si="37"/>
        <v>M.D. Moosemiller and W.H. Brown, "Finding an Appropriate Level of Safeguards," CCPS 1997-International Conference and Workshop on Risk Analysis in Process Safety, 1997, Atlanta, GA, AICHE, NY, NY, pp 75-84.</v>
      </c>
      <c r="O334" s="23" t="s">
        <v>726</v>
      </c>
      <c r="P334" s="10" t="s">
        <v>12141</v>
      </c>
      <c r="Q334" s="26" t="str">
        <f t="shared" si="41"/>
        <v>https://www.aiche.org/academy/conferences/international-conference-and-workshop-on-risk-analysis-process-safety/1997/proceeding</v>
      </c>
      <c r="R334" s="18" t="s">
        <v>17546</v>
      </c>
      <c r="S334" s="26" t="str">
        <f t="shared" si="38"/>
        <v>https://www.aiche.org/node/1876771/group/9641/session/124211/paper/855556</v>
      </c>
    </row>
    <row r="335" spans="1:19" ht="46.5" x14ac:dyDescent="0.35">
      <c r="A335" s="18">
        <v>334</v>
      </c>
      <c r="B335" s="18">
        <v>1997</v>
      </c>
      <c r="C335" s="12" t="s">
        <v>11726</v>
      </c>
      <c r="D335" s="24" t="s">
        <v>13856</v>
      </c>
      <c r="E335" s="24" t="s">
        <v>11746</v>
      </c>
      <c r="F335" s="24" t="s">
        <v>11747</v>
      </c>
      <c r="I335" s="7" t="s">
        <v>14236</v>
      </c>
      <c r="K335" s="18">
        <v>8</v>
      </c>
      <c r="L335" s="38" t="str">
        <f t="shared" si="39"/>
        <v>CCPS 1997-International Conference and Workshop on Risk Analysis in Process Safety, 1997, Atlanta, GA, AICHE, NY, NY</v>
      </c>
      <c r="M335" s="33" t="str">
        <f t="shared" si="40"/>
        <v>https://www.aiche.org/academy/conferences/international-conference-and-workshop-on-risk-analysis-process-safety/1997/proceeding</v>
      </c>
      <c r="N335" s="38" t="str">
        <f t="shared" si="37"/>
        <v>R.W. Johnson, T.I. McSweeney, and J.S. Yoken, "Resource Optimization by Risk Mapping Extending Risk Analysis to Allocate and Company Resources," CCPS 1997-International Conference and Workshop on Risk Analysis in Process Safety, 1997, Atlanta, GA, AICHE, NY, NY, pp 85-109.</v>
      </c>
      <c r="O335" s="23" t="s">
        <v>729</v>
      </c>
      <c r="P335" s="10" t="s">
        <v>12403</v>
      </c>
      <c r="Q335" s="26" t="str">
        <f t="shared" si="41"/>
        <v>https://www.aiche.org/academy/conferences/international-conference-and-workshop-on-risk-analysis-process-safety/1997/proceeding</v>
      </c>
      <c r="R335" s="18" t="s">
        <v>17547</v>
      </c>
      <c r="S335" s="26" t="str">
        <f t="shared" si="38"/>
        <v>https://www.aiche.org/node/1876771/group/9641/session/124211/paper/855561</v>
      </c>
    </row>
    <row r="336" spans="1:19" ht="46.5" x14ac:dyDescent="0.35">
      <c r="A336" s="18">
        <v>335</v>
      </c>
      <c r="B336" s="18">
        <v>1997</v>
      </c>
      <c r="C336" s="12" t="s">
        <v>11726</v>
      </c>
      <c r="D336" s="24" t="s">
        <v>13856</v>
      </c>
      <c r="E336" s="24" t="s">
        <v>11748</v>
      </c>
      <c r="F336" s="24" t="s">
        <v>11749</v>
      </c>
      <c r="I336" s="7" t="s">
        <v>13869</v>
      </c>
      <c r="K336" s="18">
        <v>9</v>
      </c>
      <c r="L336" s="38" t="str">
        <f t="shared" si="39"/>
        <v>CCPS 1997-International Conference and Workshop on Risk Analysis in Process Safety, 1997, Atlanta, GA, AICHE, NY, NY</v>
      </c>
      <c r="M336" s="33" t="str">
        <f t="shared" si="40"/>
        <v>https://www.aiche.org/academy/conferences/international-conference-and-workshop-on-risk-analysis-process-safety/1997/proceeding</v>
      </c>
      <c r="N336" s="38" t="str">
        <f t="shared" si="37"/>
        <v>A.M. Huff and R.L. Montgomery, "A Risk Assessment Methodology for Evaluating the Effectiveness of Safeguards and Determining Safety Instrumented System Requirements," CCPS 1997-International Conference and Workshop on Risk Analysis in Process Safety, 1997, Atlanta, GA, AICHE, NY, NY, pp 111-126.</v>
      </c>
      <c r="O336" s="23" t="s">
        <v>732</v>
      </c>
      <c r="P336" s="10" t="s">
        <v>12142</v>
      </c>
      <c r="Q336" s="26" t="str">
        <f t="shared" si="41"/>
        <v>https://www.aiche.org/academy/conferences/international-conference-and-workshop-on-risk-analysis-process-safety/1997/proceeding</v>
      </c>
      <c r="R336" s="18" t="s">
        <v>17548</v>
      </c>
      <c r="S336" s="26" t="str">
        <f t="shared" si="38"/>
        <v>https://www.aiche.org/node/1876771/group/9641/session/124211/paper/855566</v>
      </c>
    </row>
    <row r="337" spans="1:19" ht="46.5" x14ac:dyDescent="0.35">
      <c r="A337" s="18">
        <v>336</v>
      </c>
      <c r="B337" s="18">
        <v>1997</v>
      </c>
      <c r="C337" s="12" t="s">
        <v>11726</v>
      </c>
      <c r="D337" s="24" t="s">
        <v>13856</v>
      </c>
      <c r="E337" s="24" t="s">
        <v>11750</v>
      </c>
      <c r="F337" s="24" t="s">
        <v>11751</v>
      </c>
      <c r="I337" s="7" t="s">
        <v>14237</v>
      </c>
      <c r="K337" s="18">
        <v>10</v>
      </c>
      <c r="L337" s="38" t="str">
        <f t="shared" si="39"/>
        <v>CCPS 1997-International Conference and Workshop on Risk Analysis in Process Safety, 1997, Atlanta, GA, AICHE, NY, NY</v>
      </c>
      <c r="M337" s="33" t="str">
        <f t="shared" si="40"/>
        <v>https://www.aiche.org/academy/conferences/international-conference-and-workshop-on-risk-analysis-process-safety/1997/proceeding</v>
      </c>
      <c r="N337" s="38" t="str">
        <f t="shared" si="37"/>
        <v>D.C. Hendershot, "A Simple Problem to Explain and Clarify the Principles of Risk Calculation," CCPS 1997-International Conference and Workshop on Risk Analysis in Process Safety, 1997, Atlanta, GA, AICHE, NY, NY, pp 127-145.</v>
      </c>
      <c r="O337" s="23" t="s">
        <v>75</v>
      </c>
      <c r="P337" s="10" t="s">
        <v>12143</v>
      </c>
      <c r="Q337" s="26" t="str">
        <f t="shared" si="41"/>
        <v>https://www.aiche.org/academy/conferences/international-conference-and-workshop-on-risk-analysis-process-safety/1997/proceeding</v>
      </c>
      <c r="R337" s="18" t="s">
        <v>17549</v>
      </c>
      <c r="S337" s="26" t="str">
        <f t="shared" si="38"/>
        <v>https://www.aiche.org/node/1876771/group/9641/session/124211/paper/855571</v>
      </c>
    </row>
    <row r="338" spans="1:19" ht="46.5" x14ac:dyDescent="0.35">
      <c r="A338" s="18">
        <v>337</v>
      </c>
      <c r="B338" s="18">
        <v>1997</v>
      </c>
      <c r="C338" s="12" t="s">
        <v>11726</v>
      </c>
      <c r="D338" s="21" t="s">
        <v>13857</v>
      </c>
      <c r="E338" s="24" t="s">
        <v>14239</v>
      </c>
      <c r="F338" s="24" t="s">
        <v>11752</v>
      </c>
      <c r="I338" s="7" t="s">
        <v>14238</v>
      </c>
      <c r="K338" s="18">
        <v>11</v>
      </c>
      <c r="L338" s="38" t="str">
        <f t="shared" si="39"/>
        <v>CCPS 1997-International Conference and Workshop on Risk Analysis in Process Safety, 1997, Atlanta, GA, AICHE, NY, NY</v>
      </c>
      <c r="M338" s="33" t="str">
        <f t="shared" si="40"/>
        <v>https://www.aiche.org/academy/conferences/international-conference-and-workshop-on-risk-analysis-process-safety/1997/proceeding</v>
      </c>
      <c r="N338" s="38" t="str">
        <f t="shared" si="37"/>
        <v>J.R. Fragola, "A Context-Specific Approach Toward Human Reliability Assessment," CCPS 1997-International Conference and Workshop on Risk Analysis in Process Safety, 1997, Atlanta, GA, AICHE, NY, NY, pp 149-169.</v>
      </c>
      <c r="O338" s="18" t="s">
        <v>79</v>
      </c>
      <c r="P338" s="10" t="s">
        <v>12144</v>
      </c>
      <c r="Q338" s="26" t="str">
        <f t="shared" si="41"/>
        <v>https://www.aiche.org/academy/conferences/international-conference-and-workshop-on-risk-analysis-process-safety/1997/proceeding</v>
      </c>
      <c r="R338" s="18" t="s">
        <v>17550</v>
      </c>
      <c r="S338" s="26" t="str">
        <f t="shared" si="38"/>
        <v>https://www.aiche.org/node/1876771/group/9641/session/124211/paper/855576</v>
      </c>
    </row>
    <row r="339" spans="1:19" ht="46.5" x14ac:dyDescent="0.35">
      <c r="A339" s="18">
        <v>338</v>
      </c>
      <c r="B339" s="18">
        <v>1997</v>
      </c>
      <c r="C339" s="12" t="s">
        <v>11726</v>
      </c>
      <c r="D339" s="21" t="s">
        <v>13857</v>
      </c>
      <c r="E339" s="24" t="s">
        <v>11753</v>
      </c>
      <c r="F339" s="24" t="s">
        <v>11754</v>
      </c>
      <c r="I339" s="7" t="s">
        <v>14240</v>
      </c>
      <c r="K339" s="18">
        <v>12</v>
      </c>
      <c r="L339" s="38" t="str">
        <f t="shared" si="39"/>
        <v>CCPS 1997-International Conference and Workshop on Risk Analysis in Process Safety, 1997, Atlanta, GA, AICHE, NY, NY</v>
      </c>
      <c r="M339" s="33" t="str">
        <f t="shared" si="40"/>
        <v>https://www.aiche.org/academy/conferences/international-conference-and-workshop-on-risk-analysis-process-safety/1997/proceeding</v>
      </c>
      <c r="N339" s="38" t="str">
        <f t="shared" si="37"/>
        <v>P.M. Myers and P.G. Brabezon, "RISK-BASED EVALUATION AND HUMAN FACTORS REVIEW FOR PETROCHEMICAL UNIT STARTUP OPTIONS," CCPS 1997-International Conference and Workshop on Risk Analysis in Process Safety, 1997, Atlanta, GA, AICHE, NY, NY, pp 171-179.</v>
      </c>
      <c r="O339" s="18" t="s">
        <v>83</v>
      </c>
      <c r="P339" s="10" t="s">
        <v>12145</v>
      </c>
      <c r="Q339" s="26" t="str">
        <f t="shared" si="41"/>
        <v>https://www.aiche.org/academy/conferences/international-conference-and-workshop-on-risk-analysis-process-safety/1997/proceeding</v>
      </c>
      <c r="R339" s="18" t="s">
        <v>17551</v>
      </c>
      <c r="S339" s="26" t="str">
        <f t="shared" si="38"/>
        <v>https://www.aiche.org/node/1876771/group/9641/session/124211/paper/855581</v>
      </c>
    </row>
    <row r="340" spans="1:19" ht="46.5" x14ac:dyDescent="0.35">
      <c r="A340" s="18">
        <v>339</v>
      </c>
      <c r="B340" s="18">
        <v>1997</v>
      </c>
      <c r="C340" s="12" t="s">
        <v>11726</v>
      </c>
      <c r="D340" s="21" t="s">
        <v>13857</v>
      </c>
      <c r="E340" s="24" t="s">
        <v>11755</v>
      </c>
      <c r="F340" s="24" t="s">
        <v>11756</v>
      </c>
      <c r="I340" s="7" t="s">
        <v>14241</v>
      </c>
      <c r="K340" s="18">
        <v>13</v>
      </c>
      <c r="L340" s="38" t="str">
        <f t="shared" si="39"/>
        <v>CCPS 1997-International Conference and Workshop on Risk Analysis in Process Safety, 1997, Atlanta, GA, AICHE, NY, NY</v>
      </c>
      <c r="M340" s="33" t="str">
        <f t="shared" si="40"/>
        <v>https://www.aiche.org/academy/conferences/international-conference-and-workshop-on-risk-analysis-process-safety/1997/proceeding</v>
      </c>
      <c r="N340" s="38" t="str">
        <f t="shared" si="37"/>
        <v>D.A. Crowl, "New Consequences Modeling Chapter for Guidelines for Chemical Process Quantitive Risk Analysis, Second Edition," CCPS 1997-International Conference and Workshop on Risk Analysis in Process Safety, 1997, Atlanta, GA, AICHE, NY, NY, pp 181-189.</v>
      </c>
      <c r="O340" s="18" t="s">
        <v>86</v>
      </c>
      <c r="P340" s="10" t="s">
        <v>12146</v>
      </c>
      <c r="Q340" s="26" t="str">
        <f t="shared" si="41"/>
        <v>https://www.aiche.org/academy/conferences/international-conference-and-workshop-on-risk-analysis-process-safety/1997/proceeding</v>
      </c>
      <c r="R340" s="18" t="s">
        <v>17552</v>
      </c>
      <c r="S340" s="26" t="str">
        <f t="shared" si="38"/>
        <v>https://www.aiche.org/node/1876771/group/9641/session/124211/paper/855586</v>
      </c>
    </row>
    <row r="341" spans="1:19" ht="46.5" x14ac:dyDescent="0.35">
      <c r="A341" s="18">
        <v>340</v>
      </c>
      <c r="B341" s="18">
        <v>1997</v>
      </c>
      <c r="C341" s="12" t="s">
        <v>11726</v>
      </c>
      <c r="D341" s="21" t="s">
        <v>13857</v>
      </c>
      <c r="E341" s="24" t="s">
        <v>11757</v>
      </c>
      <c r="F341" s="24" t="s">
        <v>11758</v>
      </c>
      <c r="I341" s="7" t="s">
        <v>13870</v>
      </c>
      <c r="K341" s="18">
        <v>14</v>
      </c>
      <c r="L341" s="38" t="str">
        <f t="shared" si="39"/>
        <v>CCPS 1997-International Conference and Workshop on Risk Analysis in Process Safety, 1997, Atlanta, GA, AICHE, NY, NY</v>
      </c>
      <c r="M341" s="33" t="str">
        <f t="shared" si="40"/>
        <v>https://www.aiche.org/academy/conferences/international-conference-and-workshop-on-risk-analysis-process-safety/1997/proceeding</v>
      </c>
      <c r="N341" s="38" t="str">
        <f t="shared" si="37"/>
        <v>J.C.A.Windhorst, "Benefits of Plant Layout Based on Realistic Explosion Modeling," CCPS 1997-International Conference and Workshop on Risk Analysis in Process Safety, 1997, Atlanta, GA, AICHE, NY, NY, pp 191-204.</v>
      </c>
      <c r="O341" s="18" t="s">
        <v>89</v>
      </c>
      <c r="P341" s="10" t="s">
        <v>12147</v>
      </c>
      <c r="Q341" s="26" t="str">
        <f t="shared" si="41"/>
        <v>https://www.aiche.org/academy/conferences/international-conference-and-workshop-on-risk-analysis-process-safety/1997/proceeding</v>
      </c>
      <c r="R341" s="18" t="s">
        <v>17553</v>
      </c>
      <c r="S341" s="26" t="str">
        <f t="shared" si="38"/>
        <v>https://www.aiche.org/node/1876771/group/9641/session/124211/paper/855591</v>
      </c>
    </row>
    <row r="342" spans="1:19" ht="46.5" x14ac:dyDescent="0.35">
      <c r="A342" s="18">
        <v>341</v>
      </c>
      <c r="B342" s="18">
        <v>1997</v>
      </c>
      <c r="C342" s="12" t="s">
        <v>11726</v>
      </c>
      <c r="D342" s="21" t="s">
        <v>13857</v>
      </c>
      <c r="E342" s="24" t="s">
        <v>11759</v>
      </c>
      <c r="F342" s="24" t="s">
        <v>11760</v>
      </c>
      <c r="I342" s="7" t="s">
        <v>13871</v>
      </c>
      <c r="K342" s="18">
        <v>15</v>
      </c>
      <c r="L342" s="38" t="str">
        <f t="shared" si="39"/>
        <v>CCPS 1997-International Conference and Workshop on Risk Analysis in Process Safety, 1997, Atlanta, GA, AICHE, NY, NY</v>
      </c>
      <c r="M342" s="33" t="str">
        <f t="shared" si="40"/>
        <v>https://www.aiche.org/academy/conferences/international-conference-and-workshop-on-risk-analysis-process-safety/1997/proceeding</v>
      </c>
      <c r="N342" s="38" t="str">
        <f t="shared" si="37"/>
        <v>D. Scott and S. Mohindra, "Consequences Modeling for the Insurance Industry - New Philosophies and Methods," CCPS 1997-International Conference and Workshop on Risk Analysis in Process Safety, 1997, Atlanta, GA, AICHE, NY, NY, pp 205-212.</v>
      </c>
      <c r="O342" s="18" t="s">
        <v>92</v>
      </c>
      <c r="P342" s="10" t="s">
        <v>12148</v>
      </c>
      <c r="Q342" s="26" t="str">
        <f t="shared" si="41"/>
        <v>https://www.aiche.org/academy/conferences/international-conference-and-workshop-on-risk-analysis-process-safety/1997/proceeding</v>
      </c>
      <c r="R342" s="18" t="s">
        <v>17554</v>
      </c>
      <c r="S342" s="26" t="str">
        <f t="shared" si="38"/>
        <v>https://www.aiche.org/node/1876771/group/9641/session/124211/paper/855596</v>
      </c>
    </row>
    <row r="343" spans="1:19" ht="46.5" x14ac:dyDescent="0.35">
      <c r="A343" s="18">
        <v>342</v>
      </c>
      <c r="B343" s="18">
        <v>1997</v>
      </c>
      <c r="C343" s="12" t="s">
        <v>11726</v>
      </c>
      <c r="D343" s="21" t="s">
        <v>13857</v>
      </c>
      <c r="E343" s="24" t="s">
        <v>14242</v>
      </c>
      <c r="F343" s="24" t="s">
        <v>11761</v>
      </c>
      <c r="I343" s="7" t="s">
        <v>13872</v>
      </c>
      <c r="K343" s="18">
        <v>16</v>
      </c>
      <c r="L343" s="38" t="str">
        <f t="shared" si="39"/>
        <v>CCPS 1997-International Conference and Workshop on Risk Analysis in Process Safety, 1997, Atlanta, GA, AICHE, NY, NY</v>
      </c>
      <c r="M343" s="33" t="str">
        <f t="shared" si="40"/>
        <v>https://www.aiche.org/academy/conferences/international-conference-and-workshop-on-risk-analysis-process-safety/1997/proceeding</v>
      </c>
      <c r="N343" s="38" t="str">
        <f t="shared" si="37"/>
        <v>G.B. Chadwell, "PSM Verification of Relief Device Sizing in  the Case of Reactive Chemical Service," CCPS 1997-International Conference and Workshop on Risk Analysis in Process Safety, 1997, Atlanta, GA, AICHE, NY, NY, pp 213-222.</v>
      </c>
      <c r="O343" s="18" t="s">
        <v>95</v>
      </c>
      <c r="P343" s="10" t="s">
        <v>12149</v>
      </c>
      <c r="Q343" s="26" t="str">
        <f t="shared" si="41"/>
        <v>https://www.aiche.org/academy/conferences/international-conference-and-workshop-on-risk-analysis-process-safety/1997/proceeding</v>
      </c>
      <c r="R343" s="18" t="s">
        <v>17555</v>
      </c>
      <c r="S343" s="26" t="str">
        <f t="shared" si="38"/>
        <v>https://www.aiche.org/node/1876771/group/9641/session/124211/paper/855601</v>
      </c>
    </row>
    <row r="344" spans="1:19" ht="46.5" x14ac:dyDescent="0.35">
      <c r="A344" s="18">
        <v>343</v>
      </c>
      <c r="B344" s="18">
        <v>1997</v>
      </c>
      <c r="C344" s="12" t="s">
        <v>11726</v>
      </c>
      <c r="D344" s="21" t="s">
        <v>13857</v>
      </c>
      <c r="E344" s="24" t="s">
        <v>11762</v>
      </c>
      <c r="F344" s="24" t="s">
        <v>11763</v>
      </c>
      <c r="I344" s="7" t="s">
        <v>13873</v>
      </c>
      <c r="K344" s="18">
        <v>17</v>
      </c>
      <c r="L344" s="38" t="str">
        <f t="shared" si="39"/>
        <v>CCPS 1997-International Conference and Workshop on Risk Analysis in Process Safety, 1997, Atlanta, GA, AICHE, NY, NY</v>
      </c>
      <c r="M344" s="33" t="str">
        <f t="shared" si="40"/>
        <v>https://www.aiche.org/academy/conferences/international-conference-and-workshop-on-risk-analysis-process-safety/1997/proceeding</v>
      </c>
      <c r="N344" s="38" t="str">
        <f t="shared" si="37"/>
        <v>H. Paula and E. Daggett, "Accounting for Common Cause Failures When Assessing the Effectiveness of Safeguards," CCPS 1997-International Conference and Workshop on Risk Analysis in Process Safety, 1997, Atlanta, GA, AICHE, NY, NY, pp 223-240.</v>
      </c>
      <c r="O344" s="18" t="s">
        <v>98</v>
      </c>
      <c r="P344" s="10" t="s">
        <v>12150</v>
      </c>
      <c r="Q344" s="26" t="str">
        <f t="shared" si="41"/>
        <v>https://www.aiche.org/academy/conferences/international-conference-and-workshop-on-risk-analysis-process-safety/1997/proceeding</v>
      </c>
      <c r="R344" s="18" t="s">
        <v>17556</v>
      </c>
      <c r="S344" s="26" t="str">
        <f t="shared" si="38"/>
        <v>https://www.aiche.org/node/1876771/group/9641/session/124211/paper/855606</v>
      </c>
    </row>
    <row r="345" spans="1:19" ht="46.5" x14ac:dyDescent="0.35">
      <c r="A345" s="18">
        <v>344</v>
      </c>
      <c r="B345" s="18">
        <v>1997</v>
      </c>
      <c r="C345" s="12" t="s">
        <v>11726</v>
      </c>
      <c r="D345" s="21" t="s">
        <v>13856</v>
      </c>
      <c r="E345" s="24" t="s">
        <v>11764</v>
      </c>
      <c r="F345" s="24" t="s">
        <v>11765</v>
      </c>
      <c r="I345" s="7" t="s">
        <v>13874</v>
      </c>
      <c r="K345" s="18">
        <v>18</v>
      </c>
      <c r="L345" s="38" t="str">
        <f t="shared" si="39"/>
        <v>CCPS 1997-International Conference and Workshop on Risk Analysis in Process Safety, 1997, Atlanta, GA, AICHE, NY, NY</v>
      </c>
      <c r="M345" s="33" t="str">
        <f t="shared" si="40"/>
        <v>https://www.aiche.org/academy/conferences/international-conference-and-workshop-on-risk-analysis-process-safety/1997/proceeding</v>
      </c>
      <c r="N345" s="38" t="str">
        <f t="shared" si="37"/>
        <v>T.I. McSweeney, "Benefits of Quantifying Process Hazards Analyses," CCPS 1997-International Conference and Workshop on Risk Analysis in Process Safety, 1997, Atlanta, GA, AICHE, NY, NY, pp 243-258.</v>
      </c>
      <c r="O345" s="18" t="s">
        <v>102</v>
      </c>
      <c r="P345" s="10" t="s">
        <v>12151</v>
      </c>
      <c r="Q345" s="26" t="str">
        <f t="shared" si="41"/>
        <v>https://www.aiche.org/academy/conferences/international-conference-and-workshop-on-risk-analysis-process-safety/1997/proceeding</v>
      </c>
      <c r="R345" s="18" t="s">
        <v>17557</v>
      </c>
      <c r="S345" s="26" t="str">
        <f t="shared" si="38"/>
        <v>https://www.aiche.org/node/1876771/group/9641/session/124211/paper/855611</v>
      </c>
    </row>
    <row r="346" spans="1:19" ht="46.5" x14ac:dyDescent="0.35">
      <c r="A346" s="18">
        <v>345</v>
      </c>
      <c r="B346" s="18">
        <v>1997</v>
      </c>
      <c r="C346" s="12" t="s">
        <v>11726</v>
      </c>
      <c r="D346" s="21" t="s">
        <v>13856</v>
      </c>
      <c r="E346" s="24" t="s">
        <v>11766</v>
      </c>
      <c r="F346" s="24" t="s">
        <v>11767</v>
      </c>
      <c r="I346" s="7" t="s">
        <v>13875</v>
      </c>
      <c r="K346" s="18">
        <v>19</v>
      </c>
      <c r="L346" s="38" t="str">
        <f t="shared" si="39"/>
        <v>CCPS 1997-International Conference and Workshop on Risk Analysis in Process Safety, 1997, Atlanta, GA, AICHE, NY, NY</v>
      </c>
      <c r="M346" s="33" t="str">
        <f t="shared" si="40"/>
        <v>https://www.aiche.org/academy/conferences/international-conference-and-workshop-on-risk-analysis-process-safety/1997/proceeding</v>
      </c>
      <c r="N346" s="38" t="str">
        <f t="shared" si="37"/>
        <v>P.C. Chrostowski and S.A. Foster, "An Integrated Quantitative Decision Approach for Risk Management Problem Solving," CCPS 1997-International Conference and Workshop on Risk Analysis in Process Safety, 1997, Atlanta, GA, AICHE, NY, NY, pp 259-272.</v>
      </c>
      <c r="O346" s="18" t="s">
        <v>106</v>
      </c>
      <c r="P346" s="10" t="s">
        <v>12152</v>
      </c>
      <c r="Q346" s="26" t="str">
        <f t="shared" si="41"/>
        <v>https://www.aiche.org/academy/conferences/international-conference-and-workshop-on-risk-analysis-process-safety/1997/proceeding</v>
      </c>
      <c r="R346" s="18" t="s">
        <v>17558</v>
      </c>
      <c r="S346" s="26" t="str">
        <f t="shared" si="38"/>
        <v>https://www.aiche.org/node/1876771/group/9641/session/124211/paper/855616</v>
      </c>
    </row>
    <row r="347" spans="1:19" ht="46.5" x14ac:dyDescent="0.35">
      <c r="A347" s="18">
        <v>346</v>
      </c>
      <c r="B347" s="18">
        <v>1997</v>
      </c>
      <c r="C347" s="12" t="s">
        <v>11726</v>
      </c>
      <c r="D347" s="21" t="s">
        <v>13856</v>
      </c>
      <c r="E347" s="24" t="s">
        <v>11768</v>
      </c>
      <c r="F347" s="24" t="s">
        <v>11769</v>
      </c>
      <c r="I347" s="7" t="s">
        <v>13876</v>
      </c>
      <c r="K347" s="18">
        <v>20</v>
      </c>
      <c r="L347" s="38" t="str">
        <f t="shared" si="39"/>
        <v>CCPS 1997-International Conference and Workshop on Risk Analysis in Process Safety, 1997, Atlanta, GA, AICHE, NY, NY</v>
      </c>
      <c r="M347" s="33" t="str">
        <f t="shared" si="40"/>
        <v>https://www.aiche.org/academy/conferences/international-conference-and-workshop-on-risk-analysis-process-safety/1997/proceeding</v>
      </c>
      <c r="N347" s="38" t="str">
        <f t="shared" si="37"/>
        <v>H.W. Thomas, "CCPS Equipment Reliability Database: A Solid Foundation," CCPS 1997-International Conference and Workshop on Risk Analysis in Process Safety, 1997, Atlanta, GA, AICHE, NY, NY, pp 273-284.</v>
      </c>
      <c r="O347" s="18" t="s">
        <v>110</v>
      </c>
      <c r="P347" s="10" t="s">
        <v>12153</v>
      </c>
      <c r="Q347" s="26" t="str">
        <f t="shared" si="41"/>
        <v>https://www.aiche.org/academy/conferences/international-conference-and-workshop-on-risk-analysis-process-safety/1997/proceeding</v>
      </c>
      <c r="R347" s="18" t="s">
        <v>17559</v>
      </c>
      <c r="S347" s="26" t="str">
        <f t="shared" si="38"/>
        <v>https://www.aiche.org/node/1876771/group/9641/session/124211/paper/855621</v>
      </c>
    </row>
    <row r="348" spans="1:19" ht="46.5" x14ac:dyDescent="0.35">
      <c r="A348" s="18">
        <v>347</v>
      </c>
      <c r="B348" s="18">
        <v>1997</v>
      </c>
      <c r="C348" s="12" t="s">
        <v>11726</v>
      </c>
      <c r="D348" s="21" t="s">
        <v>13856</v>
      </c>
      <c r="E348" s="24" t="s">
        <v>11770</v>
      </c>
      <c r="F348" s="24" t="s">
        <v>11771</v>
      </c>
      <c r="I348" s="7" t="s">
        <v>14243</v>
      </c>
      <c r="K348" s="18">
        <v>21</v>
      </c>
      <c r="L348" s="38" t="str">
        <f t="shared" si="39"/>
        <v>CCPS 1997-International Conference and Workshop on Risk Analysis in Process Safety, 1997, Atlanta, GA, AICHE, NY, NY</v>
      </c>
      <c r="M348" s="33" t="str">
        <f t="shared" si="40"/>
        <v>https://www.aiche.org/academy/conferences/international-conference-and-workshop-on-risk-analysis-process-safety/1997/proceeding</v>
      </c>
      <c r="N348" s="38" t="str">
        <f t="shared" si="37"/>
        <v>D. Schaechtel and D. Moore, "Using Quantitative Risk Analysis in Decision Making: An Example from Phenol-Formaldehyde Resin Management," CCPS 1997-International Conference and Workshop on Risk Analysis in Process Safety, 1997, Atlanta, GA, AICHE, NY, NY, pp 285-297.</v>
      </c>
      <c r="O348" s="18" t="s">
        <v>114</v>
      </c>
      <c r="P348" s="10" t="s">
        <v>12154</v>
      </c>
      <c r="Q348" s="26" t="str">
        <f t="shared" si="41"/>
        <v>https://www.aiche.org/academy/conferences/international-conference-and-workshop-on-risk-analysis-process-safety/1997/proceeding</v>
      </c>
      <c r="R348" s="18" t="s">
        <v>17560</v>
      </c>
      <c r="S348" s="26" t="str">
        <f t="shared" si="38"/>
        <v>https://www.aiche.org/node/1876771/group/9641/session/124211/paper/855626</v>
      </c>
    </row>
    <row r="349" spans="1:19" ht="46.5" x14ac:dyDescent="0.35">
      <c r="A349" s="18">
        <v>348</v>
      </c>
      <c r="B349" s="18">
        <v>1997</v>
      </c>
      <c r="C349" s="12" t="s">
        <v>11726</v>
      </c>
      <c r="D349" s="21" t="s">
        <v>13856</v>
      </c>
      <c r="E349" s="24" t="s">
        <v>11772</v>
      </c>
      <c r="F349" s="24" t="s">
        <v>11773</v>
      </c>
      <c r="I349" s="7" t="s">
        <v>14244</v>
      </c>
      <c r="K349" s="18">
        <v>22</v>
      </c>
      <c r="L349" s="38" t="str">
        <f t="shared" si="39"/>
        <v>CCPS 1997-International Conference and Workshop on Risk Analysis in Process Safety, 1997, Atlanta, GA, AICHE, NY, NY</v>
      </c>
      <c r="M349" s="33" t="str">
        <f t="shared" si="40"/>
        <v>https://www.aiche.org/academy/conferences/international-conference-and-workshop-on-risk-analysis-process-safety/1997/proceeding</v>
      </c>
      <c r="N349" s="38" t="str">
        <f t="shared" si="37"/>
        <v>J. Kimball, "The Synergy of the Business Planning Process, Safety Management, and the Acceptance of Risk," CCPS 1997-International Conference and Workshop on Risk Analysis in Process Safety, 1997, Atlanta, GA, AICHE, NY, NY, pp 299-307.</v>
      </c>
      <c r="O349" s="18" t="s">
        <v>118</v>
      </c>
      <c r="P349" s="10" t="s">
        <v>12155</v>
      </c>
      <c r="Q349" s="26" t="str">
        <f t="shared" si="41"/>
        <v>https://www.aiche.org/academy/conferences/international-conference-and-workshop-on-risk-analysis-process-safety/1997/proceeding</v>
      </c>
      <c r="R349" s="18" t="s">
        <v>17561</v>
      </c>
      <c r="S349" s="26" t="str">
        <f t="shared" si="38"/>
        <v>https://www.aiche.org/node/1876771/group/9641/session/124211/paper/855631</v>
      </c>
    </row>
    <row r="350" spans="1:19" ht="46.5" x14ac:dyDescent="0.35">
      <c r="A350" s="18">
        <v>349</v>
      </c>
      <c r="B350" s="18">
        <v>1997</v>
      </c>
      <c r="C350" s="12" t="s">
        <v>11726</v>
      </c>
      <c r="D350" s="9" t="s">
        <v>13857</v>
      </c>
      <c r="E350" s="24" t="s">
        <v>11774</v>
      </c>
      <c r="F350" s="24" t="s">
        <v>11775</v>
      </c>
      <c r="I350" s="18" t="s">
        <v>2550</v>
      </c>
      <c r="K350" s="18">
        <v>23</v>
      </c>
      <c r="L350" s="38" t="str">
        <f t="shared" si="39"/>
        <v>CCPS 1997-International Conference and Workshop on Risk Analysis in Process Safety, 1997, Atlanta, GA, AICHE, NY, NY</v>
      </c>
      <c r="M350" s="33" t="str">
        <f t="shared" si="40"/>
        <v>https://www.aiche.org/academy/conferences/international-conference-and-workshop-on-risk-analysis-process-safety/1997/proceeding</v>
      </c>
      <c r="N350" s="38" t="str">
        <f t="shared" si="37"/>
        <v>A. Brazier and G. Walker, "How Does The Public Perceive Risks from Major Industrial Hazard Sites?," CCPS 1997-International Conference and Workshop on Risk Analysis in Process Safety, 1997, Atlanta, GA, AICHE, NY, NY, pp 307-322.</v>
      </c>
      <c r="O350" s="18" t="s">
        <v>122</v>
      </c>
      <c r="P350" s="10" t="s">
        <v>12156</v>
      </c>
      <c r="Q350" s="26" t="str">
        <f t="shared" si="41"/>
        <v>https://www.aiche.org/academy/conferences/international-conference-and-workshop-on-risk-analysis-process-safety/1997/proceeding</v>
      </c>
      <c r="R350" s="18" t="s">
        <v>17562</v>
      </c>
      <c r="S350" s="26" t="str">
        <f t="shared" si="38"/>
        <v>https://www.aiche.org/node/1876771/group/9641/session/124211/paper/855636</v>
      </c>
    </row>
    <row r="351" spans="1:19" ht="46.5" x14ac:dyDescent="0.35">
      <c r="A351" s="18">
        <v>350</v>
      </c>
      <c r="B351" s="18">
        <v>1997</v>
      </c>
      <c r="C351" s="12" t="s">
        <v>11726</v>
      </c>
      <c r="D351" s="9" t="s">
        <v>13857</v>
      </c>
      <c r="E351" s="24" t="s">
        <v>11776</v>
      </c>
      <c r="F351" s="24" t="s">
        <v>11777</v>
      </c>
      <c r="I351" s="18" t="s">
        <v>13877</v>
      </c>
      <c r="K351" s="18">
        <v>24</v>
      </c>
      <c r="L351" s="38" t="str">
        <f t="shared" si="39"/>
        <v>CCPS 1997-International Conference and Workshop on Risk Analysis in Process Safety, 1997, Atlanta, GA, AICHE, NY, NY</v>
      </c>
      <c r="M351" s="33" t="str">
        <f t="shared" si="40"/>
        <v>https://www.aiche.org/academy/conferences/international-conference-and-workshop-on-risk-analysis-process-safety/1997/proceeding</v>
      </c>
      <c r="N351" s="38" t="str">
        <f t="shared" si="37"/>
        <v>J. Ferris, "The General Duty Clause under the Clean Air Act: Issues of Implementation," CCPS 1997-International Conference and Workshop on Risk Analysis in Process Safety, 1997, Atlanta, GA, AICHE, NY, NY, pp 323-330.</v>
      </c>
      <c r="O351" s="18" t="s">
        <v>194</v>
      </c>
      <c r="P351" s="10" t="s">
        <v>12157</v>
      </c>
      <c r="Q351" s="26" t="str">
        <f t="shared" si="41"/>
        <v>https://www.aiche.org/academy/conferences/international-conference-and-workshop-on-risk-analysis-process-safety/1997/proceeding</v>
      </c>
      <c r="R351" s="18" t="s">
        <v>17563</v>
      </c>
      <c r="S351" s="26" t="str">
        <f t="shared" si="38"/>
        <v>https://www.aiche.org/node/1876771/group/9641/session/124211/paper/855641</v>
      </c>
    </row>
    <row r="352" spans="1:19" ht="46.5" x14ac:dyDescent="0.35">
      <c r="A352" s="18">
        <v>351</v>
      </c>
      <c r="B352" s="18">
        <v>1997</v>
      </c>
      <c r="C352" s="12" t="s">
        <v>11726</v>
      </c>
      <c r="D352" s="9" t="s">
        <v>13857</v>
      </c>
      <c r="E352" s="24" t="s">
        <v>11778</v>
      </c>
      <c r="F352" s="24" t="s">
        <v>11779</v>
      </c>
      <c r="I352" s="18" t="s">
        <v>14245</v>
      </c>
      <c r="K352" s="18">
        <v>25</v>
      </c>
      <c r="L352" s="38" t="str">
        <f t="shared" si="39"/>
        <v>CCPS 1997-International Conference and Workshop on Risk Analysis in Process Safety, 1997, Atlanta, GA, AICHE, NY, NY</v>
      </c>
      <c r="M352" s="33" t="str">
        <f t="shared" si="40"/>
        <v>https://www.aiche.org/academy/conferences/international-conference-and-workshop-on-risk-analysis-process-safety/1997/proceeding</v>
      </c>
      <c r="N352" s="38" t="str">
        <f t="shared" si="37"/>
        <v>L.M. Bendixen, "Development of Integrated Fixed Facility and Transportation Risk Criteria," CCPS 1997-International Conference and Workshop on Risk Analysis in Process Safety, 1997, Atlanta, GA, AICHE, NY, NY, pp 331-339.</v>
      </c>
      <c r="O352" s="18" t="s">
        <v>198</v>
      </c>
      <c r="P352" s="10" t="s">
        <v>12158</v>
      </c>
      <c r="Q352" s="26" t="str">
        <f t="shared" si="41"/>
        <v>https://www.aiche.org/academy/conferences/international-conference-and-workshop-on-risk-analysis-process-safety/1997/proceeding</v>
      </c>
      <c r="R352" s="18" t="s">
        <v>17564</v>
      </c>
      <c r="S352" s="26" t="str">
        <f t="shared" si="38"/>
        <v>https://www.aiche.org/node/1876771/group/9641/session/124211/paper/855646</v>
      </c>
    </row>
    <row r="353" spans="1:19" ht="46.5" x14ac:dyDescent="0.35">
      <c r="A353" s="18">
        <v>352</v>
      </c>
      <c r="B353" s="18">
        <v>1997</v>
      </c>
      <c r="C353" s="12" t="s">
        <v>11726</v>
      </c>
      <c r="D353" s="9" t="s">
        <v>13857</v>
      </c>
      <c r="E353" s="24" t="s">
        <v>11780</v>
      </c>
      <c r="F353" s="24" t="s">
        <v>11781</v>
      </c>
      <c r="I353" s="18" t="s">
        <v>14246</v>
      </c>
      <c r="K353" s="18">
        <v>26</v>
      </c>
      <c r="L353" s="38" t="str">
        <f t="shared" si="39"/>
        <v>CCPS 1997-International Conference and Workshop on Risk Analysis in Process Safety, 1997, Atlanta, GA, AICHE, NY, NY</v>
      </c>
      <c r="M353" s="33" t="str">
        <f t="shared" si="40"/>
        <v>https://www.aiche.org/academy/conferences/international-conference-and-workshop-on-risk-analysis-process-safety/1997/proceeding</v>
      </c>
      <c r="N353" s="38" t="str">
        <f t="shared" si="37"/>
        <v>C. Matthiessen and L. Helsing, "The RMP as a Tool for Risk-Based Decision-Making," CCPS 1997-International Conference and Workshop on Risk Analysis in Process Safety, 1997, Atlanta, GA, AICHE, NY, NY, pp 341-347.</v>
      </c>
      <c r="O353" s="18" t="s">
        <v>202</v>
      </c>
      <c r="P353" s="10" t="s">
        <v>12159</v>
      </c>
      <c r="Q353" s="26" t="str">
        <f t="shared" si="41"/>
        <v>https://www.aiche.org/academy/conferences/international-conference-and-workshop-on-risk-analysis-process-safety/1997/proceeding</v>
      </c>
      <c r="R353" s="18" t="s">
        <v>17565</v>
      </c>
      <c r="S353" s="26" t="str">
        <f t="shared" si="38"/>
        <v>https://www.aiche.org/node/1876771/group/9641/session/124211/paper/855651</v>
      </c>
    </row>
    <row r="354" spans="1:19" ht="46.5" x14ac:dyDescent="0.35">
      <c r="A354" s="18">
        <v>353</v>
      </c>
      <c r="B354" s="18">
        <v>1997</v>
      </c>
      <c r="C354" s="12" t="s">
        <v>11726</v>
      </c>
      <c r="D354" s="9" t="s">
        <v>13857</v>
      </c>
      <c r="E354" s="24" t="s">
        <v>11782</v>
      </c>
      <c r="F354" s="24" t="s">
        <v>11783</v>
      </c>
      <c r="I354" s="18" t="s">
        <v>13878</v>
      </c>
      <c r="K354" s="18">
        <v>27</v>
      </c>
      <c r="L354" s="38" t="str">
        <f t="shared" si="39"/>
        <v>CCPS 1997-International Conference and Workshop on Risk Analysis in Process Safety, 1997, Atlanta, GA, AICHE, NY, NY</v>
      </c>
      <c r="M354" s="33" t="str">
        <f t="shared" si="40"/>
        <v>https://www.aiche.org/academy/conferences/international-conference-and-workshop-on-risk-analysis-process-safety/1997/proceeding</v>
      </c>
      <c r="N354" s="38" t="str">
        <f t="shared" si="37"/>
        <v>D.R. Kuespert and M.K. Anderson, "Risk Management and Hazard Reduction Practice in The Ammonia Refrigeration Industry," CCPS 1997-International Conference and Workshop on Risk Analysis in Process Safety, 1997, Atlanta, GA, AICHE, NY, NY, pp 349-376.</v>
      </c>
      <c r="O354" s="18" t="s">
        <v>863</v>
      </c>
      <c r="P354" s="10" t="s">
        <v>12160</v>
      </c>
      <c r="Q354" s="26" t="str">
        <f t="shared" si="41"/>
        <v>https://www.aiche.org/academy/conferences/international-conference-and-workshop-on-risk-analysis-process-safety/1997/proceeding</v>
      </c>
      <c r="R354" s="18" t="s">
        <v>17566</v>
      </c>
      <c r="S354" s="26" t="str">
        <f t="shared" si="38"/>
        <v>https://www.aiche.org/node/1876771/group/9641/session/124211/paper/855656</v>
      </c>
    </row>
    <row r="355" spans="1:19" ht="46.5" x14ac:dyDescent="0.35">
      <c r="A355" s="18">
        <v>354</v>
      </c>
      <c r="B355" s="18">
        <v>1997</v>
      </c>
      <c r="C355" s="12" t="s">
        <v>11726</v>
      </c>
      <c r="D355" s="9" t="s">
        <v>13857</v>
      </c>
      <c r="E355" s="24" t="s">
        <v>11784</v>
      </c>
      <c r="F355" s="24" t="s">
        <v>11785</v>
      </c>
      <c r="I355" s="18" t="s">
        <v>13879</v>
      </c>
      <c r="K355" s="18">
        <v>28</v>
      </c>
      <c r="L355" s="38" t="str">
        <f t="shared" si="39"/>
        <v>CCPS 1997-International Conference and Workshop on Risk Analysis in Process Safety, 1997, Atlanta, GA, AICHE, NY, NY</v>
      </c>
      <c r="M355" s="33" t="str">
        <f t="shared" si="40"/>
        <v>https://www.aiche.org/academy/conferences/international-conference-and-workshop-on-risk-analysis-process-safety/1997/proceeding</v>
      </c>
      <c r="N355" s="38" t="str">
        <f t="shared" si="37"/>
        <v>G.B. DeWolf, T.M. Shires, and K. Leewis, "Improving Safety, Environmental Protection, and Reliability through Integrated Operational Risk Management," CCPS 1997-International Conference and Workshop on Risk Analysis in Process Safety, 1997, Atlanta, GA, AICHE, NY, NY, pp 377-396.</v>
      </c>
      <c r="O355" s="18" t="s">
        <v>866</v>
      </c>
      <c r="P355" s="10" t="s">
        <v>12161</v>
      </c>
      <c r="Q355" s="26" t="str">
        <f t="shared" si="41"/>
        <v>https://www.aiche.org/academy/conferences/international-conference-and-workshop-on-risk-analysis-process-safety/1997/proceeding</v>
      </c>
      <c r="R355" s="18" t="s">
        <v>17567</v>
      </c>
      <c r="S355" s="26" t="str">
        <f t="shared" si="38"/>
        <v>https://www.aiche.org/node/1876771/group/9641/session/124211/paper/855661</v>
      </c>
    </row>
    <row r="356" spans="1:19" ht="46.5" x14ac:dyDescent="0.35">
      <c r="A356" s="18">
        <v>355</v>
      </c>
      <c r="B356" s="18">
        <v>1997</v>
      </c>
      <c r="C356" s="12" t="s">
        <v>11726</v>
      </c>
      <c r="D356" s="9" t="s">
        <v>13857</v>
      </c>
      <c r="E356" s="24" t="s">
        <v>11786</v>
      </c>
      <c r="F356" s="24" t="s">
        <v>11787</v>
      </c>
      <c r="I356" s="18" t="s">
        <v>13880</v>
      </c>
      <c r="K356" s="18">
        <v>29</v>
      </c>
      <c r="L356" s="38" t="str">
        <f t="shared" si="39"/>
        <v>CCPS 1997-International Conference and Workshop on Risk Analysis in Process Safety, 1997, Atlanta, GA, AICHE, NY, NY</v>
      </c>
      <c r="M356" s="33" t="str">
        <f t="shared" si="40"/>
        <v>https://www.aiche.org/academy/conferences/international-conference-and-workshop-on-risk-analysis-process-safety/1997/proceeding</v>
      </c>
      <c r="N356" s="38" t="str">
        <f t="shared" si="37"/>
        <v>J. Fiksel and K. Harrington, "Maximizing the Economic Value of Process Safety Management ," CCPS 1997-International Conference and Workshop on Risk Analysis in Process Safety, 1997, Atlanta, GA, AICHE, NY, NY, pp 397-406.</v>
      </c>
      <c r="O356" s="18" t="s">
        <v>870</v>
      </c>
      <c r="P356" s="10" t="s">
        <v>12162</v>
      </c>
      <c r="Q356" s="26" t="str">
        <f t="shared" si="41"/>
        <v>https://www.aiche.org/academy/conferences/international-conference-and-workshop-on-risk-analysis-process-safety/1997/proceeding</v>
      </c>
      <c r="R356" s="18" t="s">
        <v>17568</v>
      </c>
      <c r="S356" s="26" t="str">
        <f t="shared" si="38"/>
        <v>https://www.aiche.org/node/1876771/group/9641/session/124211/paper/855666</v>
      </c>
    </row>
    <row r="357" spans="1:19" ht="46.5" x14ac:dyDescent="0.35">
      <c r="A357" s="18">
        <v>356</v>
      </c>
      <c r="B357" s="18">
        <v>1997</v>
      </c>
      <c r="C357" s="12" t="s">
        <v>11726</v>
      </c>
      <c r="D357" s="9" t="s">
        <v>13857</v>
      </c>
      <c r="E357" s="24" t="s">
        <v>11788</v>
      </c>
      <c r="F357" s="24" t="s">
        <v>11789</v>
      </c>
      <c r="I357" s="18" t="s">
        <v>13881</v>
      </c>
      <c r="K357" s="18">
        <v>30</v>
      </c>
      <c r="L357" s="38" t="str">
        <f t="shared" si="39"/>
        <v>CCPS 1997-International Conference and Workshop on Risk Analysis in Process Safety, 1997, Atlanta, GA, AICHE, NY, NY</v>
      </c>
      <c r="M357" s="33" t="str">
        <f t="shared" si="40"/>
        <v>https://www.aiche.org/academy/conferences/international-conference-and-workshop-on-risk-analysis-process-safety/1997/proceeding</v>
      </c>
      <c r="N357" s="38" t="str">
        <f t="shared" si="37"/>
        <v>K. Mitchel and J.N. Shah, "Integrating Quality Management Principles into The Risk Management Process," CCPS 1997-International Conference and Workshop on Risk Analysis in Process Safety, 1997, Atlanta, GA, AICHE, NY, NY, pp 407-418.</v>
      </c>
      <c r="O357" s="18" t="s">
        <v>952</v>
      </c>
      <c r="P357" s="10" t="s">
        <v>12163</v>
      </c>
      <c r="Q357" s="26" t="str">
        <f t="shared" si="41"/>
        <v>https://www.aiche.org/academy/conferences/international-conference-and-workshop-on-risk-analysis-process-safety/1997/proceeding</v>
      </c>
      <c r="R357" s="18" t="s">
        <v>17569</v>
      </c>
      <c r="S357" s="26" t="str">
        <f t="shared" si="38"/>
        <v>https://www.aiche.org/node/1876771/group/9641/session/124211/paper/855671</v>
      </c>
    </row>
    <row r="358" spans="1:19" ht="46.5" x14ac:dyDescent="0.35">
      <c r="A358" s="18">
        <v>357</v>
      </c>
      <c r="B358" s="18">
        <v>1997</v>
      </c>
      <c r="C358" s="12" t="s">
        <v>11726</v>
      </c>
      <c r="D358" s="9" t="s">
        <v>13865</v>
      </c>
      <c r="E358" s="24" t="s">
        <v>11790</v>
      </c>
      <c r="F358" s="24" t="s">
        <v>11791</v>
      </c>
      <c r="I358" s="18" t="s">
        <v>14247</v>
      </c>
      <c r="K358" s="18">
        <v>31</v>
      </c>
      <c r="L358" s="38" t="str">
        <f t="shared" si="39"/>
        <v>CCPS 1997-International Conference and Workshop on Risk Analysis in Process Safety, 1997, Atlanta, GA, AICHE, NY, NY</v>
      </c>
      <c r="M358" s="33" t="str">
        <f t="shared" si="40"/>
        <v>https://www.aiche.org/academy/conferences/international-conference-and-workshop-on-risk-analysis-process-safety/1997/proceeding</v>
      </c>
      <c r="N358" s="38" t="str">
        <f t="shared" si="37"/>
        <v>J.I. John and H. Ozog, "Importance of Scenario Selection in Preparing Hazard Assessments for EPA's RMP Rule," CCPS 1997-International Conference and Workshop on Risk Analysis in Process Safety, 1997, Atlanta, GA, AICHE, NY, NY, pp 421-433.</v>
      </c>
      <c r="O358" s="18" t="s">
        <v>954</v>
      </c>
      <c r="P358" s="10" t="s">
        <v>12164</v>
      </c>
      <c r="Q358" s="26" t="str">
        <f t="shared" si="41"/>
        <v>https://www.aiche.org/academy/conferences/international-conference-and-workshop-on-risk-analysis-process-safety/1997/proceeding</v>
      </c>
      <c r="R358" s="18" t="s">
        <v>17570</v>
      </c>
      <c r="S358" s="26" t="str">
        <f t="shared" si="38"/>
        <v>https://www.aiche.org/node/1876771/group/9641/session/124211/paper/855676</v>
      </c>
    </row>
    <row r="359" spans="1:19" ht="46.5" x14ac:dyDescent="0.35">
      <c r="A359" s="18">
        <v>358</v>
      </c>
      <c r="B359" s="18">
        <v>1997</v>
      </c>
      <c r="C359" s="12" t="s">
        <v>11726</v>
      </c>
      <c r="D359" s="9" t="s">
        <v>13865</v>
      </c>
      <c r="E359" s="24" t="s">
        <v>11792</v>
      </c>
      <c r="F359" s="24" t="s">
        <v>11793</v>
      </c>
      <c r="I359" s="18" t="s">
        <v>13883</v>
      </c>
      <c r="K359" s="18">
        <v>32</v>
      </c>
      <c r="L359" s="38" t="str">
        <f t="shared" si="39"/>
        <v>CCPS 1997-International Conference and Workshop on Risk Analysis in Process Safety, 1997, Atlanta, GA, AICHE, NY, NY</v>
      </c>
      <c r="M359" s="33" t="str">
        <f t="shared" si="40"/>
        <v>https://www.aiche.org/academy/conferences/international-conference-and-workshop-on-risk-analysis-process-safety/1997/proceeding</v>
      </c>
      <c r="N359" s="38" t="str">
        <f t="shared" si="37"/>
        <v>A. Santiago and B. Reilly, "Joint EPA/OSHA Chemical Accident Investigation," CCPS 1997-International Conference and Workshop on Risk Analysis in Process Safety, 1997, Atlanta, GA, AICHE, NY, NY, pp 435-442.</v>
      </c>
      <c r="O359" s="18" t="s">
        <v>958</v>
      </c>
      <c r="P359" s="10" t="s">
        <v>12165</v>
      </c>
      <c r="Q359" s="26" t="str">
        <f t="shared" si="41"/>
        <v>https://www.aiche.org/academy/conferences/international-conference-and-workshop-on-risk-analysis-process-safety/1997/proceeding</v>
      </c>
      <c r="R359" s="18" t="s">
        <v>17571</v>
      </c>
      <c r="S359" s="26" t="str">
        <f t="shared" si="38"/>
        <v>https://www.aiche.org/node/1876771/group/9641/session/124211/paper/855681</v>
      </c>
    </row>
    <row r="360" spans="1:19" ht="46.5" x14ac:dyDescent="0.35">
      <c r="A360" s="18">
        <v>359</v>
      </c>
      <c r="B360" s="18">
        <v>1997</v>
      </c>
      <c r="C360" s="12" t="s">
        <v>11726</v>
      </c>
      <c r="D360" s="9" t="s">
        <v>13865</v>
      </c>
      <c r="E360" s="24" t="s">
        <v>11794</v>
      </c>
      <c r="F360" s="24" t="s">
        <v>11795</v>
      </c>
      <c r="I360" s="18" t="s">
        <v>13884</v>
      </c>
      <c r="K360" s="18">
        <v>33</v>
      </c>
      <c r="L360" s="38" t="str">
        <f t="shared" ref="L360:L388" si="42">CCPS_1997</f>
        <v>CCPS 1997-International Conference and Workshop on Risk Analysis in Process Safety, 1997, Atlanta, GA, AICHE, NY, NY</v>
      </c>
      <c r="M360" s="33" t="str">
        <f t="shared" si="40"/>
        <v>https://www.aiche.org/academy/conferences/international-conference-and-workshop-on-risk-analysis-process-safety/1997/proceeding</v>
      </c>
      <c r="N360" s="38" t="str">
        <f t="shared" si="37"/>
        <v>M.S. Dreux, "OSHA Enforcement Actions for and the Defense of Facility Siting Citations," CCPS 1997-International Conference and Workshop on Risk Analysis in Process Safety, 1997, Atlanta, GA, AICHE, NY, NY, pp 443-446.</v>
      </c>
      <c r="O360" s="18" t="s">
        <v>960</v>
      </c>
      <c r="P360" s="10" t="s">
        <v>12166</v>
      </c>
      <c r="Q360" s="26" t="str">
        <f t="shared" si="41"/>
        <v>https://www.aiche.org/academy/conferences/international-conference-and-workshop-on-risk-analysis-process-safety/1997/proceeding</v>
      </c>
      <c r="R360" s="18" t="s">
        <v>17572</v>
      </c>
      <c r="S360" s="26" t="str">
        <f t="shared" si="38"/>
        <v>https://www.aiche.org/node/1876771/group/9641/session/124211/paper/855686</v>
      </c>
    </row>
    <row r="361" spans="1:19" ht="46.5" x14ac:dyDescent="0.35">
      <c r="A361" s="18">
        <v>360</v>
      </c>
      <c r="B361" s="18">
        <v>1997</v>
      </c>
      <c r="C361" s="12" t="s">
        <v>11726</v>
      </c>
      <c r="D361" s="9" t="s">
        <v>13864</v>
      </c>
      <c r="E361" s="24" t="s">
        <v>11796</v>
      </c>
      <c r="F361" s="24" t="s">
        <v>11797</v>
      </c>
      <c r="I361" s="18" t="s">
        <v>13885</v>
      </c>
      <c r="K361" s="18">
        <v>34</v>
      </c>
      <c r="L361" s="38" t="str">
        <f t="shared" si="42"/>
        <v>CCPS 1997-International Conference and Workshop on Risk Analysis in Process Safety, 1997, Atlanta, GA, AICHE, NY, NY</v>
      </c>
      <c r="M361" s="33" t="str">
        <f t="shared" si="40"/>
        <v>https://www.aiche.org/academy/conferences/international-conference-and-workshop-on-risk-analysis-process-safety/1997/proceeding</v>
      </c>
      <c r="N361" s="38" t="str">
        <f t="shared" si="37"/>
        <v>B.J. Weber, "Guidelines for Developing Equipment System Taxonomies and Data Field Specifications," CCPS 1997-International Conference and Workshop on Risk Analysis in Process Safety, 1997, Atlanta, GA, AICHE, NY, NY, pp 449-460.</v>
      </c>
      <c r="O361" s="18" t="s">
        <v>967</v>
      </c>
      <c r="P361" s="10" t="s">
        <v>12167</v>
      </c>
      <c r="Q361" s="26" t="str">
        <f t="shared" si="41"/>
        <v>https://www.aiche.org/academy/conferences/international-conference-and-workshop-on-risk-analysis-process-safety/1997/proceeding</v>
      </c>
      <c r="R361" s="18" t="s">
        <v>17573</v>
      </c>
      <c r="S361" s="26" t="str">
        <f t="shared" si="38"/>
        <v>https://www.aiche.org/node/1876771/group/9641/session/124211/paper/855691</v>
      </c>
    </row>
    <row r="362" spans="1:19" ht="46.5" x14ac:dyDescent="0.35">
      <c r="A362" s="18">
        <v>361</v>
      </c>
      <c r="B362" s="18">
        <v>1997</v>
      </c>
      <c r="C362" s="12" t="s">
        <v>11726</v>
      </c>
      <c r="D362" s="9" t="s">
        <v>13864</v>
      </c>
      <c r="E362" s="24" t="s">
        <v>11798</v>
      </c>
      <c r="F362" s="24" t="s">
        <v>11799</v>
      </c>
      <c r="I362" s="18" t="s">
        <v>14248</v>
      </c>
      <c r="K362" s="18">
        <v>35</v>
      </c>
      <c r="L362" s="38" t="str">
        <f t="shared" si="42"/>
        <v>CCPS 1997-International Conference and Workshop on Risk Analysis in Process Safety, 1997, Atlanta, GA, AICHE, NY, NY</v>
      </c>
      <c r="M362" s="33" t="str">
        <f t="shared" si="40"/>
        <v>https://www.aiche.org/academy/conferences/international-conference-and-workshop-on-risk-analysis-process-safety/1997/proceeding</v>
      </c>
      <c r="N362" s="38" t="str">
        <f t="shared" si="37"/>
        <v>D.E. Black, "An Ethylene Decomposition Event at Lyondell Polymers' Victoria Texas High Density Polyethylene Facility," CCPS 1997-International Conference and Workshop on Risk Analysis in Process Safety, 1997, Atlanta, GA, AICHE, NY, NY, pp 461-449.</v>
      </c>
      <c r="O362" s="18" t="s">
        <v>969</v>
      </c>
      <c r="P362" s="10" t="s">
        <v>12168</v>
      </c>
      <c r="Q362" s="26" t="str">
        <f t="shared" si="41"/>
        <v>https://www.aiche.org/academy/conferences/international-conference-and-workshop-on-risk-analysis-process-safety/1997/proceeding</v>
      </c>
      <c r="R362" s="18" t="s">
        <v>17574</v>
      </c>
      <c r="S362" s="26" t="str">
        <f t="shared" si="38"/>
        <v>https://www.aiche.org/node/1876771/group/9641/session/124211/paper/855696</v>
      </c>
    </row>
    <row r="363" spans="1:19" ht="46.5" x14ac:dyDescent="0.35">
      <c r="A363" s="18">
        <v>362</v>
      </c>
      <c r="B363" s="18">
        <v>1997</v>
      </c>
      <c r="C363" s="12" t="s">
        <v>11726</v>
      </c>
      <c r="D363" s="9" t="s">
        <v>13864</v>
      </c>
      <c r="E363" s="24" t="s">
        <v>11800</v>
      </c>
      <c r="F363" s="24" t="s">
        <v>11801</v>
      </c>
      <c r="I363" s="18" t="s">
        <v>14249</v>
      </c>
      <c r="K363" s="18">
        <v>36</v>
      </c>
      <c r="L363" s="38" t="str">
        <f t="shared" si="42"/>
        <v>CCPS 1997-International Conference and Workshop on Risk Analysis in Process Safety, 1997, Atlanta, GA, AICHE, NY, NY</v>
      </c>
      <c r="M363" s="33" t="str">
        <f t="shared" si="40"/>
        <v>https://www.aiche.org/academy/conferences/international-conference-and-workshop-on-risk-analysis-process-safety/1997/proceeding</v>
      </c>
      <c r="N363" s="38" t="str">
        <f t="shared" si="37"/>
        <v>G.B. Chadwell and S.E. Rose, "Lessons Learned Databases-A survey of Existing Sources and Current Efforts," CCPS 1997-International Conference and Workshop on Risk Analysis in Process Safety, 1997, Atlanta, GA, AICHE, NY, NY, pp 471-489.</v>
      </c>
      <c r="O363" s="18" t="s">
        <v>972</v>
      </c>
      <c r="P363" s="10" t="s">
        <v>12169</v>
      </c>
      <c r="Q363" s="26" t="str">
        <f t="shared" si="41"/>
        <v>https://www.aiche.org/academy/conferences/international-conference-and-workshop-on-risk-analysis-process-safety/1997/proceeding</v>
      </c>
      <c r="R363" s="18" t="s">
        <v>17575</v>
      </c>
      <c r="S363" s="26" t="str">
        <f t="shared" si="38"/>
        <v>https://www.aiche.org/node/1876771/group/9641/session/124211/paper/855701</v>
      </c>
    </row>
    <row r="364" spans="1:19" ht="46.5" x14ac:dyDescent="0.35">
      <c r="A364" s="18">
        <v>363</v>
      </c>
      <c r="B364" s="18">
        <v>1997</v>
      </c>
      <c r="C364" s="12" t="s">
        <v>11726</v>
      </c>
      <c r="D364" s="9" t="s">
        <v>13864</v>
      </c>
      <c r="E364" s="24" t="s">
        <v>11802</v>
      </c>
      <c r="F364" s="24" t="s">
        <v>13858</v>
      </c>
      <c r="I364" s="18" t="s">
        <v>14250</v>
      </c>
      <c r="K364" s="18">
        <v>37</v>
      </c>
      <c r="L364" s="38" t="str">
        <f t="shared" si="42"/>
        <v>CCPS 1997-International Conference and Workshop on Risk Analysis in Process Safety, 1997, Atlanta, GA, AICHE, NY, NY</v>
      </c>
      <c r="M364" s="33" t="str">
        <f t="shared" si="40"/>
        <v>https://www.aiche.org/academy/conferences/international-conference-and-workshop-on-risk-analysis-process-safety/1997/proceeding</v>
      </c>
      <c r="N364" s="38" t="str">
        <f t="shared" si="37"/>
        <v>J.A. McIntosh, and S.R. Taylor, "Incident Database and Macroanalysis to Help Set Safety Direction," CCPS 1997-International Conference and Workshop on Risk Analysis in Process Safety, 1997, Atlanta, GA, AICHE, NY, NY, pp 491-509.</v>
      </c>
      <c r="O364" s="18" t="s">
        <v>976</v>
      </c>
      <c r="P364" s="10" t="s">
        <v>12170</v>
      </c>
      <c r="Q364" s="26" t="str">
        <f t="shared" si="41"/>
        <v>https://www.aiche.org/academy/conferences/international-conference-and-workshop-on-risk-analysis-process-safety/1997/proceeding</v>
      </c>
      <c r="R364" s="18" t="s">
        <v>17576</v>
      </c>
      <c r="S364" s="26" t="str">
        <f t="shared" si="38"/>
        <v>https://www.aiche.org/node/1876771/group/9641/session/124211/paper/855706</v>
      </c>
    </row>
    <row r="365" spans="1:19" ht="46.5" x14ac:dyDescent="0.35">
      <c r="A365" s="18">
        <v>364</v>
      </c>
      <c r="B365" s="18">
        <v>1997</v>
      </c>
      <c r="C365" s="12" t="s">
        <v>11726</v>
      </c>
      <c r="D365" s="9" t="s">
        <v>13863</v>
      </c>
      <c r="E365" s="24" t="s">
        <v>11803</v>
      </c>
      <c r="F365" s="24" t="s">
        <v>11804</v>
      </c>
      <c r="I365" s="18" t="s">
        <v>14251</v>
      </c>
      <c r="K365" s="18">
        <v>38</v>
      </c>
      <c r="L365" s="38" t="str">
        <f t="shared" si="42"/>
        <v>CCPS 1997-International Conference and Workshop on Risk Analysis in Process Safety, 1997, Atlanta, GA, AICHE, NY, NY</v>
      </c>
      <c r="M365" s="33" t="str">
        <f t="shared" si="40"/>
        <v>https://www.aiche.org/academy/conferences/international-conference-and-workshop-on-risk-analysis-process-safety/1997/proceeding</v>
      </c>
      <c r="N365" s="38" t="str">
        <f t="shared" si="37"/>
        <v>D.A. Moore and G.L. Hamm, "A Risk-Based Approach to Addressing Recommendations from Process Hazard Analysis Studies," CCPS 1997-International Conference and Workshop on Risk Analysis in Process Safety, 1997, Atlanta, GA, AICHE, NY, NY, pp 513-525.</v>
      </c>
      <c r="O365" s="18" t="s">
        <v>981</v>
      </c>
      <c r="P365" s="10" t="s">
        <v>12171</v>
      </c>
      <c r="Q365" s="26" t="str">
        <f t="shared" si="41"/>
        <v>https://www.aiche.org/academy/conferences/international-conference-and-workshop-on-risk-analysis-process-safety/1997/proceeding</v>
      </c>
      <c r="R365" s="18" t="s">
        <v>17577</v>
      </c>
      <c r="S365" s="26" t="str">
        <f t="shared" si="38"/>
        <v>https://www.aiche.org/node/1876771/group/9641/session/124211/paper/855711</v>
      </c>
    </row>
    <row r="366" spans="1:19" ht="46.5" x14ac:dyDescent="0.35">
      <c r="A366" s="18">
        <v>365</v>
      </c>
      <c r="B366" s="18">
        <v>1997</v>
      </c>
      <c r="C366" s="12" t="s">
        <v>11726</v>
      </c>
      <c r="D366" s="9" t="s">
        <v>13863</v>
      </c>
      <c r="E366" s="24" t="s">
        <v>11805</v>
      </c>
      <c r="F366" s="24" t="s">
        <v>11806</v>
      </c>
      <c r="I366" s="18" t="s">
        <v>13886</v>
      </c>
      <c r="K366" s="18">
        <v>39</v>
      </c>
      <c r="L366" s="38" t="str">
        <f t="shared" si="42"/>
        <v>CCPS 1997-International Conference and Workshop on Risk Analysis in Process Safety, 1997, Atlanta, GA, AICHE, NY, NY</v>
      </c>
      <c r="M366" s="33" t="str">
        <f t="shared" si="40"/>
        <v>https://www.aiche.org/academy/conferences/international-conference-and-workshop-on-risk-analysis-process-safety/1997/proceeding</v>
      </c>
      <c r="N366" s="38" t="str">
        <f t="shared" si="37"/>
        <v>D.K. Lorenzo, "Risk-Based Judgments in Process Hazard Analyses," CCPS 1997-International Conference and Workshop on Risk Analysis in Process Safety, 1997, Atlanta, GA, AICHE, NY, NY, pp 527-544.</v>
      </c>
      <c r="O366" s="18" t="s">
        <v>983</v>
      </c>
      <c r="P366" s="10" t="s">
        <v>12172</v>
      </c>
      <c r="Q366" s="26" t="str">
        <f t="shared" si="41"/>
        <v>https://www.aiche.org/academy/conferences/international-conference-and-workshop-on-risk-analysis-process-safety/1997/proceeding</v>
      </c>
      <c r="R366" s="18" t="s">
        <v>17578</v>
      </c>
      <c r="S366" s="26" t="str">
        <f t="shared" si="38"/>
        <v>https://www.aiche.org/node/1876771/group/9641/session/124211/paper/855716</v>
      </c>
    </row>
    <row r="367" spans="1:19" ht="46.5" x14ac:dyDescent="0.35">
      <c r="A367" s="18">
        <v>366</v>
      </c>
      <c r="B367" s="18">
        <v>1997</v>
      </c>
      <c r="C367" s="12" t="s">
        <v>11726</v>
      </c>
      <c r="D367" s="9" t="s">
        <v>13863</v>
      </c>
      <c r="E367" s="24" t="s">
        <v>11807</v>
      </c>
      <c r="F367" s="24" t="s">
        <v>11808</v>
      </c>
      <c r="I367" s="7" t="s">
        <v>14252</v>
      </c>
      <c r="K367" s="18">
        <v>40</v>
      </c>
      <c r="L367" s="38" t="str">
        <f t="shared" si="42"/>
        <v>CCPS 1997-International Conference and Workshop on Risk Analysis in Process Safety, 1997, Atlanta, GA, AICHE, NY, NY</v>
      </c>
      <c r="M367" s="33" t="str">
        <f t="shared" si="40"/>
        <v>https://www.aiche.org/academy/conferences/international-conference-and-workshop-on-risk-analysis-process-safety/1997/proceeding</v>
      </c>
      <c r="N367" s="38" t="str">
        <f t="shared" si="37"/>
        <v>W.B. Bridges and T.R. Williams, "Risk Acceptance Criteria and Risk Judgment Tools Applied Worldwide within a Chemical Company," CCPS 1997-International Conference and Workshop on Risk Analysis in Process Safety, 1997, Atlanta, GA, AICHE, NY, NY, pp 545-557.</v>
      </c>
      <c r="O367" s="18" t="s">
        <v>987</v>
      </c>
      <c r="P367" s="10" t="s">
        <v>12173</v>
      </c>
      <c r="Q367" s="26" t="str">
        <f t="shared" si="41"/>
        <v>https://www.aiche.org/academy/conferences/international-conference-and-workshop-on-risk-analysis-process-safety/1997/proceeding</v>
      </c>
      <c r="R367" s="18" t="s">
        <v>17579</v>
      </c>
      <c r="S367" s="26" t="str">
        <f t="shared" si="38"/>
        <v>https://www.aiche.org/node/1876771/group/9641/session/124211/paper/855721</v>
      </c>
    </row>
    <row r="368" spans="1:19" ht="46.5" x14ac:dyDescent="0.35">
      <c r="A368" s="18">
        <v>367</v>
      </c>
      <c r="B368" s="18">
        <v>1997</v>
      </c>
      <c r="C368" s="12" t="s">
        <v>11726</v>
      </c>
      <c r="D368" s="9" t="s">
        <v>13863</v>
      </c>
      <c r="E368" s="24" t="s">
        <v>11809</v>
      </c>
      <c r="F368" s="24" t="s">
        <v>2917</v>
      </c>
      <c r="I368" s="7" t="s">
        <v>13896</v>
      </c>
      <c r="K368" s="18">
        <v>41</v>
      </c>
      <c r="L368" s="38" t="str">
        <f t="shared" si="42"/>
        <v>CCPS 1997-International Conference and Workshop on Risk Analysis in Process Safety, 1997, Atlanta, GA, AICHE, NY, NY</v>
      </c>
      <c r="M368" s="33" t="str">
        <f t="shared" si="40"/>
        <v>https://www.aiche.org/academy/conferences/international-conference-and-workshop-on-risk-analysis-process-safety/1997/proceeding</v>
      </c>
      <c r="N368" s="38" t="str">
        <f t="shared" si="37"/>
        <v>C. Fryman, "Startup Challenges for New Risk Management Programs," CCPS 1997-International Conference and Workshop on Risk Analysis in Process Safety, 1997, Atlanta, GA, AICHE, NY, NY, pp 559-564.</v>
      </c>
      <c r="O368" s="18" t="s">
        <v>989</v>
      </c>
      <c r="P368" s="10" t="s">
        <v>12174</v>
      </c>
      <c r="Q368" s="26" t="str">
        <f t="shared" si="41"/>
        <v>https://www.aiche.org/academy/conferences/international-conference-and-workshop-on-risk-analysis-process-safety/1997/proceeding</v>
      </c>
      <c r="R368" s="18" t="s">
        <v>17580</v>
      </c>
      <c r="S368" s="26" t="str">
        <f t="shared" si="38"/>
        <v>https://www.aiche.org/node/1876771/group/9641/session/124211/paper/855726</v>
      </c>
    </row>
    <row r="369" spans="1:19" ht="46.5" x14ac:dyDescent="0.35">
      <c r="A369" s="18">
        <v>368</v>
      </c>
      <c r="B369" s="18">
        <v>1997</v>
      </c>
      <c r="C369" s="12" t="s">
        <v>11726</v>
      </c>
      <c r="D369" s="9" t="s">
        <v>13862</v>
      </c>
      <c r="E369" s="24" t="s">
        <v>11810</v>
      </c>
      <c r="F369" s="24" t="s">
        <v>11811</v>
      </c>
      <c r="I369" s="18" t="s">
        <v>14253</v>
      </c>
      <c r="K369" s="18">
        <v>42</v>
      </c>
      <c r="L369" s="38" t="str">
        <f t="shared" si="42"/>
        <v>CCPS 1997-International Conference and Workshop on Risk Analysis in Process Safety, 1997, Atlanta, GA, AICHE, NY, NY</v>
      </c>
      <c r="M369" s="33" t="str">
        <f t="shared" si="40"/>
        <v>https://www.aiche.org/academy/conferences/international-conference-and-workshop-on-risk-analysis-process-safety/1997/proceeding</v>
      </c>
      <c r="N369" s="38" t="str">
        <f t="shared" si="37"/>
        <v>A. Ignatowski, I. Rosenthal, and L.D. Helsing, "An Internet Thesaurus - Dictionary for Analyzing Risk Assessment Processes, Laws, and Regulations," CCPS 1997-International Conference and Workshop on Risk Analysis in Process Safety, 1997, Atlanta, GA, AICHE, NY, NY, pp 567-570.</v>
      </c>
      <c r="O369" s="18" t="s">
        <v>993</v>
      </c>
      <c r="P369" s="10" t="s">
        <v>12175</v>
      </c>
      <c r="Q369" s="26" t="str">
        <f t="shared" si="41"/>
        <v>https://www.aiche.org/academy/conferences/international-conference-and-workshop-on-risk-analysis-process-safety/1997/proceeding</v>
      </c>
      <c r="R369" s="18" t="s">
        <v>17581</v>
      </c>
      <c r="S369" s="26" t="str">
        <f t="shared" si="38"/>
        <v>https://www.aiche.org/node/1876771/group/9641/session/124211/paper/855731</v>
      </c>
    </row>
    <row r="370" spans="1:19" ht="46.5" x14ac:dyDescent="0.35">
      <c r="A370" s="18">
        <v>369</v>
      </c>
      <c r="B370" s="18">
        <v>1997</v>
      </c>
      <c r="C370" s="12" t="s">
        <v>11726</v>
      </c>
      <c r="D370" s="9" t="s">
        <v>13862</v>
      </c>
      <c r="E370" s="24" t="s">
        <v>14255</v>
      </c>
      <c r="F370" s="24" t="s">
        <v>11812</v>
      </c>
      <c r="I370" s="18" t="s">
        <v>14254</v>
      </c>
      <c r="K370" s="18">
        <v>43</v>
      </c>
      <c r="L370" s="38" t="str">
        <f t="shared" si="42"/>
        <v>CCPS 1997-International Conference and Workshop on Risk Analysis in Process Safety, 1997, Atlanta, GA, AICHE, NY, NY</v>
      </c>
      <c r="M370" s="33" t="str">
        <f t="shared" si="40"/>
        <v>https://www.aiche.org/academy/conferences/international-conference-and-workshop-on-risk-analysis-process-safety/1997/proceeding</v>
      </c>
      <c r="N370" s="38" t="str">
        <f t="shared" si="37"/>
        <v>D.C. Hendershot and S.J. Schechter, "Evaluation of a Proposed Thesaurus/Dictionary for Risk Assessment Using an Industrial Quantitative Risk Analysis," CCPS 1997-International Conference and Workshop on Risk Analysis in Process Safety, 1997, Atlanta, GA, AICHE, NY, NY, pp 581-591.</v>
      </c>
      <c r="O370" s="18" t="s">
        <v>995</v>
      </c>
      <c r="P370" s="10" t="s">
        <v>12176</v>
      </c>
      <c r="Q370" s="26" t="str">
        <f t="shared" si="41"/>
        <v>https://www.aiche.org/academy/conferences/international-conference-and-workshop-on-risk-analysis-process-safety/1997/proceeding</v>
      </c>
      <c r="R370" s="18" t="s">
        <v>17582</v>
      </c>
      <c r="S370" s="26" t="str">
        <f t="shared" si="38"/>
        <v>https://www.aiche.org/node/1876771/group/9641/session/124211/paper/855736</v>
      </c>
    </row>
    <row r="371" spans="1:19" ht="46.5" x14ac:dyDescent="0.35">
      <c r="A371" s="18">
        <v>370</v>
      </c>
      <c r="B371" s="18">
        <v>1997</v>
      </c>
      <c r="C371" s="12" t="s">
        <v>11726</v>
      </c>
      <c r="D371" s="9" t="s">
        <v>13862</v>
      </c>
      <c r="E371" s="24" t="s">
        <v>14256</v>
      </c>
      <c r="F371" s="24" t="s">
        <v>11813</v>
      </c>
      <c r="I371" s="18" t="s">
        <v>13887</v>
      </c>
      <c r="K371" s="18">
        <v>44</v>
      </c>
      <c r="L371" s="38" t="str">
        <f t="shared" si="42"/>
        <v>CCPS 1997-International Conference and Workshop on Risk Analysis in Process Safety, 1997, Atlanta, GA, AICHE, NY, NY</v>
      </c>
      <c r="M371" s="33" t="str">
        <f t="shared" si="40"/>
        <v>https://www.aiche.org/academy/conferences/international-conference-and-workshop-on-risk-analysis-process-safety/1997/proceeding</v>
      </c>
      <c r="N371" s="38" t="str">
        <f t="shared" si="37"/>
        <v>P.J. McNuty, R.A. Barrish, and R.C. Antoff, "Use of the OECD Dictionary/Thesaurus to Encode Delaware's Law for Process Safety," CCPS 1997-International Conference and Workshop on Risk Analysis in Process Safety, 1997, Atlanta, GA, AICHE, NY, NY, pp 593-602.</v>
      </c>
      <c r="O371" s="18" t="s">
        <v>999</v>
      </c>
      <c r="P371" s="10" t="s">
        <v>12177</v>
      </c>
      <c r="Q371" s="26" t="str">
        <f t="shared" si="41"/>
        <v>https://www.aiche.org/academy/conferences/international-conference-and-workshop-on-risk-analysis-process-safety/1997/proceeding</v>
      </c>
      <c r="R371" s="18" t="s">
        <v>17583</v>
      </c>
      <c r="S371" s="26" t="str">
        <f t="shared" si="38"/>
        <v>https://www.aiche.org/node/1876771/group/9641/session/124211/paper/855741</v>
      </c>
    </row>
    <row r="372" spans="1:19" ht="46.5" x14ac:dyDescent="0.35">
      <c r="A372" s="18">
        <v>371</v>
      </c>
      <c r="B372" s="18">
        <v>1997</v>
      </c>
      <c r="C372" s="12" t="s">
        <v>11726</v>
      </c>
      <c r="D372" s="9" t="s">
        <v>13862</v>
      </c>
      <c r="E372" s="24" t="s">
        <v>11814</v>
      </c>
      <c r="F372" s="24" t="s">
        <v>11815</v>
      </c>
      <c r="I372" s="18" t="s">
        <v>13888</v>
      </c>
      <c r="K372" s="18">
        <v>45</v>
      </c>
      <c r="L372" s="38" t="str">
        <f t="shared" si="42"/>
        <v>CCPS 1997-International Conference and Workshop on Risk Analysis in Process Safety, 1997, Atlanta, GA, AICHE, NY, NY</v>
      </c>
      <c r="M372" s="33" t="str">
        <f t="shared" si="40"/>
        <v>https://www.aiche.org/academy/conferences/international-conference-and-workshop-on-risk-analysis-process-safety/1997/proceeding</v>
      </c>
      <c r="N372" s="38" t="str">
        <f t="shared" si="37"/>
        <v>R. Baldini and P. Costanza, "Risk Assessment for Toxic Catastrophe Prevention: New Jersey's Risk Assessment Method Culminates in An Appropriate Risk Reduction Plan," CCPS 1997-International Conference and Workshop on Risk Analysis in Process Safety, 1997, Atlanta, GA, AICHE, NY, NY, pp 603-614.</v>
      </c>
      <c r="O372" s="18" t="s">
        <v>1003</v>
      </c>
      <c r="P372" s="10" t="s">
        <v>12178</v>
      </c>
      <c r="Q372" s="26" t="str">
        <f t="shared" si="41"/>
        <v>https://www.aiche.org/academy/conferences/international-conference-and-workshop-on-risk-analysis-process-safety/1997/proceeding</v>
      </c>
      <c r="R372" s="18" t="s">
        <v>17584</v>
      </c>
      <c r="S372" s="26" t="str">
        <f t="shared" si="38"/>
        <v>https://www.aiche.org/node/1876771/group/9641/session/124211/paper/855746</v>
      </c>
    </row>
    <row r="373" spans="1:19" ht="46.5" x14ac:dyDescent="0.35">
      <c r="A373" s="18">
        <v>372</v>
      </c>
      <c r="B373" s="18">
        <v>1997</v>
      </c>
      <c r="C373" s="12" t="s">
        <v>11726</v>
      </c>
      <c r="D373" s="9" t="s">
        <v>13861</v>
      </c>
      <c r="E373" s="24" t="s">
        <v>11816</v>
      </c>
      <c r="F373" s="24" t="s">
        <v>11817</v>
      </c>
      <c r="I373" s="18" t="s">
        <v>13889</v>
      </c>
      <c r="K373" s="18">
        <v>46</v>
      </c>
      <c r="L373" s="38" t="str">
        <f t="shared" si="42"/>
        <v>CCPS 1997-International Conference and Workshop on Risk Analysis in Process Safety, 1997, Atlanta, GA, AICHE, NY, NY</v>
      </c>
      <c r="M373" s="33" t="str">
        <f t="shared" si="40"/>
        <v>https://www.aiche.org/academy/conferences/international-conference-and-workshop-on-risk-analysis-process-safety/1997/proceeding</v>
      </c>
      <c r="N373" s="38" t="str">
        <f t="shared" si="37"/>
        <v>R.G. Runyon, "Community Participation in Risk Acceptance Criteria," CCPS 1997-International Conference and Workshop on Risk Analysis in Process Safety, 1997, Atlanta, GA, AICHE, NY, NY, pp 617-620.</v>
      </c>
      <c r="O373" s="18" t="s">
        <v>1005</v>
      </c>
      <c r="P373" s="10" t="s">
        <v>12179</v>
      </c>
      <c r="Q373" s="26" t="str">
        <f t="shared" si="41"/>
        <v>https://www.aiche.org/academy/conferences/international-conference-and-workshop-on-risk-analysis-process-safety/1997/proceeding</v>
      </c>
      <c r="R373" s="18" t="s">
        <v>17585</v>
      </c>
      <c r="S373" s="26" t="str">
        <f t="shared" si="38"/>
        <v>https://www.aiche.org/node/1876771/group/9641/session/124211/paper/855751</v>
      </c>
    </row>
    <row r="374" spans="1:19" ht="46.5" x14ac:dyDescent="0.35">
      <c r="A374" s="18">
        <v>373</v>
      </c>
      <c r="B374" s="18">
        <v>1997</v>
      </c>
      <c r="C374" s="12" t="s">
        <v>11726</v>
      </c>
      <c r="D374" s="9" t="s">
        <v>13861</v>
      </c>
      <c r="E374" s="24" t="s">
        <v>11818</v>
      </c>
      <c r="F374" s="24" t="s">
        <v>11819</v>
      </c>
      <c r="I374" s="18" t="s">
        <v>13890</v>
      </c>
      <c r="K374" s="18">
        <v>47</v>
      </c>
      <c r="L374" s="38" t="str">
        <f t="shared" si="42"/>
        <v>CCPS 1997-International Conference and Workshop on Risk Analysis in Process Safety, 1997, Atlanta, GA, AICHE, NY, NY</v>
      </c>
      <c r="M374" s="33" t="str">
        <f t="shared" si="40"/>
        <v>https://www.aiche.org/academy/conferences/international-conference-and-workshop-on-risk-analysis-process-safety/1997/proceeding</v>
      </c>
      <c r="N374" s="38" t="str">
        <f t="shared" si="37"/>
        <v>S.E. Anderson, J.W. Coe, S. Arendt, et al., "The East Harris County Manufacturers Association Programs for EPA RMPlan Communications: Progress 1994-1997," CCPS 1997-International Conference and Workshop on Risk Analysis in Process Safety, 1997, Atlanta, GA, AICHE, NY, NY, pp 621-628.</v>
      </c>
      <c r="O374" s="18" t="s">
        <v>1268</v>
      </c>
      <c r="P374" s="10" t="s">
        <v>12180</v>
      </c>
      <c r="Q374" s="26" t="str">
        <f t="shared" si="41"/>
        <v>https://www.aiche.org/academy/conferences/international-conference-and-workshop-on-risk-analysis-process-safety/1997/proceeding</v>
      </c>
      <c r="R374" s="18" t="s">
        <v>17586</v>
      </c>
      <c r="S374" s="26" t="str">
        <f t="shared" si="38"/>
        <v>https://www.aiche.org/node/1876771/group/9641/session/124211/paper/855756</v>
      </c>
    </row>
    <row r="375" spans="1:19" ht="46.5" x14ac:dyDescent="0.35">
      <c r="A375" s="18">
        <v>374</v>
      </c>
      <c r="B375" s="18">
        <v>1997</v>
      </c>
      <c r="C375" s="12" t="s">
        <v>11726</v>
      </c>
      <c r="D375" s="9" t="s">
        <v>13860</v>
      </c>
      <c r="E375" s="24" t="s">
        <v>11820</v>
      </c>
      <c r="F375" s="24" t="s">
        <v>11758</v>
      </c>
      <c r="I375" s="18" t="s">
        <v>14257</v>
      </c>
      <c r="K375" s="18">
        <v>48</v>
      </c>
      <c r="L375" s="38" t="str">
        <f t="shared" si="42"/>
        <v>CCPS 1997-International Conference and Workshop on Risk Analysis in Process Safety, 1997, Atlanta, GA, AICHE, NY, NY</v>
      </c>
      <c r="M375" s="33" t="str">
        <f t="shared" si="40"/>
        <v>https://www.aiche.org/academy/conferences/international-conference-and-workshop-on-risk-analysis-process-safety/1997/proceeding</v>
      </c>
      <c r="N375" s="38" t="str">
        <f t="shared" si="37"/>
        <v>J.C.A.Windhorst, "Over-Pressure Protection by Means of a Designed System Rather Than Pressure Relief Devices," CCPS 1997-International Conference and Workshop on Risk Analysis in Process Safety, 1997, Atlanta, GA, AICHE, NY, NY, pp 631-649.</v>
      </c>
      <c r="O375" s="18" t="s">
        <v>1270</v>
      </c>
      <c r="P375" s="10" t="s">
        <v>12181</v>
      </c>
      <c r="Q375" s="26" t="str">
        <f t="shared" si="41"/>
        <v>https://www.aiche.org/academy/conferences/international-conference-and-workshop-on-risk-analysis-process-safety/1997/proceeding</v>
      </c>
      <c r="R375" s="18" t="s">
        <v>17587</v>
      </c>
      <c r="S375" s="26" t="str">
        <f t="shared" si="38"/>
        <v>https://www.aiche.org/node/1876771/group/9641/session/124211/paper/855761</v>
      </c>
    </row>
    <row r="376" spans="1:19" ht="46.5" x14ac:dyDescent="0.35">
      <c r="A376" s="18">
        <v>375</v>
      </c>
      <c r="B376" s="18">
        <v>1997</v>
      </c>
      <c r="C376" s="12" t="s">
        <v>11726</v>
      </c>
      <c r="D376" s="9" t="s">
        <v>13860</v>
      </c>
      <c r="E376" s="24" t="s">
        <v>11821</v>
      </c>
      <c r="F376" s="24" t="s">
        <v>11822</v>
      </c>
      <c r="I376" s="18" t="s">
        <v>14258</v>
      </c>
      <c r="K376" s="18">
        <v>49</v>
      </c>
      <c r="L376" s="38" t="str">
        <f t="shared" si="42"/>
        <v>CCPS 1997-International Conference and Workshop on Risk Analysis in Process Safety, 1997, Atlanta, GA, AICHE, NY, NY</v>
      </c>
      <c r="M376" s="33" t="str">
        <f t="shared" si="40"/>
        <v>https://www.aiche.org/academy/conferences/international-conference-and-workshop-on-risk-analysis-process-safety/1997/proceeding</v>
      </c>
      <c r="N376" s="38" t="str">
        <f t="shared" si="37"/>
        <v>G.F. Darnell, P.N. Lodal, and J. Singh, "Safe Handling of Flammable Liquids In Process Vessels: A QRA Approach," CCPS 1997-International Conference and Workshop on Risk Analysis in Process Safety, 1997, Atlanta, GA, AICHE, NY, NY, pp 651-665.</v>
      </c>
      <c r="O376" s="18" t="s">
        <v>1273</v>
      </c>
      <c r="P376" s="10" t="s">
        <v>12182</v>
      </c>
      <c r="Q376" s="26" t="str">
        <f t="shared" si="41"/>
        <v>https://www.aiche.org/academy/conferences/international-conference-and-workshop-on-risk-analysis-process-safety/1997/proceeding</v>
      </c>
      <c r="R376" s="18" t="s">
        <v>17588</v>
      </c>
      <c r="S376" s="26" t="str">
        <f t="shared" si="38"/>
        <v>https://www.aiche.org/node/1876771/group/9641/session/124211/paper/855766</v>
      </c>
    </row>
    <row r="377" spans="1:19" ht="46.5" x14ac:dyDescent="0.35">
      <c r="A377" s="18">
        <v>376</v>
      </c>
      <c r="B377" s="18">
        <v>1997</v>
      </c>
      <c r="C377" s="12" t="s">
        <v>11726</v>
      </c>
      <c r="D377" s="9" t="s">
        <v>13860</v>
      </c>
      <c r="E377" s="24" t="s">
        <v>11823</v>
      </c>
      <c r="F377" s="24" t="s">
        <v>11824</v>
      </c>
      <c r="I377" s="18" t="s">
        <v>14259</v>
      </c>
      <c r="K377" s="18">
        <v>50</v>
      </c>
      <c r="L377" s="38" t="str">
        <f t="shared" si="42"/>
        <v>CCPS 1997-International Conference and Workshop on Risk Analysis in Process Safety, 1997, Atlanta, GA, AICHE, NY, NY</v>
      </c>
      <c r="M377" s="33" t="str">
        <f t="shared" si="40"/>
        <v>https://www.aiche.org/academy/conferences/international-conference-and-workshop-on-risk-analysis-process-safety/1997/proceeding</v>
      </c>
      <c r="N377" s="38" t="str">
        <f t="shared" si="37"/>
        <v>R.P. Stickles, S. Mohindra, and P.J. Bartholomew, "Multiple Safeguarding Selection Criteria or How Much Safety Is Enough? ," CCPS 1997-International Conference and Workshop on Risk Analysis in Process Safety, 1997, Atlanta, GA, AICHE, NY, NY, pp 667-673.</v>
      </c>
      <c r="O377" s="18" t="s">
        <v>1275</v>
      </c>
      <c r="P377" s="10" t="s">
        <v>12183</v>
      </c>
      <c r="Q377" s="26" t="str">
        <f t="shared" si="41"/>
        <v>https://www.aiche.org/academy/conferences/international-conference-and-workshop-on-risk-analysis-process-safety/1997/proceeding</v>
      </c>
      <c r="R377" s="18" t="s">
        <v>17589</v>
      </c>
      <c r="S377" s="26" t="str">
        <f t="shared" si="38"/>
        <v>https://www.aiche.org/node/1876771/group/9641/session/124211/paper/855771</v>
      </c>
    </row>
    <row r="378" spans="1:19" ht="46.5" x14ac:dyDescent="0.35">
      <c r="A378" s="18">
        <v>377</v>
      </c>
      <c r="B378" s="18">
        <v>1997</v>
      </c>
      <c r="C378" s="12" t="s">
        <v>11726</v>
      </c>
      <c r="D378" s="22" t="s">
        <v>2212</v>
      </c>
      <c r="E378" s="24" t="s">
        <v>11825</v>
      </c>
      <c r="F378" s="24" t="s">
        <v>11826</v>
      </c>
      <c r="I378" s="18" t="s">
        <v>14260</v>
      </c>
      <c r="K378" s="18">
        <v>51</v>
      </c>
      <c r="L378" s="38" t="str">
        <f t="shared" si="42"/>
        <v>CCPS 1997-International Conference and Workshop on Risk Analysis in Process Safety, 1997, Atlanta, GA, AICHE, NY, NY</v>
      </c>
      <c r="M378" s="33" t="str">
        <f t="shared" si="40"/>
        <v>https://www.aiche.org/academy/conferences/international-conference-and-workshop-on-risk-analysis-process-safety/1997/proceeding</v>
      </c>
      <c r="N378" s="38" t="str">
        <f t="shared" si="37"/>
        <v>P.E. McCluer, "Methodology for Focusing a Transportation Risk Analysis," CCPS 1997-International Conference and Workshop on Risk Analysis in Process Safety, 1997, Atlanta, GA, AICHE, NY, NY, pp 677-689.</v>
      </c>
      <c r="O378" s="18" t="s">
        <v>1279</v>
      </c>
      <c r="P378" s="10" t="s">
        <v>12184</v>
      </c>
      <c r="Q378" s="26" t="str">
        <f t="shared" si="41"/>
        <v>https://www.aiche.org/academy/conferences/international-conference-and-workshop-on-risk-analysis-process-safety/1997/proceeding</v>
      </c>
      <c r="R378" s="18" t="s">
        <v>17590</v>
      </c>
      <c r="S378" s="26" t="str">
        <f t="shared" si="38"/>
        <v>https://www.aiche.org/node/1876771/group/9641/session/124211/paper/855776</v>
      </c>
    </row>
    <row r="379" spans="1:19" ht="46.5" x14ac:dyDescent="0.35">
      <c r="A379" s="18">
        <v>378</v>
      </c>
      <c r="B379" s="18">
        <v>1997</v>
      </c>
      <c r="C379" s="12" t="s">
        <v>11726</v>
      </c>
      <c r="D379" s="22" t="s">
        <v>2212</v>
      </c>
      <c r="E379" s="24" t="s">
        <v>11827</v>
      </c>
      <c r="F379" s="24" t="s">
        <v>11828</v>
      </c>
      <c r="I379" s="18" t="s">
        <v>13891</v>
      </c>
      <c r="K379" s="18">
        <v>52</v>
      </c>
      <c r="L379" s="38" t="str">
        <f t="shared" si="42"/>
        <v>CCPS 1997-International Conference and Workshop on Risk Analysis in Process Safety, 1997, Atlanta, GA, AICHE, NY, NY</v>
      </c>
      <c r="M379" s="33" t="str">
        <f t="shared" si="40"/>
        <v>https://www.aiche.org/academy/conferences/international-conference-and-workshop-on-risk-analysis-process-safety/1997/proceeding</v>
      </c>
      <c r="N379" s="38" t="str">
        <f t="shared" si="37"/>
        <v>J.F. Straitz, "Environmental Sensitive Flares," CCPS 1997-International Conference and Workshop on Risk Analysis in Process Safety, 1997, Atlanta, GA, AICHE, NY, NY, pp 691-706.</v>
      </c>
      <c r="O379" s="18" t="s">
        <v>1280</v>
      </c>
      <c r="P379" s="10" t="s">
        <v>12185</v>
      </c>
      <c r="Q379" s="26" t="str">
        <f t="shared" si="41"/>
        <v>https://www.aiche.org/academy/conferences/international-conference-and-workshop-on-risk-analysis-process-safety/1997/proceeding</v>
      </c>
      <c r="R379" s="18" t="s">
        <v>17591</v>
      </c>
      <c r="S379" s="26" t="str">
        <f t="shared" si="38"/>
        <v>https://www.aiche.org/node/1876771/group/9641/session/124211/paper/855781</v>
      </c>
    </row>
    <row r="380" spans="1:19" ht="46.5" x14ac:dyDescent="0.35">
      <c r="A380" s="18">
        <v>379</v>
      </c>
      <c r="B380" s="18">
        <v>1997</v>
      </c>
      <c r="C380" s="12" t="s">
        <v>11726</v>
      </c>
      <c r="D380" s="22" t="s">
        <v>2212</v>
      </c>
      <c r="E380" s="24" t="s">
        <v>11829</v>
      </c>
      <c r="F380" s="24" t="s">
        <v>11830</v>
      </c>
      <c r="I380" s="18" t="s">
        <v>13892</v>
      </c>
      <c r="K380" s="18">
        <v>53</v>
      </c>
      <c r="L380" s="38" t="str">
        <f t="shared" si="42"/>
        <v>CCPS 1997-International Conference and Workshop on Risk Analysis in Process Safety, 1997, Atlanta, GA, AICHE, NY, NY</v>
      </c>
      <c r="M380" s="33" t="str">
        <f t="shared" si="40"/>
        <v>https://www.aiche.org/academy/conferences/international-conference-and-workshop-on-risk-analysis-process-safety/1997/proceeding</v>
      </c>
      <c r="N380" s="38" t="str">
        <f t="shared" si="37"/>
        <v>R. Srinivasan and V. Venkatasubramanian, "PHAzer: An Intelligent System for Automated Process Hazards Analysis," CCPS 1997-International Conference and Workshop on Risk Analysis in Process Safety, 1997, Atlanta, GA, AICHE, NY, NY, pp 707-716.</v>
      </c>
      <c r="O380" s="18" t="s">
        <v>1283</v>
      </c>
      <c r="P380" s="10" t="s">
        <v>12186</v>
      </c>
      <c r="Q380" s="26" t="str">
        <f t="shared" si="41"/>
        <v>https://www.aiche.org/academy/conferences/international-conference-and-workshop-on-risk-analysis-process-safety/1997/proceeding</v>
      </c>
      <c r="R380" s="18" t="s">
        <v>17592</v>
      </c>
      <c r="S380" s="26" t="str">
        <f t="shared" si="38"/>
        <v>https://www.aiche.org/node/1876771/group/9641/session/124211/paper/855786</v>
      </c>
    </row>
    <row r="381" spans="1:19" ht="46.5" x14ac:dyDescent="0.35">
      <c r="A381" s="18">
        <v>380</v>
      </c>
      <c r="B381" s="18">
        <v>1997</v>
      </c>
      <c r="C381" s="12" t="s">
        <v>11726</v>
      </c>
      <c r="D381" s="22" t="s">
        <v>2212</v>
      </c>
      <c r="E381" s="24" t="s">
        <v>11831</v>
      </c>
      <c r="F381" s="24" t="s">
        <v>11832</v>
      </c>
      <c r="I381" s="18" t="s">
        <v>14261</v>
      </c>
      <c r="K381" s="18">
        <v>54</v>
      </c>
      <c r="L381" s="38" t="str">
        <f t="shared" si="42"/>
        <v>CCPS 1997-International Conference and Workshop on Risk Analysis in Process Safety, 1997, Atlanta, GA, AICHE, NY, NY</v>
      </c>
      <c r="M381" s="33" t="str">
        <f t="shared" si="40"/>
        <v>https://www.aiche.org/academy/conferences/international-conference-and-workshop-on-risk-analysis-process-safety/1997/proceeding</v>
      </c>
      <c r="N381" s="38" t="str">
        <f t="shared" si="37"/>
        <v>P.M. Myers and R.S. Morgan, "Strategic Financial Risk Assessment for Railcar Business Acquisitions," CCPS 1997-International Conference and Workshop on Risk Analysis in Process Safety, 1997, Atlanta, GA, AICHE, NY, NY, pp 717-727.</v>
      </c>
      <c r="O381" s="18" t="s">
        <v>1287</v>
      </c>
      <c r="P381" s="10" t="s">
        <v>12187</v>
      </c>
      <c r="Q381" s="26" t="str">
        <f t="shared" si="41"/>
        <v>https://www.aiche.org/academy/conferences/international-conference-and-workshop-on-risk-analysis-process-safety/1997/proceeding</v>
      </c>
      <c r="R381" s="18" t="s">
        <v>17593</v>
      </c>
      <c r="S381" s="26" t="str">
        <f t="shared" si="38"/>
        <v>https://www.aiche.org/node/1876771/group/9641/session/124211/paper/855791</v>
      </c>
    </row>
    <row r="382" spans="1:19" ht="46.5" x14ac:dyDescent="0.35">
      <c r="A382" s="18">
        <v>381</v>
      </c>
      <c r="B382" s="18">
        <v>1997</v>
      </c>
      <c r="C382" s="12" t="s">
        <v>11726</v>
      </c>
      <c r="D382" s="22" t="s">
        <v>2212</v>
      </c>
      <c r="E382" s="24" t="s">
        <v>11833</v>
      </c>
      <c r="F382" s="24" t="s">
        <v>11834</v>
      </c>
      <c r="I382" s="18" t="s">
        <v>13893</v>
      </c>
      <c r="K382" s="18">
        <v>55</v>
      </c>
      <c r="L382" s="38" t="str">
        <f t="shared" si="42"/>
        <v>CCPS 1997-International Conference and Workshop on Risk Analysis in Process Safety, 1997, Atlanta, GA, AICHE, NY, NY</v>
      </c>
      <c r="M382" s="33" t="str">
        <f t="shared" si="40"/>
        <v>https://www.aiche.org/academy/conferences/international-conference-and-workshop-on-risk-analysis-process-safety/1997/proceeding</v>
      </c>
      <c r="N382" s="38" t="str">
        <f t="shared" si="37"/>
        <v>T.F. Barry, "Risk-Based Decision Making for Fire and Explosion Loss Control Strategies: A Practical Approach," CCPS 1997-International Conference and Workshop on Risk Analysis in Process Safety, 1997, Atlanta, GA, AICHE, NY, NY, pp 729-750.</v>
      </c>
      <c r="O382" s="18" t="s">
        <v>1289</v>
      </c>
      <c r="P382" s="10" t="s">
        <v>12188</v>
      </c>
      <c r="Q382" s="26" t="str">
        <f t="shared" si="41"/>
        <v>https://www.aiche.org/academy/conferences/international-conference-and-workshop-on-risk-analysis-process-safety/1997/proceeding</v>
      </c>
      <c r="R382" s="18" t="s">
        <v>17594</v>
      </c>
      <c r="S382" s="26" t="str">
        <f t="shared" si="38"/>
        <v>https://www.aiche.org/node/1876771/group/9641/session/124211/paper/855796</v>
      </c>
    </row>
    <row r="383" spans="1:19" ht="46.5" x14ac:dyDescent="0.35">
      <c r="A383" s="18">
        <v>382</v>
      </c>
      <c r="B383" s="18">
        <v>1997</v>
      </c>
      <c r="C383" s="12" t="s">
        <v>11726</v>
      </c>
      <c r="D383" s="22" t="s">
        <v>2212</v>
      </c>
      <c r="E383" s="24" t="s">
        <v>11835</v>
      </c>
      <c r="F383" s="24" t="s">
        <v>11836</v>
      </c>
      <c r="I383" s="18" t="s">
        <v>14262</v>
      </c>
      <c r="K383" s="18">
        <v>56</v>
      </c>
      <c r="L383" s="38" t="str">
        <f t="shared" si="42"/>
        <v>CCPS 1997-International Conference and Workshop on Risk Analysis in Process Safety, 1997, Atlanta, GA, AICHE, NY, NY</v>
      </c>
      <c r="M383" s="33" t="str">
        <f t="shared" si="40"/>
        <v>https://www.aiche.org/academy/conferences/international-conference-and-workshop-on-risk-analysis-process-safety/1997/proceeding</v>
      </c>
      <c r="N383" s="38" t="str">
        <f t="shared" si="37"/>
        <v>P. Berwanger, R.A. Kreder, and A.A. Ahmad, "Pressure Relief System Documentaion: Equipment Based Relational Database is Key to OSHA 1910.119 Compliance," CCPS 1997-International Conference and Workshop on Risk Analysis in Process Safety, 1997, Atlanta, GA, AICHE, NY, NY, pp 751-759.</v>
      </c>
      <c r="O383" s="18" t="s">
        <v>1293</v>
      </c>
      <c r="P383" s="10" t="s">
        <v>12189</v>
      </c>
      <c r="Q383" s="26" t="str">
        <f t="shared" si="41"/>
        <v>https://www.aiche.org/academy/conferences/international-conference-and-workshop-on-risk-analysis-process-safety/1997/proceeding</v>
      </c>
      <c r="R383" s="18" t="s">
        <v>17595</v>
      </c>
      <c r="S383" s="26" t="str">
        <f t="shared" si="38"/>
        <v>https://www.aiche.org/node/1876771/group/9641/session/124211/paper/855801</v>
      </c>
    </row>
    <row r="384" spans="1:19" ht="46.5" x14ac:dyDescent="0.35">
      <c r="A384" s="18">
        <v>383</v>
      </c>
      <c r="B384" s="18">
        <v>1997</v>
      </c>
      <c r="C384" s="12" t="s">
        <v>11726</v>
      </c>
      <c r="D384" s="22" t="s">
        <v>2212</v>
      </c>
      <c r="E384" s="24" t="s">
        <v>11837</v>
      </c>
      <c r="F384" s="24" t="s">
        <v>11838</v>
      </c>
      <c r="I384" s="18" t="s">
        <v>14263</v>
      </c>
      <c r="K384" s="18">
        <v>57</v>
      </c>
      <c r="L384" s="38" t="str">
        <f t="shared" si="42"/>
        <v>CCPS 1997-International Conference and Workshop on Risk Analysis in Process Safety, 1997, Atlanta, GA, AICHE, NY, NY</v>
      </c>
      <c r="M384" s="33" t="str">
        <f t="shared" si="40"/>
        <v>https://www.aiche.org/academy/conferences/international-conference-and-workshop-on-risk-analysis-process-safety/1997/proceeding</v>
      </c>
      <c r="N384" s="38" t="str">
        <f t="shared" si="37"/>
        <v>R.W. Johnson and M. Elliott, "Integrated Safety Analysis Project," CCPS 1997-International Conference and Workshop on Risk Analysis in Process Safety, 1997, Atlanta, GA, AICHE, NY, NY, pp 761-770.</v>
      </c>
      <c r="O384" s="18" t="s">
        <v>1295</v>
      </c>
      <c r="P384" s="10" t="s">
        <v>12190</v>
      </c>
      <c r="Q384" s="26" t="str">
        <f t="shared" si="41"/>
        <v>https://www.aiche.org/academy/conferences/international-conference-and-workshop-on-risk-analysis-process-safety/1997/proceeding</v>
      </c>
      <c r="R384" s="18" t="s">
        <v>17596</v>
      </c>
      <c r="S384" s="26" t="str">
        <f t="shared" si="38"/>
        <v>https://www.aiche.org/node/1876771/group/9641/session/124211/paper/855806</v>
      </c>
    </row>
    <row r="385" spans="1:19" ht="46.5" x14ac:dyDescent="0.35">
      <c r="A385" s="18">
        <v>384</v>
      </c>
      <c r="B385" s="18">
        <v>1997</v>
      </c>
      <c r="C385" s="12" t="s">
        <v>11726</v>
      </c>
      <c r="D385" s="22" t="s">
        <v>2212</v>
      </c>
      <c r="E385" s="24" t="s">
        <v>11839</v>
      </c>
      <c r="F385" s="24" t="s">
        <v>11840</v>
      </c>
      <c r="I385" s="18" t="s">
        <v>13894</v>
      </c>
      <c r="K385" s="18">
        <v>58</v>
      </c>
      <c r="L385" s="38" t="str">
        <f t="shared" si="42"/>
        <v>CCPS 1997-International Conference and Workshop on Risk Analysis in Process Safety, 1997, Atlanta, GA, AICHE, NY, NY</v>
      </c>
      <c r="M385" s="33" t="str">
        <f t="shared" si="40"/>
        <v>https://www.aiche.org/academy/conferences/international-conference-and-workshop-on-risk-analysis-process-safety/1997/proceeding</v>
      </c>
      <c r="N385" s="38" t="str">
        <f t="shared" si="37"/>
        <v>G.D. Kaiser, "Air Modeling Issues Associated with the Risk Management Program," CCPS 1997-International Conference and Workshop on Risk Analysis in Process Safety, 1997, Atlanta, GA, AICHE, NY, NY, pp 781-792.</v>
      </c>
      <c r="O385" s="18" t="s">
        <v>1299</v>
      </c>
      <c r="P385" s="10" t="s">
        <v>12191</v>
      </c>
      <c r="Q385" s="26" t="str">
        <f t="shared" si="41"/>
        <v>https://www.aiche.org/academy/conferences/international-conference-and-workshop-on-risk-analysis-process-safety/1997/proceeding</v>
      </c>
      <c r="R385" s="18" t="s">
        <v>17597</v>
      </c>
      <c r="S385" s="26" t="str">
        <f t="shared" si="38"/>
        <v>https://www.aiche.org/node/1876771/group/9641/session/124211/paper/855811</v>
      </c>
    </row>
    <row r="386" spans="1:19" ht="46.5" x14ac:dyDescent="0.35">
      <c r="A386" s="18">
        <v>385</v>
      </c>
      <c r="B386" s="18">
        <v>1997</v>
      </c>
      <c r="C386" s="12" t="s">
        <v>11726</v>
      </c>
      <c r="D386" s="9" t="s">
        <v>13859</v>
      </c>
      <c r="E386" s="24" t="s">
        <v>11841</v>
      </c>
      <c r="F386" s="24" t="s">
        <v>2902</v>
      </c>
      <c r="I386" s="18" t="s">
        <v>15781</v>
      </c>
      <c r="K386" s="18">
        <v>59</v>
      </c>
      <c r="L386" s="38" t="str">
        <f t="shared" si="42"/>
        <v>CCPS 1997-International Conference and Workshop on Risk Analysis in Process Safety, 1997, Atlanta, GA, AICHE, NY, NY</v>
      </c>
      <c r="M386" s="33" t="str">
        <f t="shared" si="40"/>
        <v>https://www.aiche.org/academy/conferences/international-conference-and-workshop-on-risk-analysis-process-safety/1997/proceeding</v>
      </c>
      <c r="N386" s="38" t="str">
        <f t="shared" ref="N386:N449" si="43">F386&amp;", """&amp;E386&amp;","" "&amp;L386&amp;", pp"&amp;I386&amp;"."</f>
        <v>J. Weaver, "Meeting the Needs of Our Stockholders," CCPS 1997-International Conference and Workshop on Risk Analysis in Process Safety, 1997, Atlanta, GA, AICHE, NY, NY, pp 795-797.</v>
      </c>
      <c r="O386" s="18" t="s">
        <v>1301</v>
      </c>
      <c r="P386" s="10" t="s">
        <v>12192</v>
      </c>
      <c r="Q386" s="26" t="str">
        <f t="shared" si="41"/>
        <v>https://www.aiche.org/academy/conferences/international-conference-and-workshop-on-risk-analysis-process-safety/1997/proceeding</v>
      </c>
      <c r="R386" s="18" t="s">
        <v>17598</v>
      </c>
      <c r="S386" s="26" t="str">
        <f t="shared" si="38"/>
        <v>https://www.aiche.org/node/1876771/group/9641/session/124211/paper/855816</v>
      </c>
    </row>
    <row r="387" spans="1:19" ht="46.5" x14ac:dyDescent="0.35">
      <c r="A387" s="18">
        <v>386</v>
      </c>
      <c r="B387" s="18">
        <v>1997</v>
      </c>
      <c r="C387" s="12" t="s">
        <v>11726</v>
      </c>
      <c r="D387" s="9" t="s">
        <v>13859</v>
      </c>
      <c r="E387" s="24" t="s">
        <v>11842</v>
      </c>
      <c r="F387" s="24" t="s">
        <v>11843</v>
      </c>
      <c r="I387" s="18" t="s">
        <v>13895</v>
      </c>
      <c r="K387" s="18">
        <v>60</v>
      </c>
      <c r="L387" s="38" t="str">
        <f t="shared" si="42"/>
        <v>CCPS 1997-International Conference and Workshop on Risk Analysis in Process Safety, 1997, Atlanta, GA, AICHE, NY, NY</v>
      </c>
      <c r="M387" s="33" t="str">
        <f t="shared" si="40"/>
        <v>https://www.aiche.org/academy/conferences/international-conference-and-workshop-on-risk-analysis-process-safety/1997/proceeding</v>
      </c>
      <c r="N387" s="38" t="str">
        <f t="shared" si="43"/>
        <v>H. Pasman, "Luncheon Presentation," CCPS 1997-International Conference and Workshop on Risk Analysis in Process Safety, 1997, Atlanta, GA, AICHE, NY, NY, pp 799-802.</v>
      </c>
      <c r="O387" s="18" t="s">
        <v>1304</v>
      </c>
      <c r="P387" s="10" t="s">
        <v>12193</v>
      </c>
      <c r="Q387" s="26" t="str">
        <f t="shared" si="41"/>
        <v>https://www.aiche.org/academy/conferences/international-conference-and-workshop-on-risk-analysis-process-safety/1997/proceeding</v>
      </c>
      <c r="R387" s="18" t="s">
        <v>17599</v>
      </c>
      <c r="S387" s="26" t="str">
        <f t="shared" ref="S387:S450" si="44">HYPERLINK(R387)</f>
        <v>https://www.aiche.org/node/1876771/group/9641/session/124211/paper/855821</v>
      </c>
    </row>
    <row r="388" spans="1:19" ht="46.5" x14ac:dyDescent="0.35">
      <c r="A388" s="18">
        <v>387</v>
      </c>
      <c r="B388" s="18">
        <v>1997</v>
      </c>
      <c r="C388" s="12" t="s">
        <v>11726</v>
      </c>
      <c r="D388" s="9" t="s">
        <v>13859</v>
      </c>
      <c r="E388" s="24" t="s">
        <v>11844</v>
      </c>
      <c r="F388" s="24" t="s">
        <v>1141</v>
      </c>
      <c r="I388" s="7" t="s">
        <v>13897</v>
      </c>
      <c r="K388" s="18">
        <v>61</v>
      </c>
      <c r="L388" s="38" t="str">
        <f t="shared" si="42"/>
        <v>CCPS 1997-International Conference and Workshop on Risk Analysis in Process Safety, 1997, Atlanta, GA, AICHE, NY, NY</v>
      </c>
      <c r="M388" s="33" t="str">
        <f>HYPERLINK("https://www.aiche.org/academy/conferences/international-conference-and-workshop-on-risk-analysis-process-safety/1997/proceeding")</f>
        <v>https://www.aiche.org/academy/conferences/international-conference-and-workshop-on-risk-analysis-process-safety/1997/proceeding</v>
      </c>
      <c r="N388" s="38" t="str">
        <f t="shared" si="43"/>
        <v>J. McQuaid, "Quality Assurance, Uncertainty, and Expert Judgment in Risk Analysis," CCPS 1997-International Conference and Workshop on Risk Analysis in Process Safety, 1997, Atlanta, GA, AICHE, NY, NY, pp 803-808.</v>
      </c>
      <c r="O388" s="18" t="s">
        <v>1308</v>
      </c>
      <c r="P388" s="10" t="s">
        <v>12194</v>
      </c>
      <c r="Q388" s="26" t="str">
        <f>HYPERLINK("https://www.aiche.org/academy/conferences/international-conference-and-workshop-on-risk-analysis-process-safety/1997/proceeding")</f>
        <v>https://www.aiche.org/academy/conferences/international-conference-and-workshop-on-risk-analysis-process-safety/1997/proceeding</v>
      </c>
      <c r="R388" s="18" t="s">
        <v>17600</v>
      </c>
      <c r="S388" s="26" t="str">
        <f t="shared" si="44"/>
        <v>https://www.aiche.org/node/1876771/group/9641/session/124211/paper/855826</v>
      </c>
    </row>
    <row r="389" spans="1:19" ht="46.5" x14ac:dyDescent="0.35">
      <c r="A389" s="18">
        <v>388</v>
      </c>
      <c r="B389" s="18">
        <v>1998</v>
      </c>
      <c r="C389" s="12" t="s">
        <v>11727</v>
      </c>
      <c r="D389" s="24" t="s">
        <v>13898</v>
      </c>
      <c r="E389" s="24" t="s">
        <v>11845</v>
      </c>
      <c r="F389" s="24" t="s">
        <v>11846</v>
      </c>
      <c r="G389" s="7"/>
      <c r="I389" s="18" t="s">
        <v>13904</v>
      </c>
      <c r="K389" s="18">
        <v>1</v>
      </c>
      <c r="L389" s="38" t="str">
        <f t="shared" ref="L389:L429" si="45">CCPS_1998</f>
        <v>CCPS 1998-International Conference and Workshop on Reliability and Risk Management, 1998, San Antonio, TX, AICHE, NY, NY</v>
      </c>
      <c r="M389" s="33" t="str">
        <f t="shared" ref="M389:M428" si="46">HYPERLINK("https://www.aiche.org/academy/conferences/international-conference-and-workshop-on-reliability-and-risk-management/1998/proceeding")</f>
        <v>https://www.aiche.org/academy/conferences/international-conference-and-workshop-on-reliability-and-risk-management/1998/proceeding</v>
      </c>
      <c r="N389" s="38" t="str">
        <f t="shared" si="43"/>
        <v>D. Wong and D. Sommerstad, "Achieving Plant Performance Goals by Applying Reliability Centered Maintenance," CCPS 1998-International Conference and Workshop on Reliability and Risk Management, 1998, San Antonio, TX, AICHE, NY, NY, pp 3-12.</v>
      </c>
      <c r="O389" s="23" t="s">
        <v>704</v>
      </c>
      <c r="P389" s="10" t="s">
        <v>12195</v>
      </c>
      <c r="Q389" s="26" t="str">
        <f t="shared" ref="Q389:Q428" si="47">HYPERLINK("https://www.aiche.org/academy/conferences/international-conference-and-workshop-on-reliability-and-risk-management/1998/proceeding")</f>
        <v>https://www.aiche.org/academy/conferences/international-conference-and-workshop-on-reliability-and-risk-management/1998/proceeding</v>
      </c>
      <c r="R389" s="18" t="s">
        <v>17601</v>
      </c>
      <c r="S389" s="26" t="str">
        <f t="shared" si="44"/>
        <v>https://www.aiche.org/node/1876851/group/9646/session/124221/paper/855841</v>
      </c>
    </row>
    <row r="390" spans="1:19" ht="46.5" x14ac:dyDescent="0.35">
      <c r="A390" s="18">
        <v>389</v>
      </c>
      <c r="B390" s="18">
        <v>1998</v>
      </c>
      <c r="C390" s="12" t="s">
        <v>11727</v>
      </c>
      <c r="D390" s="24" t="s">
        <v>13898</v>
      </c>
      <c r="E390" s="24" t="s">
        <v>11847</v>
      </c>
      <c r="F390" s="24" t="s">
        <v>11848</v>
      </c>
      <c r="I390" s="18" t="s">
        <v>14975</v>
      </c>
      <c r="K390" s="18">
        <v>2</v>
      </c>
      <c r="L390" s="38" t="str">
        <f t="shared" si="45"/>
        <v>CCPS 1998-International Conference and Workshop on Reliability and Risk Management, 1998, San Antonio, TX, AICHE, NY, NY</v>
      </c>
      <c r="M390" s="33" t="str">
        <f t="shared" si="46"/>
        <v>https://www.aiche.org/academy/conferences/international-conference-and-workshop-on-reliability-and-risk-management/1998/proceeding</v>
      </c>
      <c r="N390" s="38" t="str">
        <f t="shared" si="43"/>
        <v>G. Kallenberg, "Reliability Analysis of Steam/Methane And Ethylene Pyrolysis Furnace Tubes," CCPS 1998-International Conference and Workshop on Reliability and Risk Management, 1998, San Antonio, TX, AICHE, NY, NY, pp 13-23.</v>
      </c>
      <c r="O390" s="23" t="s">
        <v>708</v>
      </c>
      <c r="P390" s="10" t="s">
        <v>12196</v>
      </c>
      <c r="Q390" s="26" t="str">
        <f t="shared" si="47"/>
        <v>https://www.aiche.org/academy/conferences/international-conference-and-workshop-on-reliability-and-risk-management/1998/proceeding</v>
      </c>
      <c r="R390" s="18" t="s">
        <v>17602</v>
      </c>
      <c r="S390" s="26" t="str">
        <f t="shared" si="44"/>
        <v>https://www.aiche.org/node/1876851/group/9646/session/124221/paper/855846</v>
      </c>
    </row>
    <row r="391" spans="1:19" ht="46.5" x14ac:dyDescent="0.35">
      <c r="A391" s="18">
        <v>390</v>
      </c>
      <c r="B391" s="18">
        <v>1998</v>
      </c>
      <c r="C391" s="12" t="s">
        <v>11727</v>
      </c>
      <c r="D391" s="24" t="s">
        <v>13898</v>
      </c>
      <c r="E391" s="24" t="s">
        <v>11849</v>
      </c>
      <c r="F391" s="24" t="s">
        <v>14976</v>
      </c>
      <c r="I391" s="18" t="s">
        <v>14977</v>
      </c>
      <c r="K391" s="18">
        <v>3</v>
      </c>
      <c r="L391" s="38" t="str">
        <f t="shared" si="45"/>
        <v>CCPS 1998-International Conference and Workshop on Reliability and Risk Management, 1998, San Antonio, TX, AICHE, NY, NY</v>
      </c>
      <c r="M391" s="33" t="str">
        <f t="shared" si="46"/>
        <v>https://www.aiche.org/academy/conferences/international-conference-and-workshop-on-reliability-and-risk-management/1998/proceeding</v>
      </c>
      <c r="N391" s="38" t="str">
        <f t="shared" si="43"/>
        <v>D. J. Silkworth, "Confidence Curves: A Reliability Modeling Technique for the Practical Application of Process Unit and Subsystem Failure Data," CCPS 1998-International Conference and Workshop on Reliability and Risk Management, 1998, San Antonio, TX, AICHE, NY, NY, pp 25-33.</v>
      </c>
      <c r="O391" s="23" t="s">
        <v>711</v>
      </c>
      <c r="P391" s="10" t="s">
        <v>12197</v>
      </c>
      <c r="Q391" s="26" t="str">
        <f t="shared" si="47"/>
        <v>https://www.aiche.org/academy/conferences/international-conference-and-workshop-on-reliability-and-risk-management/1998/proceeding</v>
      </c>
      <c r="R391" s="18" t="s">
        <v>17603</v>
      </c>
      <c r="S391" s="26" t="str">
        <f t="shared" si="44"/>
        <v>https://www.aiche.org/node/1876851/group/9646/session/124221/paper/855851</v>
      </c>
    </row>
    <row r="392" spans="1:19" ht="46.5" x14ac:dyDescent="0.35">
      <c r="A392" s="18">
        <v>391</v>
      </c>
      <c r="B392" s="18">
        <v>1998</v>
      </c>
      <c r="C392" s="12" t="s">
        <v>11727</v>
      </c>
      <c r="D392" s="24" t="s">
        <v>13898</v>
      </c>
      <c r="E392" s="24" t="s">
        <v>11850</v>
      </c>
      <c r="F392" s="24" t="s">
        <v>11851</v>
      </c>
      <c r="I392" s="18" t="s">
        <v>13923</v>
      </c>
      <c r="K392" s="18">
        <v>4</v>
      </c>
      <c r="L392" s="38" t="str">
        <f t="shared" si="45"/>
        <v>CCPS 1998-International Conference and Workshop on Reliability and Risk Management, 1998, San Antonio, TX, AICHE, NY, NY</v>
      </c>
      <c r="M392" s="33" t="str">
        <f t="shared" si="46"/>
        <v>https://www.aiche.org/academy/conferences/international-conference-and-workshop-on-reliability-and-risk-management/1998/proceeding</v>
      </c>
      <c r="N392" s="38" t="str">
        <f t="shared" si="43"/>
        <v>M.E.G.Schmidt and D.A. Mauney, "How Financially Optimizing Maintenance Can Solve Your Safety Issues," CCPS 1998-International Conference and Workshop on Reliability and Risk Management, 1998, San Antonio, TX, AICHE, NY, NY, pp 35-46.</v>
      </c>
      <c r="O392" s="23" t="s">
        <v>715</v>
      </c>
      <c r="P392" s="10" t="s">
        <v>12198</v>
      </c>
      <c r="Q392" s="26" t="str">
        <f t="shared" si="47"/>
        <v>https://www.aiche.org/academy/conferences/international-conference-and-workshop-on-reliability-and-risk-management/1998/proceeding</v>
      </c>
      <c r="R392" s="18" t="s">
        <v>17604</v>
      </c>
      <c r="S392" s="26" t="str">
        <f t="shared" si="44"/>
        <v>https://www.aiche.org/node/1876851/group/9646/session/124221/paper/855856</v>
      </c>
    </row>
    <row r="393" spans="1:19" ht="46.5" x14ac:dyDescent="0.35">
      <c r="A393" s="18">
        <v>392</v>
      </c>
      <c r="B393" s="18">
        <v>1998</v>
      </c>
      <c r="C393" s="12" t="s">
        <v>11727</v>
      </c>
      <c r="D393" s="24" t="s">
        <v>13898</v>
      </c>
      <c r="E393" s="24" t="s">
        <v>11852</v>
      </c>
      <c r="F393" s="24" t="s">
        <v>11853</v>
      </c>
      <c r="I393" s="18" t="s">
        <v>14978</v>
      </c>
      <c r="K393" s="18">
        <v>5</v>
      </c>
      <c r="L393" s="38" t="str">
        <f t="shared" si="45"/>
        <v>CCPS 1998-International Conference and Workshop on Reliability and Risk Management, 1998, San Antonio, TX, AICHE, NY, NY</v>
      </c>
      <c r="M393" s="33" t="str">
        <f t="shared" si="46"/>
        <v>https://www.aiche.org/academy/conferences/international-conference-and-workshop-on-reliability-and-risk-management/1998/proceeding</v>
      </c>
      <c r="N393" s="38" t="str">
        <f t="shared" si="43"/>
        <v>C.R. Leonard and P.N. Lodal, "Using Reliability Based Inspection (RBI) as a Means for Safety Data Collection ," CCPS 1998-International Conference and Workshop on Reliability and Risk Management, 1998, San Antonio, TX, AICHE, NY, NY, pp 47-62.</v>
      </c>
      <c r="O393" s="23" t="s">
        <v>719</v>
      </c>
      <c r="P393" s="10" t="s">
        <v>12199</v>
      </c>
      <c r="Q393" s="26" t="str">
        <f t="shared" si="47"/>
        <v>https://www.aiche.org/academy/conferences/international-conference-and-workshop-on-reliability-and-risk-management/1998/proceeding</v>
      </c>
      <c r="R393" s="18" t="s">
        <v>17605</v>
      </c>
      <c r="S393" s="26" t="str">
        <f t="shared" si="44"/>
        <v>https://www.aiche.org/node/1876851/group/9646/session/124221/paper/855861</v>
      </c>
    </row>
    <row r="394" spans="1:19" ht="46.5" x14ac:dyDescent="0.35">
      <c r="A394" s="18">
        <v>393</v>
      </c>
      <c r="B394" s="18">
        <v>1998</v>
      </c>
      <c r="C394" s="12" t="s">
        <v>11727</v>
      </c>
      <c r="D394" s="9" t="s">
        <v>13899</v>
      </c>
      <c r="E394" s="24" t="s">
        <v>11854</v>
      </c>
      <c r="F394" s="24" t="s">
        <v>11855</v>
      </c>
      <c r="I394" s="18" t="s">
        <v>14979</v>
      </c>
      <c r="K394" s="18">
        <v>6</v>
      </c>
      <c r="L394" s="38" t="str">
        <f t="shared" si="45"/>
        <v>CCPS 1998-International Conference and Workshop on Reliability and Risk Management, 1998, San Antonio, TX, AICHE, NY, NY</v>
      </c>
      <c r="M394" s="33" t="str">
        <f t="shared" si="46"/>
        <v>https://www.aiche.org/academy/conferences/international-conference-and-workshop-on-reliability-and-risk-management/1998/proceeding</v>
      </c>
      <c r="N394" s="38" t="str">
        <f t="shared" si="43"/>
        <v>P.B. Parikh and D.A. Crowl, "Implementation and Application of the Dow Hazard Evaluation Indices in a Computer-Based Environment," CCPS 1998-International Conference and Workshop on Reliability and Risk Management, 1998, San Antonio, TX, AICHE, NY, NY, pp 65-83.</v>
      </c>
      <c r="O394" s="23" t="s">
        <v>723</v>
      </c>
      <c r="P394" s="10" t="s">
        <v>12200</v>
      </c>
      <c r="Q394" s="26" t="str">
        <f t="shared" si="47"/>
        <v>https://www.aiche.org/academy/conferences/international-conference-and-workshop-on-reliability-and-risk-management/1998/proceeding</v>
      </c>
      <c r="R394" s="18" t="s">
        <v>17606</v>
      </c>
      <c r="S394" s="26" t="str">
        <f t="shared" si="44"/>
        <v>https://www.aiche.org/node/1876851/group/9646/session/124221/paper/855866</v>
      </c>
    </row>
    <row r="395" spans="1:19" ht="46.5" x14ac:dyDescent="0.35">
      <c r="A395" s="18">
        <v>394</v>
      </c>
      <c r="B395" s="18">
        <v>1998</v>
      </c>
      <c r="C395" s="12" t="s">
        <v>11727</v>
      </c>
      <c r="D395" s="9" t="s">
        <v>13899</v>
      </c>
      <c r="E395" s="24" t="s">
        <v>11856</v>
      </c>
      <c r="F395" s="24" t="s">
        <v>11857</v>
      </c>
      <c r="I395" s="18" t="s">
        <v>14980</v>
      </c>
      <c r="K395" s="18">
        <v>7</v>
      </c>
      <c r="L395" s="38" t="str">
        <f t="shared" si="45"/>
        <v>CCPS 1998-International Conference and Workshop on Reliability and Risk Management, 1998, San Antonio, TX, AICHE, NY, NY</v>
      </c>
      <c r="M395" s="33" t="str">
        <f t="shared" si="46"/>
        <v>https://www.aiche.org/academy/conferences/international-conference-and-workshop-on-reliability-and-risk-management/1998/proceeding</v>
      </c>
      <c r="N395" s="38" t="str">
        <f t="shared" si="43"/>
        <v>J.J. Thomas and W.G. Bridges, "Exxon's Worldwide Approach to Incident Investigation Training," CCPS 1998-International Conference and Workshop on Reliability and Risk Management, 1998, San Antonio, TX, AICHE, NY, NY, pp 85-93.</v>
      </c>
      <c r="O395" s="23" t="s">
        <v>726</v>
      </c>
      <c r="P395" s="10" t="s">
        <v>12201</v>
      </c>
      <c r="Q395" s="26" t="str">
        <f t="shared" si="47"/>
        <v>https://www.aiche.org/academy/conferences/international-conference-and-workshop-on-reliability-and-risk-management/1998/proceeding</v>
      </c>
      <c r="R395" s="18" t="s">
        <v>17607</v>
      </c>
      <c r="S395" s="26" t="str">
        <f t="shared" si="44"/>
        <v>https://www.aiche.org/node/1876851/group/9646/session/124221/paper/855871</v>
      </c>
    </row>
    <row r="396" spans="1:19" ht="46.5" x14ac:dyDescent="0.35">
      <c r="A396" s="18">
        <v>395</v>
      </c>
      <c r="B396" s="18">
        <v>1998</v>
      </c>
      <c r="C396" s="12" t="s">
        <v>11727</v>
      </c>
      <c r="D396" s="9" t="s">
        <v>13899</v>
      </c>
      <c r="E396" s="24" t="s">
        <v>11858</v>
      </c>
      <c r="F396" s="24" t="s">
        <v>11859</v>
      </c>
      <c r="I396" s="18" t="s">
        <v>14981</v>
      </c>
      <c r="K396" s="18">
        <v>8</v>
      </c>
      <c r="L396" s="38" t="str">
        <f t="shared" si="45"/>
        <v>CCPS 1998-International Conference and Workshop on Reliability and Risk Management, 1998, San Antonio, TX, AICHE, NY, NY</v>
      </c>
      <c r="M396" s="33" t="str">
        <f t="shared" si="46"/>
        <v>https://www.aiche.org/academy/conferences/international-conference-and-workshop-on-reliability-and-risk-management/1998/proceeding</v>
      </c>
      <c r="N396" s="38" t="str">
        <f t="shared" si="43"/>
        <v>D. Attwood, "Understanding and Dealing With Human Error in The Oil, Gas and Chemical Industries," CCPS 1998-International Conference and Workshop on Reliability and Risk Management, 1998, San Antonio, TX, AICHE, NY, NY, pp 95-105.</v>
      </c>
      <c r="O396" s="23" t="s">
        <v>729</v>
      </c>
      <c r="P396" s="10" t="s">
        <v>12202</v>
      </c>
      <c r="Q396" s="26" t="str">
        <f t="shared" si="47"/>
        <v>https://www.aiche.org/academy/conferences/international-conference-and-workshop-on-reliability-and-risk-management/1998/proceeding</v>
      </c>
      <c r="R396" s="18" t="s">
        <v>17608</v>
      </c>
      <c r="S396" s="26" t="str">
        <f t="shared" si="44"/>
        <v>https://www.aiche.org/node/1876851/group/9646/session/124221/paper/855876</v>
      </c>
    </row>
    <row r="397" spans="1:19" ht="46.5" x14ac:dyDescent="0.35">
      <c r="A397" s="18">
        <v>396</v>
      </c>
      <c r="B397" s="18">
        <v>1998</v>
      </c>
      <c r="C397" s="12" t="s">
        <v>11727</v>
      </c>
      <c r="D397" s="9" t="s">
        <v>13899</v>
      </c>
      <c r="E397" s="24" t="s">
        <v>14982</v>
      </c>
      <c r="F397" s="24" t="s">
        <v>11860</v>
      </c>
      <c r="I397" s="18" t="s">
        <v>14983</v>
      </c>
      <c r="K397" s="18">
        <v>9</v>
      </c>
      <c r="L397" s="38" t="str">
        <f t="shared" si="45"/>
        <v>CCPS 1998-International Conference and Workshop on Reliability and Risk Management, 1998, San Antonio, TX, AICHE, NY, NY</v>
      </c>
      <c r="M397" s="33" t="str">
        <f t="shared" si="46"/>
        <v>https://www.aiche.org/academy/conferences/international-conference-and-workshop-on-reliability-and-risk-management/1998/proceeding</v>
      </c>
      <c r="N397" s="38" t="str">
        <f t="shared" si="43"/>
        <v>D.A. Walker, M.L. Casada, and R.L. Montgomery, "Reliability-Centered Design: Inherently More Reliable Processes Through Superior Engineering Design," CCPS 1998-International Conference and Workshop on Reliability and Risk Management, 1998, San Antonio, TX, AICHE, NY, NY, pp 107-137.</v>
      </c>
      <c r="O397" s="23" t="s">
        <v>732</v>
      </c>
      <c r="P397" s="9" t="s">
        <v>15007</v>
      </c>
      <c r="Q397" s="26" t="str">
        <f t="shared" si="47"/>
        <v>https://www.aiche.org/academy/conferences/international-conference-and-workshop-on-reliability-and-risk-management/1998/proceeding</v>
      </c>
      <c r="R397" s="18" t="s">
        <v>17609</v>
      </c>
      <c r="S397" s="26" t="str">
        <f t="shared" si="44"/>
        <v>https://www.aiche.org/node/1876851/group/9646/session/124221/paper/855881</v>
      </c>
    </row>
    <row r="398" spans="1:19" ht="46.5" x14ac:dyDescent="0.35">
      <c r="A398" s="18">
        <v>397</v>
      </c>
      <c r="B398" s="18">
        <v>1998</v>
      </c>
      <c r="C398" s="12" t="s">
        <v>11727</v>
      </c>
      <c r="D398" s="9" t="s">
        <v>13899</v>
      </c>
      <c r="E398" s="24" t="s">
        <v>11861</v>
      </c>
      <c r="F398" s="24" t="s">
        <v>11862</v>
      </c>
      <c r="I398" s="18" t="s">
        <v>13905</v>
      </c>
      <c r="K398" s="18">
        <v>10</v>
      </c>
      <c r="L398" s="38" t="str">
        <f t="shared" si="45"/>
        <v>CCPS 1998-International Conference and Workshop on Reliability and Risk Management, 1998, San Antonio, TX, AICHE, NY, NY</v>
      </c>
      <c r="M398" s="33" t="str">
        <f t="shared" si="46"/>
        <v>https://www.aiche.org/academy/conferences/international-conference-and-workshop-on-reliability-and-risk-management/1998/proceeding</v>
      </c>
      <c r="N398" s="38" t="str">
        <f t="shared" si="43"/>
        <v>R.L. Montgomery and T.F. Zanin, "Achieving Reliable Performance in the Maintenance Organization - An Assessment of Maintenance Performance Indicators," CCPS 1998-International Conference and Workshop on Reliability and Risk Management, 1998, San Antonio, TX, AICHE, NY, NY, pp 139-152.</v>
      </c>
      <c r="O398" s="23" t="s">
        <v>75</v>
      </c>
      <c r="P398" s="10" t="s">
        <v>12203</v>
      </c>
      <c r="Q398" s="26" t="str">
        <f t="shared" si="47"/>
        <v>https://www.aiche.org/academy/conferences/international-conference-and-workshop-on-reliability-and-risk-management/1998/proceeding</v>
      </c>
      <c r="R398" s="18" t="s">
        <v>17610</v>
      </c>
      <c r="S398" s="26" t="str">
        <f t="shared" si="44"/>
        <v>https://www.aiche.org/node/1876851/group/9646/session/124221/paper/855886</v>
      </c>
    </row>
    <row r="399" spans="1:19" ht="46.5" x14ac:dyDescent="0.35">
      <c r="A399" s="18">
        <v>398</v>
      </c>
      <c r="B399" s="18">
        <v>1998</v>
      </c>
      <c r="C399" s="12" t="s">
        <v>11727</v>
      </c>
      <c r="D399" s="9" t="s">
        <v>13899</v>
      </c>
      <c r="E399" s="24" t="s">
        <v>11863</v>
      </c>
      <c r="F399" s="24" t="s">
        <v>11864</v>
      </c>
      <c r="I399" s="18" t="s">
        <v>14984</v>
      </c>
      <c r="K399" s="18">
        <v>11</v>
      </c>
      <c r="L399" s="38" t="str">
        <f t="shared" si="45"/>
        <v>CCPS 1998-International Conference and Workshop on Reliability and Risk Management, 1998, San Antonio, TX, AICHE, NY, NY</v>
      </c>
      <c r="M399" s="33" t="str">
        <f t="shared" si="46"/>
        <v>https://www.aiche.org/academy/conferences/international-conference-and-workshop-on-reliability-and-risk-management/1998/proceeding</v>
      </c>
      <c r="N399" s="38" t="str">
        <f t="shared" si="43"/>
        <v>D.C. Hendershot, R.L. Post, P.F. Valerio, et al., "Let's Put the "OP" Back in "HAZOP"," CCPS 1998-International Conference and Workshop on Reliability and Risk Management, 1998, San Antonio, TX, AICHE, NY, NY, pp 153-167.</v>
      </c>
      <c r="O399" s="18" t="s">
        <v>79</v>
      </c>
      <c r="P399" s="10" t="s">
        <v>12204</v>
      </c>
      <c r="Q399" s="26" t="str">
        <f t="shared" si="47"/>
        <v>https://www.aiche.org/academy/conferences/international-conference-and-workshop-on-reliability-and-risk-management/1998/proceeding</v>
      </c>
      <c r="R399" s="18" t="s">
        <v>17611</v>
      </c>
      <c r="S399" s="26" t="str">
        <f t="shared" si="44"/>
        <v>https://www.aiche.org/node/1876851/group/9646/session/124221/paper/855891</v>
      </c>
    </row>
    <row r="400" spans="1:19" ht="46.5" x14ac:dyDescent="0.35">
      <c r="A400" s="18">
        <v>399</v>
      </c>
      <c r="B400" s="18">
        <v>1998</v>
      </c>
      <c r="C400" s="12" t="s">
        <v>11727</v>
      </c>
      <c r="D400" s="9" t="s">
        <v>13899</v>
      </c>
      <c r="E400" s="24" t="s">
        <v>14985</v>
      </c>
      <c r="F400" s="24" t="s">
        <v>11865</v>
      </c>
      <c r="I400" s="18" t="s">
        <v>14986</v>
      </c>
      <c r="K400" s="18">
        <v>12</v>
      </c>
      <c r="L400" s="38" t="str">
        <f t="shared" si="45"/>
        <v>CCPS 1998-International Conference and Workshop on Reliability and Risk Management, 1998, San Antonio, TX, AICHE, NY, NY</v>
      </c>
      <c r="M400" s="33" t="str">
        <f t="shared" si="46"/>
        <v>https://www.aiche.org/academy/conferences/international-conference-and-workshop-on-reliability-and-risk-management/1998/proceeding</v>
      </c>
      <c r="N400" s="38" t="str">
        <f t="shared" si="43"/>
        <v>H.W. Thomas, B. Weber, and M. Moosemiller, "Test Driving the CCPS Plant and Equipment Reliability Database," CCPS 1998-International Conference and Workshop on Reliability and Risk Management, 1998, San Antonio, TX, AICHE, NY, NY, pp 169-184.</v>
      </c>
      <c r="O400" s="18" t="s">
        <v>83</v>
      </c>
      <c r="P400" s="10" t="s">
        <v>12205</v>
      </c>
      <c r="Q400" s="26" t="str">
        <f t="shared" si="47"/>
        <v>https://www.aiche.org/academy/conferences/international-conference-and-workshop-on-reliability-and-risk-management/1998/proceeding</v>
      </c>
      <c r="R400" s="18" t="s">
        <v>17612</v>
      </c>
      <c r="S400" s="26" t="str">
        <f t="shared" si="44"/>
        <v>https://www.aiche.org/node/1876851/group/9646/session/124221/paper/855896</v>
      </c>
    </row>
    <row r="401" spans="1:19" ht="46.5" x14ac:dyDescent="0.35">
      <c r="A401" s="18">
        <v>400</v>
      </c>
      <c r="B401" s="18">
        <v>1998</v>
      </c>
      <c r="C401" s="12" t="s">
        <v>11727</v>
      </c>
      <c r="D401" s="9" t="s">
        <v>13900</v>
      </c>
      <c r="E401" s="24" t="s">
        <v>11866</v>
      </c>
      <c r="F401" s="24" t="s">
        <v>11867</v>
      </c>
      <c r="I401" s="18" t="s">
        <v>13906</v>
      </c>
      <c r="K401" s="18">
        <v>13</v>
      </c>
      <c r="L401" s="38" t="str">
        <f t="shared" si="45"/>
        <v>CCPS 1998-International Conference and Workshop on Reliability and Risk Management, 1998, San Antonio, TX, AICHE, NY, NY</v>
      </c>
      <c r="M401" s="33" t="str">
        <f t="shared" si="46"/>
        <v>https://www.aiche.org/academy/conferences/international-conference-and-workshop-on-reliability-and-risk-management/1998/proceeding</v>
      </c>
      <c r="N401" s="38" t="str">
        <f t="shared" si="43"/>
        <v>I.S. Sutton, "Engineering Process Safety ," CCPS 1998-International Conference and Workshop on Reliability and Risk Management, 1998, San Antonio, TX, AICHE, NY, NY, pp 187-196.</v>
      </c>
      <c r="O401" s="18" t="s">
        <v>86</v>
      </c>
      <c r="P401" s="10" t="s">
        <v>12206</v>
      </c>
      <c r="Q401" s="26" t="str">
        <f t="shared" si="47"/>
        <v>https://www.aiche.org/academy/conferences/international-conference-and-workshop-on-reliability-and-risk-management/1998/proceeding</v>
      </c>
      <c r="R401" s="18" t="s">
        <v>17613</v>
      </c>
      <c r="S401" s="26" t="str">
        <f t="shared" si="44"/>
        <v>https://www.aiche.org/node/1876851/group/9646/session/124221/paper/855901</v>
      </c>
    </row>
    <row r="402" spans="1:19" ht="46.5" x14ac:dyDescent="0.35">
      <c r="A402" s="18">
        <v>401</v>
      </c>
      <c r="B402" s="18">
        <v>1998</v>
      </c>
      <c r="C402" s="12" t="s">
        <v>11727</v>
      </c>
      <c r="D402" s="9" t="s">
        <v>13900</v>
      </c>
      <c r="E402" s="24" t="s">
        <v>11868</v>
      </c>
      <c r="F402" s="24" t="s">
        <v>6190</v>
      </c>
      <c r="I402" s="18" t="s">
        <v>13907</v>
      </c>
      <c r="K402" s="18">
        <v>14</v>
      </c>
      <c r="L402" s="38" t="str">
        <f t="shared" si="45"/>
        <v>CCPS 1998-International Conference and Workshop on Reliability and Risk Management, 1998, San Antonio, TX, AICHE, NY, NY</v>
      </c>
      <c r="M402" s="33" t="str">
        <f t="shared" si="46"/>
        <v>https://www.aiche.org/academy/conferences/international-conference-and-workshop-on-reliability-and-risk-management/1998/proceeding</v>
      </c>
      <c r="N402" s="38" t="str">
        <f t="shared" si="43"/>
        <v>K. Cassidy, "Implementation of the SEVESO II Major Accident Hazard Directive in the UK," CCPS 1998-International Conference and Workshop on Reliability and Risk Management, 1998, San Antonio, TX, AICHE, NY, NY, pp 197-218.</v>
      </c>
      <c r="O402" s="18" t="s">
        <v>89</v>
      </c>
      <c r="P402" s="10" t="s">
        <v>12207</v>
      </c>
      <c r="Q402" s="26" t="str">
        <f t="shared" si="47"/>
        <v>https://www.aiche.org/academy/conferences/international-conference-and-workshop-on-reliability-and-risk-management/1998/proceeding</v>
      </c>
      <c r="R402" s="18" t="s">
        <v>17614</v>
      </c>
      <c r="S402" s="26" t="str">
        <f t="shared" si="44"/>
        <v>https://www.aiche.org/node/1876851/group/9646/session/124221/paper/855906</v>
      </c>
    </row>
    <row r="403" spans="1:19" ht="46.5" x14ac:dyDescent="0.35">
      <c r="A403" s="18">
        <v>402</v>
      </c>
      <c r="B403" s="18">
        <v>1998</v>
      </c>
      <c r="C403" s="12" t="s">
        <v>11727</v>
      </c>
      <c r="D403" s="9" t="s">
        <v>13900</v>
      </c>
      <c r="E403" s="24" t="s">
        <v>11869</v>
      </c>
      <c r="F403" s="24" t="s">
        <v>14987</v>
      </c>
      <c r="I403" s="18" t="s">
        <v>14988</v>
      </c>
      <c r="K403" s="18">
        <v>15</v>
      </c>
      <c r="L403" s="38" t="str">
        <f t="shared" si="45"/>
        <v>CCPS 1998-International Conference and Workshop on Reliability and Risk Management, 1998, San Antonio, TX, AICHE, NY, NY</v>
      </c>
      <c r="M403" s="33" t="str">
        <f t="shared" si="46"/>
        <v>https://www.aiche.org/academy/conferences/international-conference-and-workshop-on-reliability-and-risk-management/1998/proceeding</v>
      </c>
      <c r="N403" s="38" t="str">
        <f t="shared" si="43"/>
        <v>T.I. McSweeney, W.W.Simmons, and T.J. Winnard, "Measures of Risk When Integrating PSM with Business Decisions," CCPS 1998-International Conference and Workshop on Reliability and Risk Management, 1998, San Antonio, TX, AICHE, NY, NY, pp 219-233.</v>
      </c>
      <c r="O403" s="18" t="s">
        <v>92</v>
      </c>
      <c r="P403" s="10" t="s">
        <v>12208</v>
      </c>
      <c r="Q403" s="26" t="str">
        <f t="shared" si="47"/>
        <v>https://www.aiche.org/academy/conferences/international-conference-and-workshop-on-reliability-and-risk-management/1998/proceeding</v>
      </c>
      <c r="R403" s="18" t="s">
        <v>17615</v>
      </c>
      <c r="S403" s="26" t="str">
        <f t="shared" si="44"/>
        <v>https://www.aiche.org/node/1876851/group/9646/session/124221/paper/855911</v>
      </c>
    </row>
    <row r="404" spans="1:19" ht="46.5" x14ac:dyDescent="0.35">
      <c r="A404" s="18">
        <v>403</v>
      </c>
      <c r="B404" s="18">
        <v>1998</v>
      </c>
      <c r="C404" s="12" t="s">
        <v>11727</v>
      </c>
      <c r="D404" s="9" t="s">
        <v>13900</v>
      </c>
      <c r="E404" s="24" t="s">
        <v>11870</v>
      </c>
      <c r="F404" s="24" t="s">
        <v>11871</v>
      </c>
      <c r="I404" s="18" t="s">
        <v>14989</v>
      </c>
      <c r="K404" s="18">
        <v>16</v>
      </c>
      <c r="L404" s="38" t="str">
        <f t="shared" si="45"/>
        <v>CCPS 1998-International Conference and Workshop on Reliability and Risk Management, 1998, San Antonio, TX, AICHE, NY, NY</v>
      </c>
      <c r="M404" s="33" t="str">
        <f t="shared" si="46"/>
        <v>https://www.aiche.org/academy/conferences/international-conference-and-workshop-on-reliability-and-risk-management/1998/proceeding</v>
      </c>
      <c r="N404" s="38" t="str">
        <f t="shared" si="43"/>
        <v>D.F. Montague and J.j. Rooney, "Trade-Off Risks: Addressing the Tension Between Reliability and Safety," CCPS 1998-International Conference and Workshop on Reliability and Risk Management, 1998, San Antonio, TX, AICHE, NY, NY, pp 235-251.</v>
      </c>
      <c r="O404" s="18" t="s">
        <v>95</v>
      </c>
      <c r="P404" s="10" t="s">
        <v>12209</v>
      </c>
      <c r="Q404" s="26" t="str">
        <f t="shared" si="47"/>
        <v>https://www.aiche.org/academy/conferences/international-conference-and-workshop-on-reliability-and-risk-management/1998/proceeding</v>
      </c>
      <c r="R404" s="18" t="s">
        <v>17616</v>
      </c>
      <c r="S404" s="26" t="str">
        <f t="shared" si="44"/>
        <v>https://www.aiche.org/node/1876851/group/9646/session/124221/paper/855916</v>
      </c>
    </row>
    <row r="405" spans="1:19" ht="46.5" x14ac:dyDescent="0.35">
      <c r="A405" s="18">
        <v>404</v>
      </c>
      <c r="B405" s="18">
        <v>1998</v>
      </c>
      <c r="C405" s="12" t="s">
        <v>11727</v>
      </c>
      <c r="D405" s="9" t="s">
        <v>13900</v>
      </c>
      <c r="E405" s="24" t="s">
        <v>11872</v>
      </c>
      <c r="F405" s="24" t="s">
        <v>11873</v>
      </c>
      <c r="I405" s="18" t="s">
        <v>14990</v>
      </c>
      <c r="K405" s="18">
        <v>17</v>
      </c>
      <c r="L405" s="38" t="str">
        <f t="shared" si="45"/>
        <v>CCPS 1998-International Conference and Workshop on Reliability and Risk Management, 1998, San Antonio, TX, AICHE, NY, NY</v>
      </c>
      <c r="M405" s="33" t="str">
        <f t="shared" si="46"/>
        <v>https://www.aiche.org/academy/conferences/international-conference-and-workshop-on-reliability-and-risk-management/1998/proceeding</v>
      </c>
      <c r="N405" s="38" t="str">
        <f t="shared" si="43"/>
        <v>R. Ward, "Teaching Process Safety To Mechanical Engineers," CCPS 1998-International Conference and Workshop on Reliability and Risk Management, 1998, San Antonio, TX, AICHE, NY, NY, pp 253-269.</v>
      </c>
      <c r="O405" s="18" t="s">
        <v>98</v>
      </c>
      <c r="P405" s="10" t="s">
        <v>12210</v>
      </c>
      <c r="Q405" s="26" t="str">
        <f t="shared" si="47"/>
        <v>https://www.aiche.org/academy/conferences/international-conference-and-workshop-on-reliability-and-risk-management/1998/proceeding</v>
      </c>
      <c r="R405" s="18" t="s">
        <v>17617</v>
      </c>
      <c r="S405" s="26" t="str">
        <f t="shared" si="44"/>
        <v>https://www.aiche.org/node/1876851/group/9646/session/124221/paper/855921</v>
      </c>
    </row>
    <row r="406" spans="1:19" ht="46.5" x14ac:dyDescent="0.35">
      <c r="A406" s="18">
        <v>405</v>
      </c>
      <c r="B406" s="18">
        <v>1998</v>
      </c>
      <c r="C406" s="12" t="s">
        <v>11727</v>
      </c>
      <c r="D406" s="9" t="s">
        <v>13901</v>
      </c>
      <c r="E406" s="24" t="s">
        <v>11874</v>
      </c>
      <c r="F406" s="24" t="s">
        <v>11875</v>
      </c>
      <c r="I406" s="18" t="s">
        <v>13908</v>
      </c>
      <c r="K406" s="18">
        <v>18</v>
      </c>
      <c r="L406" s="38" t="str">
        <f t="shared" si="45"/>
        <v>CCPS 1998-International Conference and Workshop on Reliability and Risk Management, 1998, San Antonio, TX, AICHE, NY, NY</v>
      </c>
      <c r="M406" s="33" t="str">
        <f t="shared" si="46"/>
        <v>https://www.aiche.org/academy/conferences/international-conference-and-workshop-on-reliability-and-risk-management/1998/proceeding</v>
      </c>
      <c r="N406" s="38" t="str">
        <f t="shared" si="43"/>
        <v>R. Vaughan and B. Kelly, "CCPS Process Safety Incident Database (PSID)," CCPS 1998-International Conference and Workshop on Reliability and Risk Management, 1998, San Antonio, TX, AICHE, NY, NY, pp 273-290.</v>
      </c>
      <c r="O406" s="18" t="s">
        <v>102</v>
      </c>
      <c r="P406" s="10" t="s">
        <v>12211</v>
      </c>
      <c r="Q406" s="26" t="str">
        <f t="shared" si="47"/>
        <v>https://www.aiche.org/academy/conferences/international-conference-and-workshop-on-reliability-and-risk-management/1998/proceeding</v>
      </c>
      <c r="R406" s="18" t="s">
        <v>17618</v>
      </c>
      <c r="S406" s="26" t="str">
        <f t="shared" si="44"/>
        <v>https://www.aiche.org/node/1876851/group/9646/session/124221/paper/855926</v>
      </c>
    </row>
    <row r="407" spans="1:19" ht="46.5" x14ac:dyDescent="0.35">
      <c r="A407" s="18">
        <v>406</v>
      </c>
      <c r="B407" s="18">
        <v>1998</v>
      </c>
      <c r="C407" s="12" t="s">
        <v>11727</v>
      </c>
      <c r="D407" s="9" t="s">
        <v>13901</v>
      </c>
      <c r="E407" s="24" t="s">
        <v>11876</v>
      </c>
      <c r="F407" s="24" t="s">
        <v>14991</v>
      </c>
      <c r="I407" s="18" t="s">
        <v>13909</v>
      </c>
      <c r="K407" s="18">
        <v>19</v>
      </c>
      <c r="L407" s="38" t="str">
        <f t="shared" si="45"/>
        <v>CCPS 1998-International Conference and Workshop on Reliability and Risk Management, 1998, San Antonio, TX, AICHE, NY, NY</v>
      </c>
      <c r="M407" s="33" t="str">
        <f t="shared" si="46"/>
        <v>https://www.aiche.org/academy/conferences/international-conference-and-workshop-on-reliability-and-risk-management/1998/proceeding</v>
      </c>
      <c r="N407" s="38" t="str">
        <f t="shared" si="43"/>
        <v>D.J Campbell, E.M. Connelly, J.S. Arendt, et al., "Performance Measurement of Process Safety Management Systems," CCPS 1998-International Conference and Workshop on Reliability and Risk Management, 1998, San Antonio, TX, AICHE, NY, NY, pp 291-310.</v>
      </c>
      <c r="O407" s="18" t="s">
        <v>106</v>
      </c>
      <c r="P407" s="10" t="s">
        <v>12212</v>
      </c>
      <c r="Q407" s="26" t="str">
        <f t="shared" si="47"/>
        <v>https://www.aiche.org/academy/conferences/international-conference-and-workshop-on-reliability-and-risk-management/1998/proceeding</v>
      </c>
      <c r="R407" s="18" t="s">
        <v>17619</v>
      </c>
      <c r="S407" s="26" t="str">
        <f t="shared" si="44"/>
        <v>https://www.aiche.org/node/1876851/group/9646/session/124221/paper/855931</v>
      </c>
    </row>
    <row r="408" spans="1:19" ht="46.5" x14ac:dyDescent="0.35">
      <c r="A408" s="18">
        <v>407</v>
      </c>
      <c r="B408" s="18">
        <v>1998</v>
      </c>
      <c r="C408" s="12" t="s">
        <v>11727</v>
      </c>
      <c r="D408" s="9" t="s">
        <v>13925</v>
      </c>
      <c r="E408" s="24" t="s">
        <v>11877</v>
      </c>
      <c r="F408" s="24" t="s">
        <v>11878</v>
      </c>
      <c r="I408" s="18" t="s">
        <v>13910</v>
      </c>
      <c r="K408" s="18">
        <v>20</v>
      </c>
      <c r="L408" s="38" t="str">
        <f t="shared" si="45"/>
        <v>CCPS 1998-International Conference and Workshop on Reliability and Risk Management, 1998, San Antonio, TX, AICHE, NY, NY</v>
      </c>
      <c r="M408" s="33" t="str">
        <f t="shared" si="46"/>
        <v>https://www.aiche.org/academy/conferences/international-conference-and-workshop-on-reliability-and-risk-management/1998/proceeding</v>
      </c>
      <c r="N408" s="38" t="str">
        <f t="shared" si="43"/>
        <v>A.E. Summers, "Introduction to ISA TR84.0.02: A Technical Report for Verification of the Target Safety Integrity Level," CCPS 1998-International Conference and Workshop on Reliability and Risk Management, 1998, San Antonio, TX, AICHE, NY, NY, pp 311-318.</v>
      </c>
      <c r="O408" s="18" t="s">
        <v>110</v>
      </c>
      <c r="P408" s="10" t="s">
        <v>12213</v>
      </c>
      <c r="Q408" s="26" t="str">
        <f t="shared" si="47"/>
        <v>https://www.aiche.org/academy/conferences/international-conference-and-workshop-on-reliability-and-risk-management/1998/proceeding</v>
      </c>
      <c r="R408" s="18" t="s">
        <v>17620</v>
      </c>
      <c r="S408" s="26" t="str">
        <f t="shared" si="44"/>
        <v>https://www.aiche.org/node/1876851/group/9646/session/124221/paper/855936</v>
      </c>
    </row>
    <row r="409" spans="1:19" ht="46.5" x14ac:dyDescent="0.35">
      <c r="A409" s="18">
        <v>408</v>
      </c>
      <c r="B409" s="18">
        <v>1998</v>
      </c>
      <c r="C409" s="12" t="s">
        <v>11727</v>
      </c>
      <c r="D409" s="9" t="s">
        <v>13925</v>
      </c>
      <c r="E409" s="24" t="s">
        <v>11879</v>
      </c>
      <c r="F409" s="24" t="s">
        <v>11880</v>
      </c>
      <c r="I409" s="18" t="s">
        <v>13911</v>
      </c>
      <c r="K409" s="18">
        <v>21</v>
      </c>
      <c r="L409" s="38" t="str">
        <f t="shared" si="45"/>
        <v>CCPS 1998-International Conference and Workshop on Reliability and Risk Management, 1998, San Antonio, TX, AICHE, NY, NY</v>
      </c>
      <c r="M409" s="33" t="str">
        <f t="shared" si="46"/>
        <v>https://www.aiche.org/academy/conferences/international-conference-and-workshop-on-reliability-and-risk-management/1998/proceeding</v>
      </c>
      <c r="N409" s="38" t="str">
        <f t="shared" si="43"/>
        <v>A.A. Garcia and D.E. Lewis, "Safety Instrumented System Design Using Risk-Benefit Evaluation," CCPS 1998-International Conference and Workshop on Reliability and Risk Management, 1998, San Antonio, TX, AICHE, NY, NY, pp 319-336.</v>
      </c>
      <c r="O409" s="18" t="s">
        <v>114</v>
      </c>
      <c r="P409" s="10" t="s">
        <v>12214</v>
      </c>
      <c r="Q409" s="26" t="str">
        <f t="shared" si="47"/>
        <v>https://www.aiche.org/academy/conferences/international-conference-and-workshop-on-reliability-and-risk-management/1998/proceeding</v>
      </c>
      <c r="R409" s="18" t="s">
        <v>17621</v>
      </c>
      <c r="S409" s="26" t="str">
        <f t="shared" si="44"/>
        <v>https://www.aiche.org/node/1876851/group/9646/session/124221/paper/855941</v>
      </c>
    </row>
    <row r="410" spans="1:19" ht="46.5" x14ac:dyDescent="0.35">
      <c r="A410" s="18">
        <v>409</v>
      </c>
      <c r="B410" s="18">
        <v>1998</v>
      </c>
      <c r="C410" s="12" t="s">
        <v>11727</v>
      </c>
      <c r="D410" s="9" t="s">
        <v>13925</v>
      </c>
      <c r="E410" s="24" t="s">
        <v>11881</v>
      </c>
      <c r="F410" s="24" t="s">
        <v>11882</v>
      </c>
      <c r="I410" s="18" t="s">
        <v>13912</v>
      </c>
      <c r="K410" s="18">
        <v>22</v>
      </c>
      <c r="L410" s="38" t="str">
        <f t="shared" si="45"/>
        <v>CCPS 1998-International Conference and Workshop on Reliability and Risk Management, 1998, San Antonio, TX, AICHE, NY, NY</v>
      </c>
      <c r="M410" s="33" t="str">
        <f t="shared" si="46"/>
        <v>https://www.aiche.org/academy/conferences/international-conference-and-workshop-on-reliability-and-risk-management/1998/proceeding</v>
      </c>
      <c r="N410" s="38" t="str">
        <f t="shared" si="43"/>
        <v>M. Boyd and D. Baer, "The Importance of Software Diagnostic Coverage in Achieving Higher Safety Integrity Levels," CCPS 1998-International Conference and Workshop on Reliability and Risk Management, 1998, San Antonio, TX, AICHE, NY, NY, pp 337-350.</v>
      </c>
      <c r="O410" s="18" t="s">
        <v>118</v>
      </c>
      <c r="P410" s="10" t="s">
        <v>12215</v>
      </c>
      <c r="Q410" s="26" t="str">
        <f t="shared" si="47"/>
        <v>https://www.aiche.org/academy/conferences/international-conference-and-workshop-on-reliability-and-risk-management/1998/proceeding</v>
      </c>
      <c r="R410" s="18" t="s">
        <v>17622</v>
      </c>
      <c r="S410" s="26" t="str">
        <f t="shared" si="44"/>
        <v>https://www.aiche.org/node/1876851/group/9646/session/124221/paper/855946</v>
      </c>
    </row>
    <row r="411" spans="1:19" ht="46.5" x14ac:dyDescent="0.35">
      <c r="A411" s="18">
        <v>410</v>
      </c>
      <c r="B411" s="18">
        <v>1998</v>
      </c>
      <c r="C411" s="12" t="s">
        <v>11727</v>
      </c>
      <c r="D411" s="9" t="s">
        <v>13925</v>
      </c>
      <c r="E411" s="24" t="s">
        <v>14992</v>
      </c>
      <c r="F411" s="24" t="s">
        <v>11883</v>
      </c>
      <c r="I411" s="18" t="s">
        <v>14993</v>
      </c>
      <c r="K411" s="18">
        <v>23</v>
      </c>
      <c r="L411" s="38" t="str">
        <f t="shared" si="45"/>
        <v>CCPS 1998-International Conference and Workshop on Reliability and Risk Management, 1998, San Antonio, TX, AICHE, NY, NY</v>
      </c>
      <c r="M411" s="33" t="str">
        <f t="shared" si="46"/>
        <v>https://www.aiche.org/academy/conferences/international-conference-and-workshop-on-reliability-and-risk-management/1998/proceeding</v>
      </c>
      <c r="N411" s="38" t="str">
        <f t="shared" si="43"/>
        <v>A.A. Garcia and W.K. Lutz, "Unavailability of Emergency Shutdown Systems as Described by Instrument Society of America Standard 84 (S.84)," CCPS 1998-International Conference and Workshop on Reliability and Risk Management, 1998, San Antonio, TX, AICHE, NY, NY, pp 351-363.</v>
      </c>
      <c r="O411" s="18" t="s">
        <v>122</v>
      </c>
      <c r="P411" s="10" t="s">
        <v>15006</v>
      </c>
      <c r="Q411" s="26" t="str">
        <f t="shared" si="47"/>
        <v>https://www.aiche.org/academy/conferences/international-conference-and-workshop-on-reliability-and-risk-management/1998/proceeding</v>
      </c>
      <c r="R411" s="18" t="s">
        <v>17623</v>
      </c>
      <c r="S411" s="26" t="str">
        <f t="shared" si="44"/>
        <v>https://www.aiche.org/node/1876851/group/9646/session/124221/paper/855951</v>
      </c>
    </row>
    <row r="412" spans="1:19" ht="46.5" x14ac:dyDescent="0.35">
      <c r="A412" s="18">
        <v>411</v>
      </c>
      <c r="B412" s="18">
        <v>1998</v>
      </c>
      <c r="C412" s="12" t="s">
        <v>11727</v>
      </c>
      <c r="D412" s="9" t="s">
        <v>13925</v>
      </c>
      <c r="E412" s="24" t="s">
        <v>11884</v>
      </c>
      <c r="F412" s="24" t="s">
        <v>11885</v>
      </c>
      <c r="I412" s="18" t="s">
        <v>13913</v>
      </c>
      <c r="K412" s="18">
        <v>24</v>
      </c>
      <c r="L412" s="38" t="str">
        <f t="shared" si="45"/>
        <v>CCPS 1998-International Conference and Workshop on Reliability and Risk Management, 1998, San Antonio, TX, AICHE, NY, NY</v>
      </c>
      <c r="M412" s="33" t="str">
        <f t="shared" si="46"/>
        <v>https://www.aiche.org/academy/conferences/international-conference-and-workshop-on-reliability-and-risk-management/1998/proceeding</v>
      </c>
      <c r="N412" s="38" t="str">
        <f t="shared" si="43"/>
        <v>K. Sandler, J. Cox, M. Barth, et al., "A Validation Tool to Ensure Plant Automation System Reliability," CCPS 1998-International Conference and Workshop on Reliability and Risk Management, 1998, San Antonio, TX, AICHE, NY, NY, pp 365-380.</v>
      </c>
      <c r="O412" s="18" t="s">
        <v>194</v>
      </c>
      <c r="P412" s="10" t="s">
        <v>12216</v>
      </c>
      <c r="Q412" s="26" t="str">
        <f t="shared" si="47"/>
        <v>https://www.aiche.org/academy/conferences/international-conference-and-workshop-on-reliability-and-risk-management/1998/proceeding</v>
      </c>
      <c r="R412" s="18" t="s">
        <v>17624</v>
      </c>
      <c r="S412" s="26" t="str">
        <f t="shared" si="44"/>
        <v>https://www.aiche.org/node/1876851/group/9646/session/124221/paper/855956</v>
      </c>
    </row>
    <row r="413" spans="1:19" ht="46.5" x14ac:dyDescent="0.35">
      <c r="A413" s="18">
        <v>412</v>
      </c>
      <c r="B413" s="18">
        <v>1998</v>
      </c>
      <c r="C413" s="12" t="s">
        <v>11727</v>
      </c>
      <c r="D413" s="9" t="s">
        <v>13902</v>
      </c>
      <c r="E413" s="24" t="s">
        <v>11886</v>
      </c>
      <c r="F413" s="24" t="s">
        <v>11887</v>
      </c>
      <c r="I413" s="18" t="s">
        <v>13914</v>
      </c>
      <c r="K413" s="18">
        <v>25</v>
      </c>
      <c r="L413" s="38" t="str">
        <f t="shared" si="45"/>
        <v>CCPS 1998-International Conference and Workshop on Reliability and Risk Management, 1998, San Antonio, TX, AICHE, NY, NY</v>
      </c>
      <c r="M413" s="33" t="str">
        <f t="shared" si="46"/>
        <v>https://www.aiche.org/academy/conferences/international-conference-and-workshop-on-reliability-and-risk-management/1998/proceeding</v>
      </c>
      <c r="N413" s="38" t="str">
        <f t="shared" si="43"/>
        <v>D.A. Mauney and M.E.G. Schmidt, "Financially Structured Risk-Based Methods from the ASME Application Handbook," CCPS 1998-International Conference and Workshop on Reliability and Risk Management, 1998, San Antonio, TX, AICHE, NY, NY, pp 381-398.</v>
      </c>
      <c r="O413" s="18" t="s">
        <v>198</v>
      </c>
      <c r="P413" s="10" t="s">
        <v>12217</v>
      </c>
      <c r="Q413" s="26" t="str">
        <f t="shared" si="47"/>
        <v>https://www.aiche.org/academy/conferences/international-conference-and-workshop-on-reliability-and-risk-management/1998/proceeding</v>
      </c>
      <c r="R413" s="18" t="s">
        <v>17625</v>
      </c>
      <c r="S413" s="26" t="str">
        <f t="shared" si="44"/>
        <v>https://www.aiche.org/node/1876851/group/9646/session/124221/paper/855961</v>
      </c>
    </row>
    <row r="414" spans="1:19" ht="46.5" x14ac:dyDescent="0.35">
      <c r="A414" s="18">
        <v>413</v>
      </c>
      <c r="B414" s="18">
        <v>1998</v>
      </c>
      <c r="C414" s="12" t="s">
        <v>11727</v>
      </c>
      <c r="D414" s="9" t="s">
        <v>13902</v>
      </c>
      <c r="E414" s="24" t="s">
        <v>11888</v>
      </c>
      <c r="F414" s="24" t="s">
        <v>11889</v>
      </c>
      <c r="I414" s="18" t="s">
        <v>14994</v>
      </c>
      <c r="K414" s="18">
        <v>26</v>
      </c>
      <c r="L414" s="38" t="str">
        <f t="shared" si="45"/>
        <v>CCPS 1998-International Conference and Workshop on Reliability and Risk Management, 1998, San Antonio, TX, AICHE, NY, NY</v>
      </c>
      <c r="M414" s="33" t="str">
        <f t="shared" si="46"/>
        <v>https://www.aiche.org/academy/conferences/international-conference-and-workshop-on-reliability-and-risk-management/1998/proceeding</v>
      </c>
      <c r="N414" s="38" t="str">
        <f t="shared" si="43"/>
        <v>J.T. Reynolds, "The API Methodology for Risk-Based Inspection (RBI) Analysis for the Petroleum and Petrochemical Industry," CCPS 1998-International Conference and Workshop on Reliability and Risk Management, 1998, San Antonio, TX, AICHE, NY, NY, pp 399-417.</v>
      </c>
      <c r="O414" s="18" t="s">
        <v>202</v>
      </c>
      <c r="P414" s="10" t="s">
        <v>12218</v>
      </c>
      <c r="Q414" s="26" t="str">
        <f t="shared" si="47"/>
        <v>https://www.aiche.org/academy/conferences/international-conference-and-workshop-on-reliability-and-risk-management/1998/proceeding</v>
      </c>
      <c r="R414" s="18" t="s">
        <v>17626</v>
      </c>
      <c r="S414" s="26" t="str">
        <f t="shared" si="44"/>
        <v>https://www.aiche.org/node/1876851/group/9646/session/124221/paper/855966</v>
      </c>
    </row>
    <row r="415" spans="1:19" ht="46.5" x14ac:dyDescent="0.35">
      <c r="A415" s="18">
        <v>414</v>
      </c>
      <c r="B415" s="18">
        <v>1998</v>
      </c>
      <c r="C415" s="12" t="s">
        <v>11727</v>
      </c>
      <c r="D415" s="9" t="s">
        <v>13902</v>
      </c>
      <c r="E415" s="24" t="s">
        <v>11890</v>
      </c>
      <c r="F415" s="24" t="s">
        <v>11891</v>
      </c>
      <c r="I415" s="18" t="s">
        <v>14995</v>
      </c>
      <c r="K415" s="18">
        <v>27</v>
      </c>
      <c r="L415" s="38" t="str">
        <f t="shared" si="45"/>
        <v>CCPS 1998-International Conference and Workshop on Reliability and Risk Management, 1998, San Antonio, TX, AICHE, NY, NY</v>
      </c>
      <c r="M415" s="33" t="str">
        <f t="shared" si="46"/>
        <v>https://www.aiche.org/academy/conferences/international-conference-and-workshop-on-reliability-and-risk-management/1998/proceeding</v>
      </c>
      <c r="N415" s="38" t="str">
        <f t="shared" si="43"/>
        <v>M. Alley, M. Long, D. Walker, et al., "Integrating Reliability-Centered Maintenance Studies with Process Hazard Analyses," CCPS 1998-International Conference and Workshop on Reliability and Risk Management, 1998, San Antonio, TX, AICHE, NY, NY, pp 419-441.</v>
      </c>
      <c r="O415" s="18" t="s">
        <v>863</v>
      </c>
      <c r="P415" s="10" t="s">
        <v>12219</v>
      </c>
      <c r="Q415" s="26" t="str">
        <f t="shared" si="47"/>
        <v>https://www.aiche.org/academy/conferences/international-conference-and-workshop-on-reliability-and-risk-management/1998/proceeding</v>
      </c>
      <c r="R415" s="18" t="s">
        <v>17627</v>
      </c>
      <c r="S415" s="26" t="str">
        <f t="shared" si="44"/>
        <v>https://www.aiche.org/node/1876851/group/9646/session/124221/paper/855971</v>
      </c>
    </row>
    <row r="416" spans="1:19" ht="46.5" x14ac:dyDescent="0.35">
      <c r="A416" s="18">
        <v>415</v>
      </c>
      <c r="B416" s="18">
        <v>1998</v>
      </c>
      <c r="C416" s="12" t="s">
        <v>11727</v>
      </c>
      <c r="D416" s="9" t="s">
        <v>13902</v>
      </c>
      <c r="E416" s="24" t="s">
        <v>14996</v>
      </c>
      <c r="F416" s="24" t="s">
        <v>11892</v>
      </c>
      <c r="I416" s="18" t="s">
        <v>13915</v>
      </c>
      <c r="K416" s="18">
        <v>28</v>
      </c>
      <c r="L416" s="38" t="str">
        <f t="shared" si="45"/>
        <v>CCPS 1998-International Conference and Workshop on Reliability and Risk Management, 1998, San Antonio, TX, AICHE, NY, NY</v>
      </c>
      <c r="M416" s="33" t="str">
        <f t="shared" si="46"/>
        <v>https://www.aiche.org/academy/conferences/international-conference-and-workshop-on-reliability-and-risk-management/1998/proceeding</v>
      </c>
      <c r="N416" s="38" t="str">
        <f t="shared" si="43"/>
        <v>K. Sandler and J. Angelo, "Using the Management-of-Change Database as a Reliability Tool," CCPS 1998-International Conference and Workshop on Reliability and Risk Management, 1998, San Antonio, TX, AICHE, NY, NY, pp 443-450.</v>
      </c>
      <c r="O416" s="18" t="s">
        <v>866</v>
      </c>
      <c r="P416" s="10" t="s">
        <v>12220</v>
      </c>
      <c r="Q416" s="26" t="str">
        <f t="shared" si="47"/>
        <v>https://www.aiche.org/academy/conferences/international-conference-and-workshop-on-reliability-and-risk-management/1998/proceeding</v>
      </c>
      <c r="R416" s="18" t="s">
        <v>17628</v>
      </c>
      <c r="S416" s="26" t="str">
        <f t="shared" si="44"/>
        <v>https://www.aiche.org/node/1876851/group/9646/session/124221/paper/855976</v>
      </c>
    </row>
    <row r="417" spans="1:19" ht="46.5" x14ac:dyDescent="0.35">
      <c r="A417" s="18">
        <v>416</v>
      </c>
      <c r="B417" s="18">
        <v>1998</v>
      </c>
      <c r="C417" s="12" t="s">
        <v>11727</v>
      </c>
      <c r="D417" s="9" t="s">
        <v>13902</v>
      </c>
      <c r="E417" s="24" t="s">
        <v>11893</v>
      </c>
      <c r="F417" s="24" t="s">
        <v>11894</v>
      </c>
      <c r="I417" s="18" t="s">
        <v>14997</v>
      </c>
      <c r="K417" s="18">
        <v>29</v>
      </c>
      <c r="L417" s="38" t="str">
        <f t="shared" si="45"/>
        <v>CCPS 1998-International Conference and Workshop on Reliability and Risk Management, 1998, San Antonio, TX, AICHE, NY, NY</v>
      </c>
      <c r="M417" s="33" t="str">
        <f t="shared" si="46"/>
        <v>https://www.aiche.org/academy/conferences/international-conference-and-workshop-on-reliability-and-risk-management/1998/proceeding</v>
      </c>
      <c r="N417" s="38" t="str">
        <f t="shared" si="43"/>
        <v>L. Kaley and G. Alvarado, "Risk-Based Inspection: Implementation and Results," CCPS 1998-International Conference and Workshop on Reliability and Risk Management, 1998, San Antonio, TX, AICHE, NY, NY, pp 451-456.</v>
      </c>
      <c r="O417" s="18" t="s">
        <v>870</v>
      </c>
      <c r="P417" s="10" t="s">
        <v>12221</v>
      </c>
      <c r="Q417" s="26" t="str">
        <f t="shared" si="47"/>
        <v>https://www.aiche.org/academy/conferences/international-conference-and-workshop-on-reliability-and-risk-management/1998/proceeding</v>
      </c>
      <c r="R417" s="18" t="s">
        <v>17629</v>
      </c>
      <c r="S417" s="26" t="str">
        <f t="shared" si="44"/>
        <v>https://www.aiche.org/node/1876851/group/9646/session/124221/paper/855981</v>
      </c>
    </row>
    <row r="418" spans="1:19" ht="46.5" x14ac:dyDescent="0.35">
      <c r="A418" s="18">
        <v>417</v>
      </c>
      <c r="B418" s="18">
        <v>1998</v>
      </c>
      <c r="C418" s="12" t="s">
        <v>11727</v>
      </c>
      <c r="D418" s="9" t="s">
        <v>11895</v>
      </c>
      <c r="E418" s="24" t="s">
        <v>11895</v>
      </c>
      <c r="F418" s="24" t="s">
        <v>11896</v>
      </c>
      <c r="I418" s="18" t="s">
        <v>13924</v>
      </c>
      <c r="K418" s="18">
        <v>30</v>
      </c>
      <c r="L418" s="38" t="str">
        <f t="shared" si="45"/>
        <v>CCPS 1998-International Conference and Workshop on Reliability and Risk Management, 1998, San Antonio, TX, AICHE, NY, NY</v>
      </c>
      <c r="M418" s="33" t="str">
        <f t="shared" si="46"/>
        <v>https://www.aiche.org/academy/conferences/international-conference-and-workshop-on-reliability-and-risk-management/1998/proceeding</v>
      </c>
      <c r="N418" s="38" t="str">
        <f t="shared" si="43"/>
        <v>J.J. Thomas, J.C. Belke, W.G. Bridges, et al., "Workshop C Root Cause Analysis for Risk and Reliability: Approaches, Lessons Learned, and Training Needs," CCPS 1998-International Conference and Workshop on Reliability and Risk Management, 1998, San Antonio, TX, AICHE, NY, NY, pp 457-458.</v>
      </c>
      <c r="O418" s="18" t="s">
        <v>952</v>
      </c>
      <c r="P418" s="10" t="s">
        <v>12222</v>
      </c>
      <c r="Q418" s="26" t="str">
        <f t="shared" si="47"/>
        <v>https://www.aiche.org/academy/conferences/international-conference-and-workshop-on-reliability-and-risk-management/1998/proceeding</v>
      </c>
      <c r="R418" s="18" t="s">
        <v>17630</v>
      </c>
      <c r="S418" s="26" t="str">
        <f t="shared" si="44"/>
        <v>https://www.aiche.org/node/1876851/group/9646/session/124221/paper/855986</v>
      </c>
    </row>
    <row r="419" spans="1:19" ht="46.5" x14ac:dyDescent="0.35">
      <c r="A419" s="18">
        <v>418</v>
      </c>
      <c r="B419" s="18">
        <v>1998</v>
      </c>
      <c r="C419" s="12" t="s">
        <v>11727</v>
      </c>
      <c r="D419" s="9" t="s">
        <v>11895</v>
      </c>
      <c r="E419" s="24" t="s">
        <v>11897</v>
      </c>
      <c r="F419" s="24" t="s">
        <v>11898</v>
      </c>
      <c r="I419" s="18" t="s">
        <v>13917</v>
      </c>
      <c r="K419" s="18">
        <v>31</v>
      </c>
      <c r="L419" s="38" t="str">
        <f t="shared" si="45"/>
        <v>CCPS 1998-International Conference and Workshop on Reliability and Risk Management, 1998, San Antonio, TX, AICHE, NY, NY</v>
      </c>
      <c r="M419" s="33" t="str">
        <f t="shared" si="46"/>
        <v>https://www.aiche.org/academy/conferences/international-conference-and-workshop-on-reliability-and-risk-management/1998/proceeding</v>
      </c>
      <c r="N419" s="38" t="str">
        <f t="shared" si="43"/>
        <v>J.C. Belke, "Recurring Causes of Recent Chemical Accidents," CCPS 1998-International Conference and Workshop on Reliability and Risk Management, 1998, San Antonio, TX, AICHE, NY, NY, pp 459-468.</v>
      </c>
      <c r="O419" s="18" t="s">
        <v>954</v>
      </c>
      <c r="P419" s="10" t="s">
        <v>12223</v>
      </c>
      <c r="Q419" s="26" t="str">
        <f t="shared" si="47"/>
        <v>https://www.aiche.org/academy/conferences/international-conference-and-workshop-on-reliability-and-risk-management/1998/proceeding</v>
      </c>
      <c r="R419" s="18" t="s">
        <v>17631</v>
      </c>
      <c r="S419" s="26" t="str">
        <f t="shared" si="44"/>
        <v>https://www.aiche.org/node/1876851/group/9646/session/124221/paper/855991</v>
      </c>
    </row>
    <row r="420" spans="1:19" ht="46.5" x14ac:dyDescent="0.35">
      <c r="A420" s="18">
        <v>419</v>
      </c>
      <c r="B420" s="18">
        <v>1998</v>
      </c>
      <c r="C420" s="12" t="s">
        <v>11727</v>
      </c>
      <c r="D420" s="9" t="s">
        <v>11895</v>
      </c>
      <c r="E420" s="24" t="s">
        <v>11899</v>
      </c>
      <c r="F420" s="24" t="s">
        <v>11777</v>
      </c>
      <c r="I420" s="18" t="s">
        <v>14998</v>
      </c>
      <c r="K420" s="18">
        <v>32</v>
      </c>
      <c r="L420" s="38" t="str">
        <f t="shared" si="45"/>
        <v>CCPS 1998-International Conference and Workshop on Reliability and Risk Management, 1998, San Antonio, TX, AICHE, NY, NY</v>
      </c>
      <c r="M420" s="33" t="str">
        <f t="shared" si="46"/>
        <v>https://www.aiche.org/academy/conferences/international-conference-and-workshop-on-reliability-and-risk-management/1998/proceeding</v>
      </c>
      <c r="N420" s="38" t="str">
        <f t="shared" si="43"/>
        <v>J. Ferris, "Closing the Loop: Case Study: EPA/OSHA Joint Chemical Accident Investigation Report - Napp Technologies, Inc. ," CCPS 1998-International Conference and Workshop on Reliability and Risk Management, 1998, San Antonio, TX, AICHE, NY, NY, pp 469-479.</v>
      </c>
      <c r="O420" s="18" t="s">
        <v>958</v>
      </c>
      <c r="P420" s="10" t="s">
        <v>12224</v>
      </c>
      <c r="Q420" s="26" t="str">
        <f t="shared" si="47"/>
        <v>https://www.aiche.org/academy/conferences/international-conference-and-workshop-on-reliability-and-risk-management/1998/proceeding</v>
      </c>
      <c r="R420" s="18" t="s">
        <v>17632</v>
      </c>
      <c r="S420" s="26" t="str">
        <f t="shared" si="44"/>
        <v>https://www.aiche.org/node/1876851/group/9646/session/124221/paper/855996</v>
      </c>
    </row>
    <row r="421" spans="1:19" ht="46.5" x14ac:dyDescent="0.35">
      <c r="A421" s="18">
        <v>420</v>
      </c>
      <c r="B421" s="18">
        <v>1998</v>
      </c>
      <c r="C421" s="12" t="s">
        <v>11727</v>
      </c>
      <c r="D421" s="9" t="s">
        <v>11895</v>
      </c>
      <c r="E421" s="24" t="s">
        <v>14999</v>
      </c>
      <c r="F421" s="24" t="s">
        <v>11900</v>
      </c>
      <c r="I421" s="18" t="s">
        <v>13918</v>
      </c>
      <c r="K421" s="18">
        <v>33</v>
      </c>
      <c r="L421" s="38" t="str">
        <f t="shared" si="45"/>
        <v>CCPS 1998-International Conference and Workshop on Reliability and Risk Management, 1998, San Antonio, TX, AICHE, NY, NY</v>
      </c>
      <c r="M421" s="33" t="str">
        <f t="shared" si="46"/>
        <v>https://www.aiche.org/academy/conferences/international-conference-and-workshop-on-reliability-and-risk-management/1998/proceeding</v>
      </c>
      <c r="N421" s="38" t="str">
        <f t="shared" si="43"/>
        <v>W.L. Frank, "The Importance of "Why?"," CCPS 1998-International Conference and Workshop on Reliability and Risk Management, 1998, San Antonio, TX, AICHE, NY, NY, pp 481-488.</v>
      </c>
      <c r="O421" s="18" t="s">
        <v>960</v>
      </c>
      <c r="P421" s="10" t="s">
        <v>12225</v>
      </c>
      <c r="Q421" s="26" t="str">
        <f t="shared" si="47"/>
        <v>https://www.aiche.org/academy/conferences/international-conference-and-workshop-on-reliability-and-risk-management/1998/proceeding</v>
      </c>
      <c r="R421" s="18" t="s">
        <v>17633</v>
      </c>
      <c r="S421" s="26" t="str">
        <f t="shared" si="44"/>
        <v>https://www.aiche.org/node/1876851/group/9646/session/124221/paper/856001</v>
      </c>
    </row>
    <row r="422" spans="1:19" ht="46.5" x14ac:dyDescent="0.35">
      <c r="A422" s="18">
        <v>421</v>
      </c>
      <c r="B422" s="18">
        <v>1998</v>
      </c>
      <c r="C422" s="12" t="s">
        <v>11727</v>
      </c>
      <c r="D422" s="9" t="s">
        <v>13903</v>
      </c>
      <c r="E422" s="24" t="s">
        <v>11901</v>
      </c>
      <c r="F422" s="24" t="s">
        <v>11902</v>
      </c>
      <c r="I422" s="18" t="s">
        <v>13919</v>
      </c>
      <c r="K422" s="18">
        <v>34</v>
      </c>
      <c r="L422" s="38" t="str">
        <f t="shared" si="45"/>
        <v>CCPS 1998-International Conference and Workshop on Reliability and Risk Management, 1998, San Antonio, TX, AICHE, NY, NY</v>
      </c>
      <c r="M422" s="33" t="str">
        <f t="shared" si="46"/>
        <v>https://www.aiche.org/academy/conferences/international-conference-and-workshop-on-reliability-and-risk-management/1998/proceeding</v>
      </c>
      <c r="N422" s="38" t="str">
        <f t="shared" si="43"/>
        <v>R. Barke and V. Calvez, "Human Factors Applications in Chemical Process Safety," CCPS 1998-International Conference and Workshop on Reliability and Risk Management, 1998, San Antonio, TX, AICHE, NY, NY, pp 489-494.</v>
      </c>
      <c r="O422" s="18" t="s">
        <v>967</v>
      </c>
      <c r="P422" s="10" t="s">
        <v>12226</v>
      </c>
      <c r="Q422" s="26" t="str">
        <f t="shared" si="47"/>
        <v>https://www.aiche.org/academy/conferences/international-conference-and-workshop-on-reliability-and-risk-management/1998/proceeding</v>
      </c>
      <c r="R422" s="18" t="s">
        <v>17634</v>
      </c>
      <c r="S422" s="26" t="str">
        <f t="shared" si="44"/>
        <v>https://www.aiche.org/node/1876851/group/9646/session/124221/paper/856006</v>
      </c>
    </row>
    <row r="423" spans="1:19" ht="46.5" x14ac:dyDescent="0.35">
      <c r="A423" s="18">
        <v>422</v>
      </c>
      <c r="B423" s="18">
        <v>1998</v>
      </c>
      <c r="C423" s="12" t="s">
        <v>11727</v>
      </c>
      <c r="D423" s="9" t="s">
        <v>13903</v>
      </c>
      <c r="E423" s="24" t="s">
        <v>11903</v>
      </c>
      <c r="F423" s="24" t="s">
        <v>11904</v>
      </c>
      <c r="I423" s="18" t="s">
        <v>15000</v>
      </c>
      <c r="K423" s="18">
        <v>35</v>
      </c>
      <c r="L423" s="38" t="str">
        <f t="shared" si="45"/>
        <v>CCPS 1998-International Conference and Workshop on Reliability and Risk Management, 1998, San Antonio, TX, AICHE, NY, NY</v>
      </c>
      <c r="M423" s="33" t="str">
        <f t="shared" si="46"/>
        <v>https://www.aiche.org/academy/conferences/international-conference-and-workshop-on-reliability-and-risk-management/1998/proceeding</v>
      </c>
      <c r="N423" s="38" t="str">
        <f t="shared" si="43"/>
        <v>j. Philley, "Opportunities for Improving Human Reliability in Process Safety Management," CCPS 1998-International Conference and Workshop on Reliability and Risk Management, 1998, San Antonio, TX, AICHE, NY, NY, pp 495-517.</v>
      </c>
      <c r="O423" s="18" t="s">
        <v>969</v>
      </c>
      <c r="P423" s="10" t="s">
        <v>12227</v>
      </c>
      <c r="Q423" s="26" t="str">
        <f t="shared" si="47"/>
        <v>https://www.aiche.org/academy/conferences/international-conference-and-workshop-on-reliability-and-risk-management/1998/proceeding</v>
      </c>
      <c r="R423" s="18" t="s">
        <v>17635</v>
      </c>
      <c r="S423" s="26" t="str">
        <f t="shared" si="44"/>
        <v>https://www.aiche.org/node/1876851/group/9646/session/124221/paper/856011</v>
      </c>
    </row>
    <row r="424" spans="1:19" ht="46.5" x14ac:dyDescent="0.35">
      <c r="A424" s="18">
        <v>423</v>
      </c>
      <c r="B424" s="18">
        <v>1998</v>
      </c>
      <c r="C424" s="12" t="s">
        <v>11727</v>
      </c>
      <c r="D424" s="9" t="s">
        <v>13903</v>
      </c>
      <c r="E424" s="24" t="s">
        <v>11905</v>
      </c>
      <c r="F424" s="24" t="s">
        <v>11906</v>
      </c>
      <c r="I424" s="18" t="s">
        <v>15001</v>
      </c>
      <c r="K424" s="18">
        <v>36</v>
      </c>
      <c r="L424" s="38" t="str">
        <f t="shared" si="45"/>
        <v>CCPS 1998-International Conference and Workshop on Reliability and Risk Management, 1998, San Antonio, TX, AICHE, NY, NY</v>
      </c>
      <c r="M424" s="33" t="str">
        <f t="shared" si="46"/>
        <v>https://www.aiche.org/academy/conferences/international-conference-and-workshop-on-reliability-and-risk-management/1998/proceeding</v>
      </c>
      <c r="N424" s="38" t="str">
        <f t="shared" si="43"/>
        <v>S.W. Eisenhawer, T.F. Bott, T.M. Helm, et al., "System Reliability Assessment with An Approximate Reasoning Model," CCPS 1998-International Conference and Workshop on Reliability and Risk Management, 1998, San Antonio, TX, AICHE, NY, NY, pp 521-543.</v>
      </c>
      <c r="O424" s="18" t="s">
        <v>972</v>
      </c>
      <c r="P424" s="10" t="s">
        <v>12228</v>
      </c>
      <c r="Q424" s="26" t="str">
        <f t="shared" si="47"/>
        <v>https://www.aiche.org/academy/conferences/international-conference-and-workshop-on-reliability-and-risk-management/1998/proceeding</v>
      </c>
      <c r="R424" s="18" t="s">
        <v>17636</v>
      </c>
      <c r="S424" s="26" t="str">
        <f t="shared" si="44"/>
        <v>https://www.aiche.org/node/1876851/group/9646/session/124221/paper/856016</v>
      </c>
    </row>
    <row r="425" spans="1:19" ht="46.5" x14ac:dyDescent="0.35">
      <c r="A425" s="18">
        <v>424</v>
      </c>
      <c r="B425" s="18">
        <v>1998</v>
      </c>
      <c r="C425" s="12" t="s">
        <v>11727</v>
      </c>
      <c r="D425" s="9" t="s">
        <v>13903</v>
      </c>
      <c r="E425" s="24" t="s">
        <v>11907</v>
      </c>
      <c r="F425" s="24" t="s">
        <v>11908</v>
      </c>
      <c r="I425" s="18" t="s">
        <v>13920</v>
      </c>
      <c r="K425" s="18">
        <v>37</v>
      </c>
      <c r="L425" s="38" t="str">
        <f t="shared" si="45"/>
        <v>CCPS 1998-International Conference and Workshop on Reliability and Risk Management, 1998, San Antonio, TX, AICHE, NY, NY</v>
      </c>
      <c r="M425" s="33" t="str">
        <f t="shared" si="46"/>
        <v>https://www.aiche.org/academy/conferences/international-conference-and-workshop-on-reliability-and-risk-management/1998/proceeding</v>
      </c>
      <c r="N425" s="38" t="str">
        <f t="shared" si="43"/>
        <v>G.J. Wright, "Risk-Based Maintenance for Reliability and Cost Reduction," CCPS 1998-International Conference and Workshop on Reliability and Risk Management, 1998, San Antonio, TX, AICHE, NY, NY, pp 545-560.</v>
      </c>
      <c r="O425" s="18" t="s">
        <v>976</v>
      </c>
      <c r="P425" s="10" t="s">
        <v>12229</v>
      </c>
      <c r="Q425" s="26" t="str">
        <f t="shared" si="47"/>
        <v>https://www.aiche.org/academy/conferences/international-conference-and-workshop-on-reliability-and-risk-management/1998/proceeding</v>
      </c>
      <c r="R425" s="18" t="s">
        <v>17637</v>
      </c>
      <c r="S425" s="26" t="str">
        <f t="shared" si="44"/>
        <v>https://www.aiche.org/node/1876851/group/9646/session/124221/paper/856021</v>
      </c>
    </row>
    <row r="426" spans="1:19" ht="46.5" x14ac:dyDescent="0.35">
      <c r="A426" s="18">
        <v>425</v>
      </c>
      <c r="B426" s="18">
        <v>1998</v>
      </c>
      <c r="C426" s="12" t="s">
        <v>11727</v>
      </c>
      <c r="D426" s="9" t="s">
        <v>13903</v>
      </c>
      <c r="E426" s="24" t="s">
        <v>15002</v>
      </c>
      <c r="F426" s="24" t="s">
        <v>11909</v>
      </c>
      <c r="I426" s="18" t="s">
        <v>13921</v>
      </c>
      <c r="K426" s="18">
        <v>38</v>
      </c>
      <c r="L426" s="38" t="str">
        <f t="shared" si="45"/>
        <v>CCPS 1998-International Conference and Workshop on Reliability and Risk Management, 1998, San Antonio, TX, AICHE, NY, NY</v>
      </c>
      <c r="M426" s="33" t="str">
        <f t="shared" si="46"/>
        <v>https://www.aiche.org/academy/conferences/international-conference-and-workshop-on-reliability-and-risk-management/1998/proceeding</v>
      </c>
      <c r="N426" s="38" t="str">
        <f t="shared" si="43"/>
        <v>S.D. Schemel, C.F. Schemel, and V.V. Brunt, "Methodology for Determining Reliability of a Foam Suppression System Using Fuzzy Set Theory and Fault Tree Analysis," CCPS 1998-International Conference and Workshop on Reliability and Risk Management, 1998, San Antonio, TX, AICHE, NY, NY, pp 561-590.</v>
      </c>
      <c r="O426" s="18" t="s">
        <v>981</v>
      </c>
      <c r="P426" s="10" t="s">
        <v>12230</v>
      </c>
      <c r="Q426" s="26" t="str">
        <f t="shared" si="47"/>
        <v>https://www.aiche.org/academy/conferences/international-conference-and-workshop-on-reliability-and-risk-management/1998/proceeding</v>
      </c>
      <c r="R426" s="18" t="s">
        <v>17638</v>
      </c>
      <c r="S426" s="26" t="str">
        <f t="shared" si="44"/>
        <v>https://www.aiche.org/node/1876851/group/9646/session/124221/paper/856026</v>
      </c>
    </row>
    <row r="427" spans="1:19" ht="46.5" x14ac:dyDescent="0.35">
      <c r="A427" s="18">
        <v>426</v>
      </c>
      <c r="B427" s="18">
        <v>1998</v>
      </c>
      <c r="C427" s="12" t="s">
        <v>11727</v>
      </c>
      <c r="D427" s="9" t="s">
        <v>13903</v>
      </c>
      <c r="E427" s="24" t="s">
        <v>11910</v>
      </c>
      <c r="F427" s="24" t="s">
        <v>15003</v>
      </c>
      <c r="I427" s="18" t="s">
        <v>13922</v>
      </c>
      <c r="K427" s="18">
        <v>39</v>
      </c>
      <c r="L427" s="38" t="str">
        <f t="shared" si="45"/>
        <v>CCPS 1998-International Conference and Workshop on Reliability and Risk Management, 1998, San Antonio, TX, AICHE, NY, NY</v>
      </c>
      <c r="M427" s="33" t="str">
        <f t="shared" si="46"/>
        <v>https://www.aiche.org/academy/conferences/international-conference-and-workshop-on-reliability-and-risk-management/1998/proceeding</v>
      </c>
      <c r="N427" s="38" t="str">
        <f t="shared" si="43"/>
        <v>J. Farquharson, R. Montgomery, D. Walker, et al., "Using a Risk-Based Maintenance Approach to Develop Planned Maintenance Guidelines for Fire Protection Systems," CCPS 1998-International Conference and Workshop on Reliability and Risk Management, 1998, San Antonio, TX, AICHE, NY, NY, pp 591-604.</v>
      </c>
      <c r="O427" s="18" t="s">
        <v>983</v>
      </c>
      <c r="P427" s="10" t="s">
        <v>12231</v>
      </c>
      <c r="Q427" s="26" t="str">
        <f t="shared" si="47"/>
        <v>https://www.aiche.org/academy/conferences/international-conference-and-workshop-on-reliability-and-risk-management/1998/proceeding</v>
      </c>
      <c r="R427" s="18" t="s">
        <v>17639</v>
      </c>
      <c r="S427" s="26" t="str">
        <f t="shared" si="44"/>
        <v>https://www.aiche.org/node/1876851/group/9646/session/124221/paper/856031</v>
      </c>
    </row>
    <row r="428" spans="1:19" ht="46.5" x14ac:dyDescent="0.35">
      <c r="A428" s="18">
        <v>427</v>
      </c>
      <c r="B428" s="18">
        <v>1998</v>
      </c>
      <c r="C428" s="12" t="s">
        <v>11727</v>
      </c>
      <c r="D428" s="9" t="s">
        <v>13903</v>
      </c>
      <c r="E428" s="24" t="s">
        <v>11911</v>
      </c>
      <c r="F428" s="24" t="s">
        <v>6404</v>
      </c>
      <c r="I428" s="18" t="s">
        <v>15004</v>
      </c>
      <c r="K428" s="18">
        <v>40</v>
      </c>
      <c r="L428" s="38" t="str">
        <f t="shared" si="45"/>
        <v>CCPS 1998-International Conference and Workshop on Reliability and Risk Management, 1998, San Antonio, TX, AICHE, NY, NY</v>
      </c>
      <c r="M428" s="33" t="str">
        <f t="shared" si="46"/>
        <v>https://www.aiche.org/academy/conferences/international-conference-and-workshop-on-reliability-and-risk-management/1998/proceeding</v>
      </c>
      <c r="N428" s="38" t="str">
        <f t="shared" si="43"/>
        <v>W. K. Lutz, "Use of General Industry Failure Rate Data in Fault Tree Analysis for Decision Making," CCPS 1998-International Conference and Workshop on Reliability and Risk Management, 1998, San Antonio, TX, AICHE, NY, NY, pp 605-612.</v>
      </c>
      <c r="O428" s="18" t="s">
        <v>987</v>
      </c>
      <c r="P428" s="10" t="s">
        <v>12232</v>
      </c>
      <c r="Q428" s="26" t="str">
        <f t="shared" si="47"/>
        <v>https://www.aiche.org/academy/conferences/international-conference-and-workshop-on-reliability-and-risk-management/1998/proceeding</v>
      </c>
      <c r="R428" s="18" t="s">
        <v>17640</v>
      </c>
      <c r="S428" s="26" t="str">
        <f t="shared" si="44"/>
        <v>https://www.aiche.org/node/1876851/group/9646/session/124221/paper/856036</v>
      </c>
    </row>
    <row r="429" spans="1:19" ht="46.5" x14ac:dyDescent="0.35">
      <c r="A429" s="18">
        <v>428</v>
      </c>
      <c r="B429" s="18">
        <v>1998</v>
      </c>
      <c r="C429" s="12" t="s">
        <v>11727</v>
      </c>
      <c r="D429" s="9" t="s">
        <v>11842</v>
      </c>
      <c r="E429" s="24" t="s">
        <v>11912</v>
      </c>
      <c r="F429" s="24" t="s">
        <v>2902</v>
      </c>
      <c r="I429" s="18" t="s">
        <v>15005</v>
      </c>
      <c r="K429" s="18">
        <v>41</v>
      </c>
      <c r="L429" s="38" t="str">
        <f t="shared" si="45"/>
        <v>CCPS 1998-International Conference and Workshop on Reliability and Risk Management, 1998, San Antonio, TX, AICHE, NY, NY</v>
      </c>
      <c r="M429" s="33" t="str">
        <f>HYPERLINK("https://www.aiche.org/academy/conferences/international-conference-and-workshop-on-reliability-and-risk-management/1998/proceeding")</f>
        <v>https://www.aiche.org/academy/conferences/international-conference-and-workshop-on-reliability-and-risk-management/1998/proceeding</v>
      </c>
      <c r="N429" s="38" t="str">
        <f t="shared" si="43"/>
        <v>J. Weaver, "New Directions at CCPS," CCPS 1998-International Conference and Workshop on Reliability and Risk Management, 1998, San Antonio, TX, AICHE, NY, NY, pp 615-620.</v>
      </c>
      <c r="O429" s="18" t="s">
        <v>989</v>
      </c>
      <c r="P429" s="10" t="s">
        <v>12233</v>
      </c>
      <c r="Q429" s="26" t="str">
        <f>HYPERLINK("https://www.aiche.org/academy/conferences/international-conference-and-workshop-on-reliability-and-risk-management/1998/proceeding")</f>
        <v>https://www.aiche.org/academy/conferences/international-conference-and-workshop-on-reliability-and-risk-management/1998/proceeding</v>
      </c>
      <c r="R429" s="18" t="s">
        <v>17641</v>
      </c>
      <c r="S429" s="26" t="str">
        <f t="shared" si="44"/>
        <v>https://www.aiche.org/node/1876851/group/9646/session/124221/paper/856041</v>
      </c>
    </row>
    <row r="430" spans="1:19" ht="46.5" x14ac:dyDescent="0.35">
      <c r="A430" s="18">
        <v>429</v>
      </c>
      <c r="B430" s="18">
        <v>1999</v>
      </c>
      <c r="C430" s="12" t="s">
        <v>11728</v>
      </c>
      <c r="D430" s="9" t="s">
        <v>13943</v>
      </c>
      <c r="E430" s="24" t="s">
        <v>11913</v>
      </c>
      <c r="F430" s="24" t="s">
        <v>11914</v>
      </c>
      <c r="G430" s="7"/>
      <c r="H430" s="9"/>
      <c r="I430" s="18" t="s">
        <v>3398</v>
      </c>
      <c r="K430" s="18">
        <v>1</v>
      </c>
      <c r="L430" s="38" t="str">
        <f t="shared" ref="L430:L474" si="48">CCPS_1999</f>
        <v>CCPS 1999-International Conference and Workshop on Modeling the Consequences of Hazardous Materials, 1999, San Francisco, CA</v>
      </c>
      <c r="M430" s="33" t="str">
        <f t="shared" ref="M430:M473" si="49">HYPERLINK("https://www.aiche.org/academy/conferences/international-conference-and-workshop-on-modeling-and-mitigation-consequences-accidental-releases/1999/proceeding")</f>
        <v>https://www.aiche.org/academy/conferences/international-conference-and-workshop-on-modeling-and-mitigation-consequences-accidental-releases/1999/proceeding</v>
      </c>
      <c r="N430" s="38" t="str">
        <f t="shared" si="43"/>
        <v>C. Fryman and D. Roopchand, "Management of Process Safety Scenarios," CCPS 1999-International Conference and Workshop on Modeling the Consequences of Hazardous Materials, 1999, San Francisco, CA, pp 3-14.</v>
      </c>
      <c r="O430" s="23" t="s">
        <v>704</v>
      </c>
      <c r="P430" s="10" t="s">
        <v>12234</v>
      </c>
      <c r="Q430" s="26" t="str">
        <f t="shared" ref="Q430:Q473" si="50">HYPERLINK("https://www.aiche.org/academy/conferences/international-conference-and-workshop-on-modeling-and-mitigation-consequences-accidental-releases/1999/proceeding")</f>
        <v>https://www.aiche.org/academy/conferences/international-conference-and-workshop-on-modeling-and-mitigation-consequences-accidental-releases/1999/proceeding</v>
      </c>
      <c r="R430" s="18" t="s">
        <v>17642</v>
      </c>
      <c r="S430" s="26" t="str">
        <f t="shared" si="44"/>
        <v>https://www.aiche.org/node/1877356/group/9651/session/124231/paper/856056</v>
      </c>
    </row>
    <row r="431" spans="1:19" ht="46.5" x14ac:dyDescent="0.35">
      <c r="A431" s="18">
        <v>430</v>
      </c>
      <c r="B431" s="18">
        <v>1999</v>
      </c>
      <c r="C431" s="12" t="s">
        <v>11728</v>
      </c>
      <c r="D431" s="9" t="s">
        <v>13943</v>
      </c>
      <c r="E431" s="24" t="s">
        <v>11915</v>
      </c>
      <c r="F431" s="24" t="s">
        <v>6190</v>
      </c>
      <c r="G431" s="9"/>
      <c r="H431" s="9"/>
      <c r="I431" s="7" t="s">
        <v>15394</v>
      </c>
      <c r="K431" s="18">
        <v>2</v>
      </c>
      <c r="L431" s="38" t="str">
        <f t="shared" si="48"/>
        <v>CCPS 1999-International Conference and Workshop on Modeling the Consequences of Hazardous Materials, 1999, San Francisco, CA</v>
      </c>
      <c r="M431" s="33" t="str">
        <f t="shared" si="49"/>
        <v>https://www.aiche.org/academy/conferences/international-conference-and-workshop-on-modeling-and-mitigation-consequences-accidental-releases/1999/proceeding</v>
      </c>
      <c r="N431" s="38" t="str">
        <f t="shared" si="43"/>
        <v>K. Cassidy, "Consequence Assessment: How Far Is Far Enough? ," CCPS 1999-International Conference and Workshop on Modeling the Consequences of Hazardous Materials, 1999, San Francisco, CA, pp 15-37.</v>
      </c>
      <c r="O431" s="23" t="s">
        <v>708</v>
      </c>
      <c r="P431" s="10" t="s">
        <v>12235</v>
      </c>
      <c r="Q431" s="26" t="str">
        <f t="shared" si="50"/>
        <v>https://www.aiche.org/academy/conferences/international-conference-and-workshop-on-modeling-and-mitigation-consequences-accidental-releases/1999/proceeding</v>
      </c>
      <c r="R431" s="18" t="s">
        <v>17643</v>
      </c>
      <c r="S431" s="26" t="str">
        <f t="shared" si="44"/>
        <v>https://www.aiche.org/node/1877356/group/9651/session/124231/paper/856061</v>
      </c>
    </row>
    <row r="432" spans="1:19" ht="46.5" x14ac:dyDescent="0.35">
      <c r="A432" s="18">
        <v>431</v>
      </c>
      <c r="B432" s="18">
        <v>1999</v>
      </c>
      <c r="C432" s="12" t="s">
        <v>11728</v>
      </c>
      <c r="D432" s="9" t="s">
        <v>13943</v>
      </c>
      <c r="E432" s="24" t="s">
        <v>15395</v>
      </c>
      <c r="F432" s="24" t="s">
        <v>11916</v>
      </c>
      <c r="G432" s="9"/>
      <c r="H432" s="9"/>
      <c r="I432" s="7" t="s">
        <v>538</v>
      </c>
      <c r="K432" s="18">
        <v>3</v>
      </c>
      <c r="L432" s="38" t="str">
        <f t="shared" si="48"/>
        <v>CCPS 1999-International Conference and Workshop on Modeling the Consequences of Hazardous Materials, 1999, San Francisco, CA</v>
      </c>
      <c r="M432" s="33" t="str">
        <f t="shared" si="49"/>
        <v>https://www.aiche.org/academy/conferences/international-conference-and-workshop-on-modeling-and-mitigation-consequences-accidental-releases/1999/proceeding</v>
      </c>
      <c r="N432" s="38" t="str">
        <f t="shared" si="43"/>
        <v>R.Z.D.Coutto, E. Haddad, and V. Minniti, "Classification Methology for New Industrial Facilities Handling Hazardous Materials," CCPS 1999-International Conference and Workshop on Modeling the Consequences of Hazardous Materials, 1999, San Francisco, CA, pp 39-49.</v>
      </c>
      <c r="O432" s="23" t="s">
        <v>711</v>
      </c>
      <c r="P432" s="10" t="s">
        <v>12236</v>
      </c>
      <c r="Q432" s="26" t="str">
        <f t="shared" si="50"/>
        <v>https://www.aiche.org/academy/conferences/international-conference-and-workshop-on-modeling-and-mitigation-consequences-accidental-releases/1999/proceeding</v>
      </c>
      <c r="R432" s="18" t="s">
        <v>17644</v>
      </c>
      <c r="S432" s="26" t="str">
        <f t="shared" si="44"/>
        <v>https://www.aiche.org/node/1877356/group/9651/session/124231/paper/856066</v>
      </c>
    </row>
    <row r="433" spans="1:19" ht="46.5" x14ac:dyDescent="0.35">
      <c r="A433" s="18">
        <v>432</v>
      </c>
      <c r="B433" s="18">
        <v>1999</v>
      </c>
      <c r="C433" s="12" t="s">
        <v>11728</v>
      </c>
      <c r="D433" s="9" t="s">
        <v>13943</v>
      </c>
      <c r="E433" s="24" t="s">
        <v>11917</v>
      </c>
      <c r="F433" s="24" t="s">
        <v>11918</v>
      </c>
      <c r="G433" s="9"/>
      <c r="H433" s="9"/>
      <c r="I433" s="7" t="s">
        <v>13926</v>
      </c>
      <c r="K433" s="18">
        <v>4</v>
      </c>
      <c r="L433" s="38" t="str">
        <f t="shared" si="48"/>
        <v>CCPS 1999-International Conference and Workshop on Modeling the Consequences of Hazardous Materials, 1999, San Francisco, CA</v>
      </c>
      <c r="M433" s="33" t="str">
        <f t="shared" si="49"/>
        <v>https://www.aiche.org/academy/conferences/international-conference-and-workshop-on-modeling-and-mitigation-consequences-accidental-releases/1999/proceeding</v>
      </c>
      <c r="N433" s="38" t="str">
        <f t="shared" si="43"/>
        <v>M.W. Roberts, "Lessons Learned by Industry Groups in Performing Hazard Assessments to Satisfy the Requirements of EPA's Risk Management Program Rule," CCPS 1999-International Conference and Workshop on Modeling the Consequences of Hazardous Materials, 1999, San Francisco, CA, pp 51-74.</v>
      </c>
      <c r="O433" s="23" t="s">
        <v>715</v>
      </c>
      <c r="P433" s="10" t="s">
        <v>12237</v>
      </c>
      <c r="Q433" s="26" t="str">
        <f t="shared" si="50"/>
        <v>https://www.aiche.org/academy/conferences/international-conference-and-workshop-on-modeling-and-mitigation-consequences-accidental-releases/1999/proceeding</v>
      </c>
      <c r="R433" s="18" t="s">
        <v>17645</v>
      </c>
      <c r="S433" s="26" t="str">
        <f t="shared" si="44"/>
        <v>https://www.aiche.org/node/1877356/group/9651/session/124231/paper/856071</v>
      </c>
    </row>
    <row r="434" spans="1:19" ht="46.5" x14ac:dyDescent="0.35">
      <c r="A434" s="18">
        <v>433</v>
      </c>
      <c r="B434" s="18">
        <v>1999</v>
      </c>
      <c r="C434" s="12" t="s">
        <v>11728</v>
      </c>
      <c r="D434" s="9" t="s">
        <v>13943</v>
      </c>
      <c r="E434" s="24" t="s">
        <v>11919</v>
      </c>
      <c r="F434" s="24" t="s">
        <v>11840</v>
      </c>
      <c r="G434" s="9"/>
      <c r="H434" s="9"/>
      <c r="I434" s="7" t="s">
        <v>13927</v>
      </c>
      <c r="K434" s="18">
        <v>5</v>
      </c>
      <c r="L434" s="38" t="str">
        <f t="shared" si="48"/>
        <v>CCPS 1999-International Conference and Workshop on Modeling the Consequences of Hazardous Materials, 1999, San Francisco, CA</v>
      </c>
      <c r="M434" s="33" t="str">
        <f t="shared" si="49"/>
        <v>https://www.aiche.org/academy/conferences/international-conference-and-workshop-on-modeling-and-mitigation-consequences-accidental-releases/1999/proceeding</v>
      </c>
      <c r="N434" s="38" t="str">
        <f t="shared" si="43"/>
        <v>G.D. Kaiser, "Issues in the Development and Use of Guidance for EPA Hazard Assessments of Toxic Substances," CCPS 1999-International Conference and Workshop on Modeling the Consequences of Hazardous Materials, 1999, San Francisco, CA, pp 75-96.</v>
      </c>
      <c r="O434" s="23" t="s">
        <v>719</v>
      </c>
      <c r="P434" s="10" t="s">
        <v>12238</v>
      </c>
      <c r="Q434" s="26" t="str">
        <f t="shared" si="50"/>
        <v>https://www.aiche.org/academy/conferences/international-conference-and-workshop-on-modeling-and-mitigation-consequences-accidental-releases/1999/proceeding</v>
      </c>
      <c r="R434" s="18" t="s">
        <v>17646</v>
      </c>
      <c r="S434" s="26" t="str">
        <f t="shared" si="44"/>
        <v>https://www.aiche.org/node/1877356/group/9651/session/124231/paper/856076</v>
      </c>
    </row>
    <row r="435" spans="1:19" ht="46.5" x14ac:dyDescent="0.35">
      <c r="A435" s="18">
        <v>434</v>
      </c>
      <c r="B435" s="18">
        <v>1999</v>
      </c>
      <c r="C435" s="12" t="s">
        <v>11728</v>
      </c>
      <c r="D435" s="9" t="s">
        <v>13943</v>
      </c>
      <c r="E435" s="24" t="s">
        <v>11920</v>
      </c>
      <c r="F435" s="24" t="s">
        <v>11921</v>
      </c>
      <c r="G435" s="9"/>
      <c r="H435" s="9"/>
      <c r="I435" s="7" t="s">
        <v>15396</v>
      </c>
      <c r="K435" s="18">
        <v>6</v>
      </c>
      <c r="L435" s="38" t="str">
        <f t="shared" si="48"/>
        <v>CCPS 1999-International Conference and Workshop on Modeling the Consequences of Hazardous Materials, 1999, San Francisco, CA</v>
      </c>
      <c r="M435" s="33" t="str">
        <f t="shared" si="49"/>
        <v>https://www.aiche.org/academy/conferences/international-conference-and-workshop-on-modeling-and-mitigation-consequences-accidental-releases/1999/proceeding</v>
      </c>
      <c r="N435" s="38" t="str">
        <f t="shared" si="43"/>
        <v>R.E. Britter, "Recent Research on the Dispersion of Hazardous Materials," CCPS 1999-International Conference and Workshop on Modeling the Consequences of Hazardous Materials, 1999, San Francisco, CA, pp 97-130.</v>
      </c>
      <c r="O435" s="23" t="s">
        <v>723</v>
      </c>
      <c r="P435" s="10" t="s">
        <v>12239</v>
      </c>
      <c r="Q435" s="26" t="str">
        <f t="shared" si="50"/>
        <v>https://www.aiche.org/academy/conferences/international-conference-and-workshop-on-modeling-and-mitigation-consequences-accidental-releases/1999/proceeding</v>
      </c>
      <c r="R435" s="18" t="s">
        <v>17647</v>
      </c>
      <c r="S435" s="26" t="str">
        <f t="shared" si="44"/>
        <v>https://www.aiche.org/node/1877356/group/9651/session/124231/paper/856081</v>
      </c>
    </row>
    <row r="436" spans="1:19" ht="46.5" x14ac:dyDescent="0.35">
      <c r="A436" s="18">
        <v>435</v>
      </c>
      <c r="B436" s="18">
        <v>1999</v>
      </c>
      <c r="C436" s="12" t="s">
        <v>11728</v>
      </c>
      <c r="D436" s="9" t="s">
        <v>2115</v>
      </c>
      <c r="E436" s="24" t="s">
        <v>11922</v>
      </c>
      <c r="F436" s="24" t="s">
        <v>11923</v>
      </c>
      <c r="G436" s="9"/>
      <c r="H436" s="9"/>
      <c r="I436" s="7" t="s">
        <v>13928</v>
      </c>
      <c r="K436" s="18">
        <v>7</v>
      </c>
      <c r="L436" s="38" t="str">
        <f t="shared" si="48"/>
        <v>CCPS 1999-International Conference and Workshop on Modeling the Consequences of Hazardous Materials, 1999, San Francisco, CA</v>
      </c>
      <c r="M436" s="33" t="str">
        <f t="shared" si="49"/>
        <v>https://www.aiche.org/academy/conferences/international-conference-and-workshop-on-modeling-and-mitigation-consequences-accidental-releases/1999/proceeding</v>
      </c>
      <c r="N436" s="38" t="str">
        <f t="shared" si="43"/>
        <v>T. Kapias and R.F. Griffiths, "A New Model for Accidental Releases of Water Reactive Chemicals ," CCPS 1999-International Conference and Workshop on Modeling the Consequences of Hazardous Materials, 1999, San Francisco, CA, pp 133-144.</v>
      </c>
      <c r="O436" s="23" t="s">
        <v>726</v>
      </c>
      <c r="P436" s="10" t="s">
        <v>12240</v>
      </c>
      <c r="Q436" s="26" t="str">
        <f t="shared" si="50"/>
        <v>https://www.aiche.org/academy/conferences/international-conference-and-workshop-on-modeling-and-mitigation-consequences-accidental-releases/1999/proceeding</v>
      </c>
      <c r="R436" s="18" t="s">
        <v>17648</v>
      </c>
      <c r="S436" s="26" t="str">
        <f t="shared" si="44"/>
        <v>https://www.aiche.org/node/1877356/group/9651/session/124231/paper/856086</v>
      </c>
    </row>
    <row r="437" spans="1:19" ht="46.5" x14ac:dyDescent="0.35">
      <c r="A437" s="18">
        <v>436</v>
      </c>
      <c r="B437" s="18">
        <v>1999</v>
      </c>
      <c r="C437" s="12" t="s">
        <v>11728</v>
      </c>
      <c r="D437" s="9" t="s">
        <v>2115</v>
      </c>
      <c r="E437" s="24" t="s">
        <v>11924</v>
      </c>
      <c r="F437" s="24" t="s">
        <v>11925</v>
      </c>
      <c r="G437" s="9"/>
      <c r="H437" s="9"/>
      <c r="I437" s="7" t="s">
        <v>15347</v>
      </c>
      <c r="K437" s="18">
        <v>8</v>
      </c>
      <c r="L437" s="38" t="str">
        <f t="shared" si="48"/>
        <v>CCPS 1999-International Conference and Workshop on Modeling the Consequences of Hazardous Materials, 1999, San Francisco, CA</v>
      </c>
      <c r="M437" s="33" t="str">
        <f t="shared" si="49"/>
        <v>https://www.aiche.org/academy/conferences/international-conference-and-workshop-on-modeling-and-mitigation-consequences-accidental-releases/1999/proceeding</v>
      </c>
      <c r="N437" s="38" t="str">
        <f t="shared" si="43"/>
        <v>D.M. Webber, T.K. Fannelop, and H.W.M. Witlox, "Source Terms from Two-Phase Flow in Long Pipelines following an Accidental Breach," CCPS 1999-International Conference and Workshop on Modeling the Consequences of Hazardous Materials, 1999, San Francisco, CA, pp 145-167.</v>
      </c>
      <c r="O437" s="23" t="s">
        <v>729</v>
      </c>
      <c r="P437" s="10" t="s">
        <v>12241</v>
      </c>
      <c r="Q437" s="26" t="str">
        <f t="shared" si="50"/>
        <v>https://www.aiche.org/academy/conferences/international-conference-and-workshop-on-modeling-and-mitigation-consequences-accidental-releases/1999/proceeding</v>
      </c>
      <c r="R437" s="18" t="s">
        <v>17649</v>
      </c>
      <c r="S437" s="26" t="str">
        <f t="shared" si="44"/>
        <v>https://www.aiche.org/node/1877356/group/9651/session/124231/paper/856091</v>
      </c>
    </row>
    <row r="438" spans="1:19" ht="46.5" x14ac:dyDescent="0.35">
      <c r="A438" s="18">
        <v>437</v>
      </c>
      <c r="B438" s="18">
        <v>1999</v>
      </c>
      <c r="C438" s="12" t="s">
        <v>11728</v>
      </c>
      <c r="D438" s="9" t="s">
        <v>2115</v>
      </c>
      <c r="E438" s="24" t="s">
        <v>11926</v>
      </c>
      <c r="F438" s="24" t="s">
        <v>11927</v>
      </c>
      <c r="G438" s="9"/>
      <c r="H438" s="9"/>
      <c r="I438" s="7" t="s">
        <v>15349</v>
      </c>
      <c r="K438" s="18">
        <v>9</v>
      </c>
      <c r="L438" s="38" t="str">
        <f t="shared" si="48"/>
        <v>CCPS 1999-International Conference and Workshop on Modeling the Consequences of Hazardous Materials, 1999, San Francisco, CA</v>
      </c>
      <c r="M438" s="33" t="str">
        <f t="shared" si="49"/>
        <v>https://www.aiche.org/academy/conferences/international-conference-and-workshop-on-modeling-and-mitigation-consequences-accidental-releases/1999/proceeding</v>
      </c>
      <c r="N438" s="38" t="str">
        <f t="shared" si="43"/>
        <v>D.W. Johnson, "RELASE - An Aerosol Model with Potential," CCPS 1999-International Conference and Workshop on Modeling the Consequences of Hazardous Materials, 1999, San Francisco, CA, pp 169-187.</v>
      </c>
      <c r="O438" s="23" t="s">
        <v>732</v>
      </c>
      <c r="P438" s="9" t="s">
        <v>12242</v>
      </c>
      <c r="Q438" s="26" t="str">
        <f t="shared" si="50"/>
        <v>https://www.aiche.org/academy/conferences/international-conference-and-workshop-on-modeling-and-mitigation-consequences-accidental-releases/1999/proceeding</v>
      </c>
      <c r="R438" s="18" t="s">
        <v>17650</v>
      </c>
      <c r="S438" s="26" t="str">
        <f t="shared" si="44"/>
        <v>https://www.aiche.org/node/1877356/group/9651/session/124231/paper/856096</v>
      </c>
    </row>
    <row r="439" spans="1:19" ht="46.5" x14ac:dyDescent="0.35">
      <c r="A439" s="18">
        <v>438</v>
      </c>
      <c r="B439" s="18">
        <v>1999</v>
      </c>
      <c r="C439" s="12" t="s">
        <v>11728</v>
      </c>
      <c r="D439" s="52" t="s">
        <v>13946</v>
      </c>
      <c r="E439" s="24" t="s">
        <v>11928</v>
      </c>
      <c r="F439" s="24" t="s">
        <v>15397</v>
      </c>
      <c r="G439" s="9"/>
      <c r="H439" s="9"/>
      <c r="I439" s="7" t="s">
        <v>13929</v>
      </c>
      <c r="K439" s="18">
        <v>10</v>
      </c>
      <c r="L439" s="38" t="str">
        <f t="shared" si="48"/>
        <v>CCPS 1999-International Conference and Workshop on Modeling the Consequences of Hazardous Materials, 1999, San Francisco, CA</v>
      </c>
      <c r="M439" s="33" t="str">
        <f t="shared" si="49"/>
        <v>https://www.aiche.org/academy/conferences/international-conference-and-workshop-on-modeling-and-mitigation-consequences-accidental-releases/1999/proceeding</v>
      </c>
      <c r="N439" s="38" t="str">
        <f t="shared" si="43"/>
        <v>S.B. King, D. Sheesley, T. Routh, et al., "The Kit Fox Field Demonstration Project and Data Set," CCPS 1999-International Conference and Workshop on Modeling the Consequences of Hazardous Materials, 1999, San Francisco, CA, pp 191-208.</v>
      </c>
      <c r="O439" s="23" t="s">
        <v>75</v>
      </c>
      <c r="P439" s="10" t="s">
        <v>12243</v>
      </c>
      <c r="Q439" s="26" t="str">
        <f t="shared" si="50"/>
        <v>https://www.aiche.org/academy/conferences/international-conference-and-workshop-on-modeling-and-mitigation-consequences-accidental-releases/1999/proceeding</v>
      </c>
      <c r="R439" s="18" t="s">
        <v>17651</v>
      </c>
      <c r="S439" s="26" t="str">
        <f t="shared" si="44"/>
        <v>https://www.aiche.org/node/1877356/group/9651/session/124231/paper/856101</v>
      </c>
    </row>
    <row r="440" spans="1:19" ht="46.5" x14ac:dyDescent="0.35">
      <c r="A440" s="18">
        <v>439</v>
      </c>
      <c r="B440" s="18">
        <v>1999</v>
      </c>
      <c r="C440" s="12" t="s">
        <v>11728</v>
      </c>
      <c r="D440" s="52" t="s">
        <v>13946</v>
      </c>
      <c r="E440" s="24" t="s">
        <v>15398</v>
      </c>
      <c r="F440" s="24" t="s">
        <v>11929</v>
      </c>
      <c r="G440" s="9"/>
      <c r="H440" s="9"/>
      <c r="I440" s="7" t="s">
        <v>13930</v>
      </c>
      <c r="K440" s="18">
        <v>11</v>
      </c>
      <c r="L440" s="38" t="str">
        <f t="shared" si="48"/>
        <v>CCPS 1999-International Conference and Workshop on Modeling the Consequences of Hazardous Materials, 1999, San Francisco, CA</v>
      </c>
      <c r="M440" s="33" t="str">
        <f t="shared" si="49"/>
        <v>https://www.aiche.org/academy/conferences/international-conference-and-workshop-on-modeling-and-mitigation-consequences-accidental-releases/1999/proceeding</v>
      </c>
      <c r="N440" s="38" t="str">
        <f t="shared" si="43"/>
        <v>T. Spicer and J. Havens, "Description and Analysis of Atmospheric Dispersion Tests Conducted by EPA at the DOE Hazmat Spills Center," CCPS 1999-International Conference and Workshop on Modeling the Consequences of Hazardous Materials, 1999, San Francisco, CA, pp 209-228.</v>
      </c>
      <c r="O440" s="18" t="s">
        <v>79</v>
      </c>
      <c r="P440" s="10" t="s">
        <v>12244</v>
      </c>
      <c r="Q440" s="26" t="str">
        <f t="shared" si="50"/>
        <v>https://www.aiche.org/academy/conferences/international-conference-and-workshop-on-modeling-and-mitigation-consequences-accidental-releases/1999/proceeding</v>
      </c>
      <c r="R440" s="18" t="s">
        <v>17652</v>
      </c>
      <c r="S440" s="26" t="str">
        <f t="shared" si="44"/>
        <v>https://www.aiche.org/node/1877356/group/9651/session/124231/paper/856106</v>
      </c>
    </row>
    <row r="441" spans="1:19" ht="46.5" x14ac:dyDescent="0.35">
      <c r="A441" s="18">
        <v>440</v>
      </c>
      <c r="B441" s="18">
        <v>1999</v>
      </c>
      <c r="C441" s="12" t="s">
        <v>11728</v>
      </c>
      <c r="D441" s="52" t="s">
        <v>13946</v>
      </c>
      <c r="E441" s="24" t="s">
        <v>11930</v>
      </c>
      <c r="F441" s="24" t="s">
        <v>11931</v>
      </c>
      <c r="G441" s="9"/>
      <c r="H441" s="9"/>
      <c r="I441" s="7" t="s">
        <v>15399</v>
      </c>
      <c r="K441" s="18">
        <v>12</v>
      </c>
      <c r="L441" s="38" t="str">
        <f t="shared" si="48"/>
        <v>CCPS 1999-International Conference and Workshop on Modeling the Consequences of Hazardous Materials, 1999, San Francisco, CA</v>
      </c>
      <c r="M441" s="33" t="str">
        <f t="shared" si="49"/>
        <v>https://www.aiche.org/academy/conferences/international-conference-and-workshop-on-modeling-and-mitigation-consequences-accidental-releases/1999/proceeding</v>
      </c>
      <c r="N441" s="38" t="str">
        <f t="shared" si="43"/>
        <v>S.R. Hanna and J.C. Chang, "Testing of the HEGADAS Model using the Kit Fox Field Data," CCPS 1999-International Conference and Workshop on Modeling the Consequences of Hazardous Materials, 1999, San Francisco, CA, pp 229-245.</v>
      </c>
      <c r="O441" s="18" t="s">
        <v>83</v>
      </c>
      <c r="P441" s="10" t="s">
        <v>12245</v>
      </c>
      <c r="Q441" s="26" t="str">
        <f t="shared" si="50"/>
        <v>https://www.aiche.org/academy/conferences/international-conference-and-workshop-on-modeling-and-mitigation-consequences-accidental-releases/1999/proceeding</v>
      </c>
      <c r="R441" s="18" t="s">
        <v>17653</v>
      </c>
      <c r="S441" s="26" t="str">
        <f t="shared" si="44"/>
        <v>https://www.aiche.org/node/1877356/group/9651/session/124231/paper/856111</v>
      </c>
    </row>
    <row r="442" spans="1:19" ht="46.5" x14ac:dyDescent="0.35">
      <c r="A442" s="18">
        <v>441</v>
      </c>
      <c r="B442" s="18">
        <v>1999</v>
      </c>
      <c r="C442" s="12" t="s">
        <v>11728</v>
      </c>
      <c r="D442" s="52" t="s">
        <v>13946</v>
      </c>
      <c r="E442" s="24" t="s">
        <v>11932</v>
      </c>
      <c r="F442" s="24" t="s">
        <v>15400</v>
      </c>
      <c r="G442" s="9"/>
      <c r="H442" s="9"/>
      <c r="I442" s="7" t="s">
        <v>15401</v>
      </c>
      <c r="K442" s="18">
        <v>13</v>
      </c>
      <c r="L442" s="38" t="str">
        <f t="shared" si="48"/>
        <v>CCPS 1999-International Conference and Workshop on Modeling the Consequences of Hazardous Materials, 1999, San Francisco, CA</v>
      </c>
      <c r="M442" s="33" t="str">
        <f t="shared" si="49"/>
        <v>https://www.aiche.org/academy/conferences/international-conference-and-workshop-on-modeling-and-mitigation-consequences-accidental-releases/1999/proceeding</v>
      </c>
      <c r="N442" s="38" t="str">
        <f t="shared" si="43"/>
        <v>H.H. Schoten, M. Molag, J.S. Duffield, et al., "The Use of Fluid Curtains for Post-Release Mitigation of Gas Dispersion," CCPS 1999-International Conference and Workshop on Modeling the Consequences of Hazardous Materials, 1999, San Francisco, CA, pp 247-259.</v>
      </c>
      <c r="O442" s="18" t="s">
        <v>86</v>
      </c>
      <c r="P442" s="10" t="s">
        <v>12246</v>
      </c>
      <c r="Q442" s="26" t="str">
        <f t="shared" si="50"/>
        <v>https://www.aiche.org/academy/conferences/international-conference-and-workshop-on-modeling-and-mitigation-consequences-accidental-releases/1999/proceeding</v>
      </c>
      <c r="R442" s="18" t="s">
        <v>17654</v>
      </c>
      <c r="S442" s="26" t="str">
        <f t="shared" si="44"/>
        <v>https://www.aiche.org/node/1877356/group/9651/session/124231/paper/856116</v>
      </c>
    </row>
    <row r="443" spans="1:19" ht="46.5" x14ac:dyDescent="0.35">
      <c r="A443" s="18">
        <v>442</v>
      </c>
      <c r="B443" s="18">
        <v>1999</v>
      </c>
      <c r="C443" s="12" t="s">
        <v>11728</v>
      </c>
      <c r="D443" s="52" t="s">
        <v>13946</v>
      </c>
      <c r="E443" s="24" t="s">
        <v>11933</v>
      </c>
      <c r="F443" s="24" t="s">
        <v>15402</v>
      </c>
      <c r="G443" s="9"/>
      <c r="H443" s="9"/>
      <c r="I443" s="7" t="s">
        <v>2405</v>
      </c>
      <c r="K443" s="18">
        <v>14</v>
      </c>
      <c r="L443" s="38" t="str">
        <f t="shared" si="48"/>
        <v>CCPS 1999-International Conference and Workshop on Modeling the Consequences of Hazardous Materials, 1999, San Francisco, CA</v>
      </c>
      <c r="M443" s="33" t="str">
        <f t="shared" si="49"/>
        <v>https://www.aiche.org/academy/conferences/international-conference-and-workshop-on-modeling-and-mitigation-consequences-accidental-releases/1999/proceeding</v>
      </c>
      <c r="N443" s="38" t="str">
        <f t="shared" si="43"/>
        <v>D.N. Blewitt and A.J. Krol, "Development of HF Alkylation Unit Water Spray Mitigation Auto-Start Technology ," CCPS 1999-International Conference and Workshop on Modeling the Consequences of Hazardous Materials, 1999, San Francisco, CA, pp 261-272.</v>
      </c>
      <c r="O443" s="18" t="s">
        <v>89</v>
      </c>
      <c r="P443" s="10" t="s">
        <v>12247</v>
      </c>
      <c r="Q443" s="26" t="str">
        <f t="shared" si="50"/>
        <v>https://www.aiche.org/academy/conferences/international-conference-and-workshop-on-modeling-and-mitigation-consequences-accidental-releases/1999/proceeding</v>
      </c>
      <c r="R443" s="18" t="s">
        <v>17655</v>
      </c>
      <c r="S443" s="26" t="str">
        <f t="shared" si="44"/>
        <v>https://www.aiche.org/node/1877356/group/9651/session/124231/paper/856121</v>
      </c>
    </row>
    <row r="444" spans="1:19" ht="46.5" x14ac:dyDescent="0.35">
      <c r="A444" s="18">
        <v>443</v>
      </c>
      <c r="B444" s="18">
        <v>1999</v>
      </c>
      <c r="C444" s="12" t="s">
        <v>11728</v>
      </c>
      <c r="D444" s="52" t="s">
        <v>13946</v>
      </c>
      <c r="E444" s="24" t="s">
        <v>11934</v>
      </c>
      <c r="F444" s="24" t="s">
        <v>11935</v>
      </c>
      <c r="G444" s="9"/>
      <c r="H444" s="9"/>
      <c r="I444" s="7" t="s">
        <v>13931</v>
      </c>
      <c r="K444" s="18">
        <v>15</v>
      </c>
      <c r="L444" s="38" t="str">
        <f t="shared" si="48"/>
        <v>CCPS 1999-International Conference and Workshop on Modeling the Consequences of Hazardous Materials, 1999, San Francisco, CA</v>
      </c>
      <c r="M444" s="33" t="str">
        <f t="shared" si="49"/>
        <v>https://www.aiche.org/academy/conferences/international-conference-and-workshop-on-modeling-and-mitigation-consequences-accidental-releases/1999/proceeding</v>
      </c>
      <c r="N444" s="38" t="str">
        <f t="shared" si="43"/>
        <v>R. Cecchetti and K. Steinberg, "Application Considerations of Consequence Reduction for Toxic Vapor Clouds ," CCPS 1999-International Conference and Workshop on Modeling the Consequences of Hazardous Materials, 1999, San Francisco, CA, pp 273-286.</v>
      </c>
      <c r="O444" s="18" t="s">
        <v>92</v>
      </c>
      <c r="P444" s="10" t="s">
        <v>12248</v>
      </c>
      <c r="Q444" s="26" t="str">
        <f t="shared" si="50"/>
        <v>https://www.aiche.org/academy/conferences/international-conference-and-workshop-on-modeling-and-mitigation-consequences-accidental-releases/1999/proceeding</v>
      </c>
      <c r="R444" s="18" t="s">
        <v>17656</v>
      </c>
      <c r="S444" s="26" t="str">
        <f t="shared" si="44"/>
        <v>https://www.aiche.org/node/1877356/group/9651/session/124231/paper/856126</v>
      </c>
    </row>
    <row r="445" spans="1:19" ht="46.5" x14ac:dyDescent="0.35">
      <c r="A445" s="18">
        <v>444</v>
      </c>
      <c r="B445" s="18">
        <v>1999</v>
      </c>
      <c r="C445" s="12" t="s">
        <v>11728</v>
      </c>
      <c r="D445" s="52" t="s">
        <v>13946</v>
      </c>
      <c r="E445" s="24" t="s">
        <v>11936</v>
      </c>
      <c r="F445" s="24" t="s">
        <v>11937</v>
      </c>
      <c r="G445" s="9"/>
      <c r="H445" s="9"/>
      <c r="I445" s="7" t="s">
        <v>15403</v>
      </c>
      <c r="K445" s="18">
        <v>16</v>
      </c>
      <c r="L445" s="38" t="str">
        <f t="shared" si="48"/>
        <v>CCPS 1999-International Conference and Workshop on Modeling the Consequences of Hazardous Materials, 1999, San Francisco, CA</v>
      </c>
      <c r="M445" s="33" t="str">
        <f t="shared" si="49"/>
        <v>https://www.aiche.org/academy/conferences/international-conference-and-workshop-on-modeling-and-mitigation-consequences-accidental-releases/1999/proceeding</v>
      </c>
      <c r="N445" s="38" t="str">
        <f t="shared" si="43"/>
        <v>S. Bradley, R.N. Fry, and A. Ehmann, "The Hazard Prediction and Assessment Capability and Its Application to Industrial Hazards," CCPS 1999-International Conference and Workshop on Modeling the Consequences of Hazardous Materials, 1999, San Francisco, CA, pp 287-313.</v>
      </c>
      <c r="O445" s="18" t="s">
        <v>95</v>
      </c>
      <c r="P445" s="10" t="s">
        <v>12249</v>
      </c>
      <c r="Q445" s="26" t="str">
        <f t="shared" si="50"/>
        <v>https://www.aiche.org/academy/conferences/international-conference-and-workshop-on-modeling-and-mitigation-consequences-accidental-releases/1999/proceeding</v>
      </c>
      <c r="R445" s="18" t="s">
        <v>17657</v>
      </c>
      <c r="S445" s="26" t="str">
        <f t="shared" si="44"/>
        <v>https://www.aiche.org/node/1877356/group/9651/session/124231/paper/856131</v>
      </c>
    </row>
    <row r="446" spans="1:19" ht="46.5" x14ac:dyDescent="0.35">
      <c r="A446" s="18">
        <v>445</v>
      </c>
      <c r="B446" s="18">
        <v>1999</v>
      </c>
      <c r="C446" s="12" t="s">
        <v>11728</v>
      </c>
      <c r="D446" s="52" t="s">
        <v>13946</v>
      </c>
      <c r="E446" s="24" t="s">
        <v>11938</v>
      </c>
      <c r="F446" s="24" t="s">
        <v>11939</v>
      </c>
      <c r="G446" s="9"/>
      <c r="H446" s="9"/>
      <c r="I446" s="7" t="s">
        <v>13932</v>
      </c>
      <c r="K446" s="18">
        <v>17</v>
      </c>
      <c r="L446" s="38" t="str">
        <f t="shared" si="48"/>
        <v>CCPS 1999-International Conference and Workshop on Modeling the Consequences of Hazardous Materials, 1999, San Francisco, CA</v>
      </c>
      <c r="M446" s="33" t="str">
        <f t="shared" si="49"/>
        <v>https://www.aiche.org/academy/conferences/international-conference-and-workshop-on-modeling-and-mitigation-consequences-accidental-releases/1999/proceeding</v>
      </c>
      <c r="N446" s="38" t="str">
        <f t="shared" si="43"/>
        <v>H.W.M.Witlox and A. Holt, "A Unified Model for Jet, Heavy, and Passive Dispersion Including Droplet Rainout and Re-Evaporation," CCPS 1999-International Conference and Workshop on Modeling the Consequences of Hazardous Materials, 1999, San Francisco, CA, pp 315-344.</v>
      </c>
      <c r="O446" s="18" t="s">
        <v>98</v>
      </c>
      <c r="P446" s="10" t="s">
        <v>12250</v>
      </c>
      <c r="Q446" s="26" t="str">
        <f t="shared" si="50"/>
        <v>https://www.aiche.org/academy/conferences/international-conference-and-workshop-on-modeling-and-mitigation-consequences-accidental-releases/1999/proceeding</v>
      </c>
      <c r="R446" s="18" t="s">
        <v>17658</v>
      </c>
      <c r="S446" s="26" t="str">
        <f t="shared" si="44"/>
        <v>https://www.aiche.org/node/1877356/group/9651/session/124231/paper/856136</v>
      </c>
    </row>
    <row r="447" spans="1:19" ht="46.5" x14ac:dyDescent="0.35">
      <c r="A447" s="18">
        <v>446</v>
      </c>
      <c r="B447" s="18">
        <v>1999</v>
      </c>
      <c r="C447" s="12" t="s">
        <v>11728</v>
      </c>
      <c r="D447" s="52" t="s">
        <v>13946</v>
      </c>
      <c r="E447" s="24" t="s">
        <v>11940</v>
      </c>
      <c r="F447" s="24" t="s">
        <v>11941</v>
      </c>
      <c r="G447" s="9"/>
      <c r="H447" s="9"/>
      <c r="I447" s="7" t="s">
        <v>15404</v>
      </c>
      <c r="K447" s="18">
        <v>18</v>
      </c>
      <c r="L447" s="38" t="str">
        <f t="shared" si="48"/>
        <v>CCPS 1999-International Conference and Workshop on Modeling the Consequences of Hazardous Materials, 1999, San Francisco, CA</v>
      </c>
      <c r="M447" s="33" t="str">
        <f t="shared" si="49"/>
        <v>https://www.aiche.org/academy/conferences/international-conference-and-workshop-on-modeling-and-mitigation-consequences-accidental-releases/1999/proceeding</v>
      </c>
      <c r="N447" s="38" t="str">
        <f t="shared" si="43"/>
        <v>N.C. Daish, R.E. Britter, P.F. Linden, et al., "SMEDIS: Scientific Model Evaluation Techniques Applied to Dense Gas Dispersion Models in Complex Situations," CCPS 1999-International Conference and Workshop on Modeling the Consequences of Hazardous Materials, 1999, San Francisco, CA, pp 345-371.</v>
      </c>
      <c r="O447" s="18" t="s">
        <v>102</v>
      </c>
      <c r="P447" s="10" t="s">
        <v>12251</v>
      </c>
      <c r="Q447" s="26" t="str">
        <f t="shared" si="50"/>
        <v>https://www.aiche.org/academy/conferences/international-conference-and-workshop-on-modeling-and-mitigation-consequences-accidental-releases/1999/proceeding</v>
      </c>
      <c r="R447" s="18" t="s">
        <v>17659</v>
      </c>
      <c r="S447" s="26" t="str">
        <f t="shared" si="44"/>
        <v>https://www.aiche.org/node/1877356/group/9651/session/124231/paper/856141</v>
      </c>
    </row>
    <row r="448" spans="1:19" ht="46.5" x14ac:dyDescent="0.35">
      <c r="A448" s="18">
        <v>447</v>
      </c>
      <c r="B448" s="18">
        <v>1999</v>
      </c>
      <c r="C448" s="12" t="s">
        <v>11728</v>
      </c>
      <c r="D448" s="52" t="s">
        <v>13946</v>
      </c>
      <c r="E448" s="24" t="s">
        <v>11942</v>
      </c>
      <c r="F448" s="24" t="s">
        <v>11943</v>
      </c>
      <c r="G448" s="9"/>
      <c r="H448" s="9"/>
      <c r="I448" s="7" t="s">
        <v>13933</v>
      </c>
      <c r="K448" s="18">
        <v>19</v>
      </c>
      <c r="L448" s="38" t="str">
        <f t="shared" si="48"/>
        <v>CCPS 1999-International Conference and Workshop on Modeling the Consequences of Hazardous Materials, 1999, San Francisco, CA</v>
      </c>
      <c r="M448" s="33" t="str">
        <f t="shared" si="49"/>
        <v>https://www.aiche.org/academy/conferences/international-conference-and-workshop-on-modeling-and-mitigation-consequences-accidental-releases/1999/proceeding</v>
      </c>
      <c r="N448" s="38" t="str">
        <f t="shared" si="43"/>
        <v>J.R. Taylor, Y. Riezel, and Y. Weber, "Dispersion Modeling in Terrain for Liquefied Gas Releases from Plant and Pipelines," CCPS 1999-International Conference and Workshop on Modeling the Consequences of Hazardous Materials, 1999, San Francisco, CA, pp 373-380.</v>
      </c>
      <c r="O448" s="18" t="s">
        <v>106</v>
      </c>
      <c r="P448" s="10" t="s">
        <v>12252</v>
      </c>
      <c r="Q448" s="26" t="str">
        <f t="shared" si="50"/>
        <v>https://www.aiche.org/academy/conferences/international-conference-and-workshop-on-modeling-and-mitigation-consequences-accidental-releases/1999/proceeding</v>
      </c>
      <c r="R448" s="18" t="s">
        <v>17660</v>
      </c>
      <c r="S448" s="26" t="str">
        <f t="shared" si="44"/>
        <v>https://www.aiche.org/node/1877356/group/9651/session/124231/paper/856146</v>
      </c>
    </row>
    <row r="449" spans="1:19" ht="46.5" x14ac:dyDescent="0.35">
      <c r="A449" s="18">
        <v>448</v>
      </c>
      <c r="B449" s="18">
        <v>1999</v>
      </c>
      <c r="C449" s="12" t="s">
        <v>11728</v>
      </c>
      <c r="D449" s="52" t="s">
        <v>13946</v>
      </c>
      <c r="E449" s="24" t="s">
        <v>11944</v>
      </c>
      <c r="F449" s="24" t="s">
        <v>11945</v>
      </c>
      <c r="G449" s="9"/>
      <c r="H449" s="9"/>
      <c r="I449" s="7" t="s">
        <v>13947</v>
      </c>
      <c r="K449" s="18">
        <v>20</v>
      </c>
      <c r="L449" s="38" t="str">
        <f t="shared" si="48"/>
        <v>CCPS 1999-International Conference and Workshop on Modeling the Consequences of Hazardous Materials, 1999, San Francisco, CA</v>
      </c>
      <c r="M449" s="33" t="str">
        <f t="shared" si="49"/>
        <v>https://www.aiche.org/academy/conferences/international-conference-and-workshop-on-modeling-and-mitigation-consequences-accidental-releases/1999/proceeding</v>
      </c>
      <c r="N449" s="38" t="str">
        <f t="shared" si="43"/>
        <v>B. Letellier, L. Restrepo, and C.J. Shaffer, "Near-Field Dispersion of Fission Products in Complex Terrain Using a 3-D Turbulent Fluid-Flow Model ," CCPS 1999-International Conference and Workshop on Modeling the Consequences of Hazardous Materials, 1999, San Francisco, CA, pp 381-396.</v>
      </c>
      <c r="O449" s="18" t="s">
        <v>110</v>
      </c>
      <c r="P449" s="10" t="s">
        <v>12253</v>
      </c>
      <c r="Q449" s="26" t="str">
        <f t="shared" si="50"/>
        <v>https://www.aiche.org/academy/conferences/international-conference-and-workshop-on-modeling-and-mitigation-consequences-accidental-releases/1999/proceeding</v>
      </c>
      <c r="R449" s="18" t="s">
        <v>17661</v>
      </c>
      <c r="S449" s="26" t="str">
        <f t="shared" si="44"/>
        <v>https://www.aiche.org/node/1877356/group/9651/session/124231/paper/856151</v>
      </c>
    </row>
    <row r="450" spans="1:19" ht="46.5" x14ac:dyDescent="0.35">
      <c r="A450" s="18">
        <v>449</v>
      </c>
      <c r="B450" s="18">
        <v>1999</v>
      </c>
      <c r="C450" s="12" t="s">
        <v>11728</v>
      </c>
      <c r="D450" s="52" t="s">
        <v>13946</v>
      </c>
      <c r="E450" s="24" t="s">
        <v>11946</v>
      </c>
      <c r="F450" s="24" t="s">
        <v>11947</v>
      </c>
      <c r="G450" s="9"/>
      <c r="H450" s="9"/>
      <c r="I450" s="7" t="s">
        <v>15405</v>
      </c>
      <c r="K450" s="18">
        <v>21</v>
      </c>
      <c r="L450" s="38" t="str">
        <f t="shared" si="48"/>
        <v>CCPS 1999-International Conference and Workshop on Modeling the Consequences of Hazardous Materials, 1999, San Francisco, CA</v>
      </c>
      <c r="M450" s="33" t="str">
        <f t="shared" si="49"/>
        <v>https://www.aiche.org/academy/conferences/international-conference-and-workshop-on-modeling-and-mitigation-consequences-accidental-releases/1999/proceeding</v>
      </c>
      <c r="N450" s="38" t="str">
        <f t="shared" ref="N450:N513" si="51">F450&amp;", """&amp;E450&amp;","" "&amp;L450&amp;", pp"&amp;I450&amp;"."</f>
        <v>V.M. Fthenakis and U.S. Rohatgi, "Modeling of Underwater Liquid Releases, Slick Transport, and Evaporation," CCPS 1999-International Conference and Workshop on Modeling the Consequences of Hazardous Materials, 1999, San Francisco, CA, pp 397-417.</v>
      </c>
      <c r="O450" s="18" t="s">
        <v>114</v>
      </c>
      <c r="P450" s="10" t="s">
        <v>12254</v>
      </c>
      <c r="Q450" s="26" t="str">
        <f t="shared" si="50"/>
        <v>https://www.aiche.org/academy/conferences/international-conference-and-workshop-on-modeling-and-mitigation-consequences-accidental-releases/1999/proceeding</v>
      </c>
      <c r="R450" s="18" t="s">
        <v>17662</v>
      </c>
      <c r="S450" s="26" t="str">
        <f t="shared" si="44"/>
        <v>https://www.aiche.org/node/1877356/group/9651/session/124231/paper/856156</v>
      </c>
    </row>
    <row r="451" spans="1:19" ht="46.5" x14ac:dyDescent="0.35">
      <c r="A451" s="18">
        <v>450</v>
      </c>
      <c r="B451" s="18">
        <v>1999</v>
      </c>
      <c r="C451" s="12" t="s">
        <v>11728</v>
      </c>
      <c r="D451" s="53" t="s">
        <v>13944</v>
      </c>
      <c r="E451" s="24" t="s">
        <v>11948</v>
      </c>
      <c r="F451" s="24" t="s">
        <v>11949</v>
      </c>
      <c r="G451" s="9"/>
      <c r="H451" s="9"/>
      <c r="I451" s="7" t="s">
        <v>13882</v>
      </c>
      <c r="K451" s="18">
        <v>22</v>
      </c>
      <c r="L451" s="38" t="str">
        <f t="shared" si="48"/>
        <v>CCPS 1999-International Conference and Workshop on Modeling the Consequences of Hazardous Materials, 1999, San Francisco, CA</v>
      </c>
      <c r="M451" s="33" t="str">
        <f t="shared" si="49"/>
        <v>https://www.aiche.org/academy/conferences/international-conference-and-workshop-on-modeling-and-mitigation-consequences-accidental-releases/1999/proceeding</v>
      </c>
      <c r="N451" s="38" t="str">
        <f t="shared" si="51"/>
        <v>S. Mogensen, B. Hjertager, and T. Solberg, "Investigation of Gas Explosions in Open Geometries Using EXSIM," CCPS 1999-International Conference and Workshop on Modeling the Consequences of Hazardous Materials, 1999, San Francisco, CA, pp 421-434.</v>
      </c>
      <c r="O451" s="18" t="s">
        <v>118</v>
      </c>
      <c r="P451" s="10" t="s">
        <v>12255</v>
      </c>
      <c r="Q451" s="26" t="str">
        <f t="shared" si="50"/>
        <v>https://www.aiche.org/academy/conferences/international-conference-and-workshop-on-modeling-and-mitigation-consequences-accidental-releases/1999/proceeding</v>
      </c>
      <c r="R451" s="18" t="s">
        <v>17663</v>
      </c>
      <c r="S451" s="26" t="str">
        <f t="shared" ref="S451:S514" si="52">HYPERLINK(R451)</f>
        <v>https://www.aiche.org/node/1877356/group/9651/session/124231/paper/856161</v>
      </c>
    </row>
    <row r="452" spans="1:19" ht="46.5" x14ac:dyDescent="0.35">
      <c r="A452" s="18">
        <v>451</v>
      </c>
      <c r="B452" s="18">
        <v>1999</v>
      </c>
      <c r="C452" s="12" t="s">
        <v>11728</v>
      </c>
      <c r="D452" s="53" t="s">
        <v>13944</v>
      </c>
      <c r="E452" s="24" t="s">
        <v>11950</v>
      </c>
      <c r="F452" s="24" t="s">
        <v>11951</v>
      </c>
      <c r="G452" s="9"/>
      <c r="H452" s="9"/>
      <c r="I452" s="7" t="s">
        <v>13934</v>
      </c>
      <c r="K452" s="18">
        <v>23</v>
      </c>
      <c r="L452" s="38" t="str">
        <f t="shared" si="48"/>
        <v>CCPS 1999-International Conference and Workshop on Modeling the Consequences of Hazardous Materials, 1999, San Francisco, CA</v>
      </c>
      <c r="M452" s="33" t="str">
        <f t="shared" si="49"/>
        <v>https://www.aiche.org/academy/conferences/international-conference-and-workshop-on-modeling-and-mitigation-consequences-accidental-releases/1999/proceeding</v>
      </c>
      <c r="N452" s="38" t="str">
        <f t="shared" si="51"/>
        <v>C.Savvides, V.Tam, R.P. Cleaver, et al., "Gas Dispersion in a Congested, Partially Confined Volume," CCPS 1999-International Conference and Workshop on Modeling the Consequences of Hazardous Materials, 1999, San Francisco, CA, pp 435-456.</v>
      </c>
      <c r="O452" s="18" t="s">
        <v>122</v>
      </c>
      <c r="P452" s="10" t="s">
        <v>12256</v>
      </c>
      <c r="Q452" s="26" t="str">
        <f t="shared" si="50"/>
        <v>https://www.aiche.org/academy/conferences/international-conference-and-workshop-on-modeling-and-mitigation-consequences-accidental-releases/1999/proceeding</v>
      </c>
      <c r="R452" s="18" t="s">
        <v>17664</v>
      </c>
      <c r="S452" s="26" t="str">
        <f t="shared" si="52"/>
        <v>https://www.aiche.org/node/1877356/group/9651/session/124231/paper/856166</v>
      </c>
    </row>
    <row r="453" spans="1:19" ht="46.5" x14ac:dyDescent="0.35">
      <c r="A453" s="18">
        <v>452</v>
      </c>
      <c r="B453" s="18">
        <v>1999</v>
      </c>
      <c r="C453" s="12" t="s">
        <v>11728</v>
      </c>
      <c r="D453" s="53" t="s">
        <v>13944</v>
      </c>
      <c r="E453" s="24" t="s">
        <v>11952</v>
      </c>
      <c r="F453" s="24" t="s">
        <v>11953</v>
      </c>
      <c r="G453" s="9"/>
      <c r="H453" s="9"/>
      <c r="I453" s="7" t="s">
        <v>15406</v>
      </c>
      <c r="K453" s="18">
        <v>24</v>
      </c>
      <c r="L453" s="38" t="str">
        <f t="shared" si="48"/>
        <v>CCPS 1999-International Conference and Workshop on Modeling the Consequences of Hazardous Materials, 1999, San Francisco, CA</v>
      </c>
      <c r="M453" s="33" t="str">
        <f t="shared" si="49"/>
        <v>https://www.aiche.org/academy/conferences/international-conference-and-workshop-on-modeling-and-mitigation-consequences-accidental-releases/1999/proceeding</v>
      </c>
      <c r="N453" s="38" t="str">
        <f t="shared" si="51"/>
        <v>O.R.Hansen, O.Talberg, and J. R. Bakke, "CFD-Based Methodology for Quantitative Gas Explosion Risk Assessment in Congested Process Areas: Examples and Validation Status," CCPS 1999-International Conference and Workshop on Modeling the Consequences of Hazardous Materials, 1999, San Francisco, CA, pp 457-477.</v>
      </c>
      <c r="O453" s="18" t="s">
        <v>194</v>
      </c>
      <c r="P453" s="10" t="s">
        <v>12257</v>
      </c>
      <c r="Q453" s="26" t="str">
        <f t="shared" si="50"/>
        <v>https://www.aiche.org/academy/conferences/international-conference-and-workshop-on-modeling-and-mitigation-consequences-accidental-releases/1999/proceeding</v>
      </c>
      <c r="R453" s="18" t="s">
        <v>17665</v>
      </c>
      <c r="S453" s="26" t="str">
        <f t="shared" si="52"/>
        <v>https://www.aiche.org/node/1877356/group/9651/session/124231/paper/856171</v>
      </c>
    </row>
    <row r="454" spans="1:19" ht="46.5" x14ac:dyDescent="0.35">
      <c r="A454" s="18">
        <v>453</v>
      </c>
      <c r="B454" s="18">
        <v>1999</v>
      </c>
      <c r="C454" s="12" t="s">
        <v>11728</v>
      </c>
      <c r="D454" s="53" t="s">
        <v>13944</v>
      </c>
      <c r="E454" s="24" t="s">
        <v>15407</v>
      </c>
      <c r="F454" s="24" t="s">
        <v>11954</v>
      </c>
      <c r="G454" s="9"/>
      <c r="H454" s="9"/>
      <c r="I454" s="7" t="s">
        <v>13935</v>
      </c>
      <c r="K454" s="18">
        <v>25</v>
      </c>
      <c r="L454" s="38" t="str">
        <f t="shared" si="48"/>
        <v>CCPS 1999-International Conference and Workshop on Modeling the Consequences of Hazardous Materials, 1999, San Francisco, CA</v>
      </c>
      <c r="M454" s="33" t="str">
        <f t="shared" si="49"/>
        <v>https://www.aiche.org/academy/conferences/international-conference-and-workshop-on-modeling-and-mitigation-consequences-accidental-releases/1999/proceeding</v>
      </c>
      <c r="N454" s="38" t="str">
        <f t="shared" si="51"/>
        <v>D.D.Herrmann, "Improved Vapor Cloud Explosion Predictions by Combining CFD Modeling with the Baker-Strehlow Method," CCPS 1999-International Conference and Workshop on Modeling the Consequences of Hazardous Materials, 1999, San Francisco, CA, pp 479-494.</v>
      </c>
      <c r="O454" s="18" t="s">
        <v>198</v>
      </c>
      <c r="P454" s="10" t="s">
        <v>12258</v>
      </c>
      <c r="Q454" s="26" t="str">
        <f t="shared" si="50"/>
        <v>https://www.aiche.org/academy/conferences/international-conference-and-workshop-on-modeling-and-mitigation-consequences-accidental-releases/1999/proceeding</v>
      </c>
      <c r="R454" s="18" t="s">
        <v>17666</v>
      </c>
      <c r="S454" s="26" t="str">
        <f t="shared" si="52"/>
        <v>https://www.aiche.org/node/1877356/group/9651/session/124231/paper/856176</v>
      </c>
    </row>
    <row r="455" spans="1:19" ht="46.5" x14ac:dyDescent="0.35">
      <c r="A455" s="18">
        <v>454</v>
      </c>
      <c r="B455" s="18">
        <v>1999</v>
      </c>
      <c r="C455" s="12" t="s">
        <v>11728</v>
      </c>
      <c r="D455" s="53" t="s">
        <v>13944</v>
      </c>
      <c r="E455" s="24" t="s">
        <v>11955</v>
      </c>
      <c r="F455" s="24" t="s">
        <v>11758</v>
      </c>
      <c r="G455" s="9"/>
      <c r="H455" s="9"/>
      <c r="I455" s="7" t="s">
        <v>13936</v>
      </c>
      <c r="K455" s="18">
        <v>26</v>
      </c>
      <c r="L455" s="38" t="str">
        <f t="shared" si="48"/>
        <v>CCPS 1999-International Conference and Workshop on Modeling the Consequences of Hazardous Materials, 1999, San Francisco, CA</v>
      </c>
      <c r="M455" s="33" t="str">
        <f t="shared" si="49"/>
        <v>https://www.aiche.org/academy/conferences/international-conference-and-workshop-on-modeling-and-mitigation-consequences-accidental-releases/1999/proceeding</v>
      </c>
      <c r="N455" s="38" t="str">
        <f t="shared" si="51"/>
        <v>J.C.A.Windhorst, "Deriving Engineering Specifications from Release Dispersion and CFD Explosion Modeling ," CCPS 1999-International Conference and Workshop on Modeling the Consequences of Hazardous Materials, 1999, San Francisco, CA, pp 495-514.</v>
      </c>
      <c r="O455" s="18" t="s">
        <v>202</v>
      </c>
      <c r="P455" s="10" t="s">
        <v>12259</v>
      </c>
      <c r="Q455" s="26" t="str">
        <f t="shared" si="50"/>
        <v>https://www.aiche.org/academy/conferences/international-conference-and-workshop-on-modeling-and-mitigation-consequences-accidental-releases/1999/proceeding</v>
      </c>
      <c r="R455" s="18" t="s">
        <v>17667</v>
      </c>
      <c r="S455" s="26" t="str">
        <f t="shared" si="52"/>
        <v>https://www.aiche.org/node/1877356/group/9651/session/124231/paper/856181</v>
      </c>
    </row>
    <row r="456" spans="1:19" ht="46.5" x14ac:dyDescent="0.35">
      <c r="A456" s="18">
        <v>455</v>
      </c>
      <c r="B456" s="18">
        <v>1999</v>
      </c>
      <c r="C456" s="12" t="s">
        <v>11728</v>
      </c>
      <c r="D456" s="53" t="s">
        <v>13944</v>
      </c>
      <c r="E456" s="24" t="s">
        <v>15408</v>
      </c>
      <c r="F456" s="24" t="s">
        <v>15409</v>
      </c>
      <c r="G456" s="9"/>
      <c r="H456" s="9"/>
      <c r="I456" s="7" t="s">
        <v>13937</v>
      </c>
      <c r="K456" s="18">
        <v>27</v>
      </c>
      <c r="L456" s="38" t="str">
        <f t="shared" si="48"/>
        <v>CCPS 1999-International Conference and Workshop on Modeling the Consequences of Hazardous Materials, 1999, San Francisco, CA</v>
      </c>
      <c r="M456" s="33" t="str">
        <f t="shared" si="49"/>
        <v>https://www.aiche.org/academy/conferences/international-conference-and-workshop-on-modeling-and-mitigation-consequences-accidental-releases/1999/proceeding</v>
      </c>
      <c r="N456" s="38" t="str">
        <f t="shared" si="51"/>
        <v>J.K. Clutter and R.T.Luckritz, "Comparison of Blast Curve and a Reduced Explosion Model to Experimental Results," CCPS 1999-International Conference and Workshop on Modeling the Consequences of Hazardous Materials, 1999, San Francisco, CA, pp 515-540.</v>
      </c>
      <c r="O456" s="18" t="s">
        <v>863</v>
      </c>
      <c r="P456" s="10" t="s">
        <v>12260</v>
      </c>
      <c r="Q456" s="26" t="str">
        <f t="shared" si="50"/>
        <v>https://www.aiche.org/academy/conferences/international-conference-and-workshop-on-modeling-and-mitigation-consequences-accidental-releases/1999/proceeding</v>
      </c>
      <c r="R456" s="18" t="s">
        <v>17668</v>
      </c>
      <c r="S456" s="26" t="str">
        <f t="shared" si="52"/>
        <v>https://www.aiche.org/node/1877356/group/9651/session/124231/paper/856186</v>
      </c>
    </row>
    <row r="457" spans="1:19" ht="46.5" x14ac:dyDescent="0.35">
      <c r="A457" s="18">
        <v>456</v>
      </c>
      <c r="B457" s="18">
        <v>1999</v>
      </c>
      <c r="C457" s="12" t="s">
        <v>11728</v>
      </c>
      <c r="D457" s="53" t="s">
        <v>13944</v>
      </c>
      <c r="E457" s="24" t="s">
        <v>11956</v>
      </c>
      <c r="F457" s="24" t="s">
        <v>11957</v>
      </c>
      <c r="G457" s="9"/>
      <c r="H457" s="9"/>
      <c r="I457" s="7" t="s">
        <v>15410</v>
      </c>
      <c r="K457" s="18">
        <v>28</v>
      </c>
      <c r="L457" s="38" t="str">
        <f t="shared" si="48"/>
        <v>CCPS 1999-International Conference and Workshop on Modeling the Consequences of Hazardous Materials, 1999, San Francisco, CA</v>
      </c>
      <c r="M457" s="33" t="str">
        <f t="shared" si="49"/>
        <v>https://www.aiche.org/academy/conferences/international-conference-and-workshop-on-modeling-and-mitigation-consequences-accidental-releases/1999/proceeding</v>
      </c>
      <c r="N457" s="38" t="str">
        <f t="shared" si="51"/>
        <v>J.S.Puttock, "Improvements in Guidelines for Prediction of Vapor-Cloud Explosions ," CCPS 1999-International Conference and Workshop on Modeling the Consequences of Hazardous Materials, 1999, San Francisco, CA, pp 541-569.</v>
      </c>
      <c r="O457" s="18" t="s">
        <v>866</v>
      </c>
      <c r="P457" s="10" t="s">
        <v>12261</v>
      </c>
      <c r="Q457" s="26" t="str">
        <f t="shared" si="50"/>
        <v>https://www.aiche.org/academy/conferences/international-conference-and-workshop-on-modeling-and-mitigation-consequences-accidental-releases/1999/proceeding</v>
      </c>
      <c r="R457" s="18" t="s">
        <v>17669</v>
      </c>
      <c r="S457" s="26" t="str">
        <f t="shared" si="52"/>
        <v>https://www.aiche.org/node/1877356/group/9651/session/124231/paper/856191</v>
      </c>
    </row>
    <row r="458" spans="1:19" ht="46.5" x14ac:dyDescent="0.35">
      <c r="A458" s="18">
        <v>457</v>
      </c>
      <c r="B458" s="18">
        <v>1999</v>
      </c>
      <c r="C458" s="12" t="s">
        <v>11728</v>
      </c>
      <c r="D458" s="53" t="s">
        <v>13944</v>
      </c>
      <c r="E458" s="24" t="s">
        <v>11958</v>
      </c>
      <c r="F458" s="24" t="s">
        <v>11959</v>
      </c>
      <c r="G458" s="9"/>
      <c r="H458" s="9"/>
      <c r="I458" s="7" t="s">
        <v>13938</v>
      </c>
      <c r="K458" s="18">
        <v>29</v>
      </c>
      <c r="L458" s="38" t="str">
        <f t="shared" si="48"/>
        <v>CCPS 1999-International Conference and Workshop on Modeling the Consequences of Hazardous Materials, 1999, San Francisco, CA</v>
      </c>
      <c r="M458" s="33" t="str">
        <f t="shared" si="49"/>
        <v>https://www.aiche.org/academy/conferences/international-conference-and-workshop-on-modeling-and-mitigation-consequences-accidental-releases/1999/proceeding</v>
      </c>
      <c r="N458" s="38" t="str">
        <f t="shared" si="51"/>
        <v>R.Morandi, F.Dattilo, G. Rotondaro , et al., "Investigation of an LPG Accident with Application of Different Mathematical Models," CCPS 1999-International Conference and Workshop on Modeling the Consequences of Hazardous Materials, 1999, San Francisco, CA, pp 571-582.</v>
      </c>
      <c r="O458" s="18" t="s">
        <v>870</v>
      </c>
      <c r="P458" s="10" t="s">
        <v>12262</v>
      </c>
      <c r="Q458" s="26" t="str">
        <f t="shared" si="50"/>
        <v>https://www.aiche.org/academy/conferences/international-conference-and-workshop-on-modeling-and-mitigation-consequences-accidental-releases/1999/proceeding</v>
      </c>
      <c r="R458" s="18" t="s">
        <v>17670</v>
      </c>
      <c r="S458" s="26" t="str">
        <f t="shared" si="52"/>
        <v>https://www.aiche.org/node/1877356/group/9651/session/124231/paper/856196</v>
      </c>
    </row>
    <row r="459" spans="1:19" ht="46.5" x14ac:dyDescent="0.35">
      <c r="A459" s="18">
        <v>458</v>
      </c>
      <c r="B459" s="18">
        <v>1999</v>
      </c>
      <c r="C459" s="12" t="s">
        <v>11728</v>
      </c>
      <c r="D459" s="53" t="s">
        <v>13944</v>
      </c>
      <c r="E459" s="24" t="s">
        <v>11960</v>
      </c>
      <c r="F459" s="24" t="s">
        <v>11961</v>
      </c>
      <c r="G459" s="9"/>
      <c r="H459" s="9"/>
      <c r="I459" s="7" t="s">
        <v>15411</v>
      </c>
      <c r="K459" s="18">
        <v>30</v>
      </c>
      <c r="L459" s="38" t="str">
        <f t="shared" si="48"/>
        <v>CCPS 1999-International Conference and Workshop on Modeling the Consequences of Hazardous Materials, 1999, San Francisco, CA</v>
      </c>
      <c r="M459" s="33" t="str">
        <f t="shared" si="49"/>
        <v>https://www.aiche.org/academy/conferences/international-conference-and-workshop-on-modeling-and-mitigation-consequences-accidental-releases/1999/proceeding</v>
      </c>
      <c r="N459" s="38" t="str">
        <f t="shared" si="51"/>
        <v>R.P.Cleaver and G.A.Shale, "Mathematical Models for Gas Explosions on Industrial Sites," CCPS 1999-International Conference and Workshop on Modeling the Consequences of Hazardous Materials, 1999, San Francisco, CA, pp 583-603.</v>
      </c>
      <c r="O459" s="18" t="s">
        <v>952</v>
      </c>
      <c r="P459" s="10" t="s">
        <v>12263</v>
      </c>
      <c r="Q459" s="26" t="str">
        <f t="shared" si="50"/>
        <v>https://www.aiche.org/academy/conferences/international-conference-and-workshop-on-modeling-and-mitigation-consequences-accidental-releases/1999/proceeding</v>
      </c>
      <c r="R459" s="18" t="s">
        <v>17671</v>
      </c>
      <c r="S459" s="26" t="str">
        <f t="shared" si="52"/>
        <v>https://www.aiche.org/node/1877356/group/9651/session/124231/paper/856201</v>
      </c>
    </row>
    <row r="460" spans="1:19" ht="46.5" x14ac:dyDescent="0.35">
      <c r="A460" s="18">
        <v>459</v>
      </c>
      <c r="B460" s="18">
        <v>1999</v>
      </c>
      <c r="C460" s="12" t="s">
        <v>11728</v>
      </c>
      <c r="D460" s="53" t="s">
        <v>13944</v>
      </c>
      <c r="E460" s="24" t="s">
        <v>11962</v>
      </c>
      <c r="F460" s="24" t="s">
        <v>11963</v>
      </c>
      <c r="G460" s="9"/>
      <c r="H460" s="9"/>
      <c r="I460" s="7" t="s">
        <v>15412</v>
      </c>
      <c r="K460" s="18">
        <v>31</v>
      </c>
      <c r="L460" s="38" t="str">
        <f t="shared" si="48"/>
        <v>CCPS 1999-International Conference and Workshop on Modeling the Consequences of Hazardous Materials, 1999, San Francisco, CA</v>
      </c>
      <c r="M460" s="33" t="str">
        <f t="shared" si="49"/>
        <v>https://www.aiche.org/academy/conferences/international-conference-and-workshop-on-modeling-and-mitigation-consequences-accidental-releases/1999/proceeding</v>
      </c>
      <c r="N460" s="38" t="str">
        <f t="shared" si="51"/>
        <v>W.E.Martinsen and J.D.Marx, "An Improved Model for the Prediction of Radiant Heat from Fireballs," CCPS 1999-International Conference and Workshop on Modeling the Consequences of Hazardous Materials, 1999, San Francisco, CA, pp 605-621.</v>
      </c>
      <c r="O460" s="18" t="s">
        <v>954</v>
      </c>
      <c r="P460" s="10" t="s">
        <v>12264</v>
      </c>
      <c r="Q460" s="26" t="str">
        <f t="shared" si="50"/>
        <v>https://www.aiche.org/academy/conferences/international-conference-and-workshop-on-modeling-and-mitigation-consequences-accidental-releases/1999/proceeding</v>
      </c>
      <c r="R460" s="18" t="s">
        <v>17672</v>
      </c>
      <c r="S460" s="26" t="str">
        <f t="shared" si="52"/>
        <v>https://www.aiche.org/node/1877356/group/9651/session/124231/paper/856206</v>
      </c>
    </row>
    <row r="461" spans="1:19" ht="46.5" x14ac:dyDescent="0.35">
      <c r="A461" s="18">
        <v>460</v>
      </c>
      <c r="B461" s="18">
        <v>1999</v>
      </c>
      <c r="C461" s="12" t="s">
        <v>11728</v>
      </c>
      <c r="D461" s="53" t="s">
        <v>13945</v>
      </c>
      <c r="E461" s="24" t="s">
        <v>11964</v>
      </c>
      <c r="F461" s="24" t="s">
        <v>11965</v>
      </c>
      <c r="G461" s="9"/>
      <c r="H461" s="9"/>
      <c r="I461" s="7" t="s">
        <v>15413</v>
      </c>
      <c r="K461" s="18">
        <v>32</v>
      </c>
      <c r="L461" s="38" t="str">
        <f t="shared" si="48"/>
        <v>CCPS 1999-International Conference and Workshop on Modeling the Consequences of Hazardous Materials, 1999, San Francisco, CA</v>
      </c>
      <c r="M461" s="33" t="str">
        <f t="shared" si="49"/>
        <v>https://www.aiche.org/academy/conferences/international-conference-and-workshop-on-modeling-and-mitigation-consequences-accidental-releases/1999/proceeding</v>
      </c>
      <c r="N461" s="38" t="str">
        <f t="shared" si="51"/>
        <v>K.ham and J.Schaafsma, "Implementation of SEVESO-2 Requirements in The Netherlands," CCPS 1999-International Conference and Workshop on Modeling the Consequences of Hazardous Materials, 1999, San Francisco, CA, pp 625-633.</v>
      </c>
      <c r="O461" s="18" t="s">
        <v>958</v>
      </c>
      <c r="P461" s="10" t="s">
        <v>12265</v>
      </c>
      <c r="Q461" s="26" t="str">
        <f t="shared" si="50"/>
        <v>https://www.aiche.org/academy/conferences/international-conference-and-workshop-on-modeling-and-mitigation-consequences-accidental-releases/1999/proceeding</v>
      </c>
      <c r="R461" s="18" t="s">
        <v>17673</v>
      </c>
      <c r="S461" s="26" t="str">
        <f t="shared" si="52"/>
        <v>https://www.aiche.org/node/1877356/group/9651/session/124231/paper/856211</v>
      </c>
    </row>
    <row r="462" spans="1:19" ht="46.5" x14ac:dyDescent="0.35">
      <c r="A462" s="18">
        <v>461</v>
      </c>
      <c r="B462" s="18">
        <v>1999</v>
      </c>
      <c r="C462" s="12" t="s">
        <v>11728</v>
      </c>
      <c r="D462" s="53" t="s">
        <v>13945</v>
      </c>
      <c r="E462" s="24" t="s">
        <v>11966</v>
      </c>
      <c r="F462" s="24" t="s">
        <v>11967</v>
      </c>
      <c r="G462" s="9"/>
      <c r="H462" s="9"/>
      <c r="I462" s="7" t="s">
        <v>15414</v>
      </c>
      <c r="K462" s="18">
        <v>33</v>
      </c>
      <c r="L462" s="38" t="str">
        <f t="shared" si="48"/>
        <v>CCPS 1999-International Conference and Workshop on Modeling the Consequences of Hazardous Materials, 1999, San Francisco, CA</v>
      </c>
      <c r="M462" s="33" t="str">
        <f t="shared" si="49"/>
        <v>https://www.aiche.org/academy/conferences/international-conference-and-workshop-on-modeling-and-mitigation-consequences-accidental-releases/1999/proceeding</v>
      </c>
      <c r="N462" s="38" t="str">
        <f t="shared" si="51"/>
        <v>S.E.Anderson and J.W.Coe, "The East Harris County Manufacturers Association Program for EPA RMPlan Communications - Final Report: 1999," CCPS 1999-International Conference and Workshop on Modeling the Consequences of Hazardous Materials, 1999, San Francisco, CA, pp 637-647.</v>
      </c>
      <c r="O462" s="18" t="s">
        <v>960</v>
      </c>
      <c r="P462" s="10" t="s">
        <v>12180</v>
      </c>
      <c r="Q462" s="26" t="str">
        <f t="shared" si="50"/>
        <v>https://www.aiche.org/academy/conferences/international-conference-and-workshop-on-modeling-and-mitigation-consequences-accidental-releases/1999/proceeding</v>
      </c>
      <c r="R462" s="18" t="s">
        <v>17674</v>
      </c>
      <c r="S462" s="26" t="str">
        <f t="shared" si="52"/>
        <v>https://www.aiche.org/node/1877356/group/9651/session/124231/paper/856216</v>
      </c>
    </row>
    <row r="463" spans="1:19" ht="46.5" x14ac:dyDescent="0.35">
      <c r="A463" s="18">
        <v>462</v>
      </c>
      <c r="B463" s="18">
        <v>1999</v>
      </c>
      <c r="C463" s="12" t="s">
        <v>11728</v>
      </c>
      <c r="D463" s="53" t="s">
        <v>13945</v>
      </c>
      <c r="E463" s="24" t="s">
        <v>15415</v>
      </c>
      <c r="F463" s="24" t="s">
        <v>11968</v>
      </c>
      <c r="G463" s="9"/>
      <c r="H463" s="9"/>
      <c r="I463" s="7" t="s">
        <v>15416</v>
      </c>
      <c r="K463" s="18">
        <v>34</v>
      </c>
      <c r="L463" s="38" t="str">
        <f t="shared" si="48"/>
        <v>CCPS 1999-International Conference and Workshop on Modeling the Consequences of Hazardous Materials, 1999, San Francisco, CA</v>
      </c>
      <c r="M463" s="33" t="str">
        <f t="shared" si="49"/>
        <v>https://www.aiche.org/academy/conferences/international-conference-and-workshop-on-modeling-and-mitigation-consequences-accidental-releases/1999/proceeding</v>
      </c>
      <c r="N463" s="38" t="str">
        <f t="shared" si="51"/>
        <v>N.Macchiarolo, "Integrating Responsible Care, Community Advisory Panels, and Local Emergency Planning Committees into Succesful RMP Communications to the Public," CCPS 1999-International Conference and Workshop on Modeling the Consequences of Hazardous Materials, 1999, San Francisco, CA, pp 649-661.</v>
      </c>
      <c r="O463" s="18" t="s">
        <v>967</v>
      </c>
      <c r="P463" s="10" t="s">
        <v>12266</v>
      </c>
      <c r="Q463" s="26" t="str">
        <f t="shared" si="50"/>
        <v>https://www.aiche.org/academy/conferences/international-conference-and-workshop-on-modeling-and-mitigation-consequences-accidental-releases/1999/proceeding</v>
      </c>
      <c r="R463" s="18" t="s">
        <v>17675</v>
      </c>
      <c r="S463" s="26" t="str">
        <f t="shared" si="52"/>
        <v>https://www.aiche.org/node/1877356/group/9651/session/124231/paper/856221</v>
      </c>
    </row>
    <row r="464" spans="1:19" ht="46.5" x14ac:dyDescent="0.35">
      <c r="A464" s="18">
        <v>463</v>
      </c>
      <c r="B464" s="18">
        <v>1999</v>
      </c>
      <c r="C464" s="12" t="s">
        <v>11728</v>
      </c>
      <c r="D464" s="9" t="s">
        <v>2212</v>
      </c>
      <c r="E464" s="24" t="s">
        <v>11969</v>
      </c>
      <c r="F464" s="24" t="s">
        <v>11970</v>
      </c>
      <c r="G464" s="9"/>
      <c r="H464" s="9"/>
      <c r="I464" s="7" t="s">
        <v>13939</v>
      </c>
      <c r="K464" s="18">
        <v>35</v>
      </c>
      <c r="L464" s="38" t="str">
        <f t="shared" si="48"/>
        <v>CCPS 1999-International Conference and Workshop on Modeling the Consequences of Hazardous Materials, 1999, San Francisco, CA</v>
      </c>
      <c r="M464" s="33" t="str">
        <f t="shared" si="49"/>
        <v>https://www.aiche.org/academy/conferences/international-conference-and-workshop-on-modeling-and-mitigation-consequences-accidental-releases/1999/proceeding</v>
      </c>
      <c r="N464" s="38" t="str">
        <f t="shared" si="51"/>
        <v>C.Anderson, N.Mole, and S. Nadarajah, "The Maximum Concentration during the Passage of a Contaminant Cloud," CCPS 1999-International Conference and Workshop on Modeling the Consequences of Hazardous Materials, 1999, San Francisco, CA, pp 665-676.</v>
      </c>
      <c r="O464" s="18" t="s">
        <v>969</v>
      </c>
      <c r="P464" s="10" t="s">
        <v>12267</v>
      </c>
      <c r="Q464" s="26" t="str">
        <f t="shared" si="50"/>
        <v>https://www.aiche.org/academy/conferences/international-conference-and-workshop-on-modeling-and-mitigation-consequences-accidental-releases/1999/proceeding</v>
      </c>
      <c r="R464" s="18" t="s">
        <v>17676</v>
      </c>
      <c r="S464" s="26" t="str">
        <f t="shared" si="52"/>
        <v>https://www.aiche.org/node/1877356/group/9651/session/124231/paper/856226</v>
      </c>
    </row>
    <row r="465" spans="1:19" ht="62" x14ac:dyDescent="0.35">
      <c r="A465" s="18">
        <v>464</v>
      </c>
      <c r="B465" s="18">
        <v>1999</v>
      </c>
      <c r="C465" s="12" t="s">
        <v>11728</v>
      </c>
      <c r="D465" s="9" t="s">
        <v>2212</v>
      </c>
      <c r="E465" s="24" t="s">
        <v>11971</v>
      </c>
      <c r="F465" s="24" t="s">
        <v>11972</v>
      </c>
      <c r="G465" s="9"/>
      <c r="H465" s="9"/>
      <c r="I465" s="7" t="s">
        <v>15417</v>
      </c>
      <c r="K465" s="18">
        <v>36</v>
      </c>
      <c r="L465" s="38" t="str">
        <f t="shared" si="48"/>
        <v>CCPS 1999-International Conference and Workshop on Modeling the Consequences of Hazardous Materials, 1999, San Francisco, CA</v>
      </c>
      <c r="M465" s="33" t="str">
        <f t="shared" si="49"/>
        <v>https://www.aiche.org/academy/conferences/international-conference-and-workshop-on-modeling-and-mitigation-consequences-accidental-releases/1999/proceeding</v>
      </c>
      <c r="N465" s="38" t="str">
        <f t="shared" si="51"/>
        <v>W.Coulombe, J.Bowen, D. Freeman, et al., "Characterization of Dense Gas (Carbon Dioxide) Releases under Stable Atmospheric Conditions at the Nevada Test Site - September 11-15 1995," CCPS 1999-International Conference and Workshop on Modeling the Consequences of Hazardous Materials, 1999, San Francisco, CA, pp 677-697.</v>
      </c>
      <c r="O465" s="18" t="s">
        <v>972</v>
      </c>
      <c r="P465" s="10" t="s">
        <v>12268</v>
      </c>
      <c r="Q465" s="26" t="str">
        <f t="shared" si="50"/>
        <v>https://www.aiche.org/academy/conferences/international-conference-and-workshop-on-modeling-and-mitigation-consequences-accidental-releases/1999/proceeding</v>
      </c>
      <c r="R465" s="18" t="s">
        <v>17677</v>
      </c>
      <c r="S465" s="26" t="str">
        <f t="shared" si="52"/>
        <v>https://www.aiche.org/node/1877356/group/9651/session/124231/paper/856231</v>
      </c>
    </row>
    <row r="466" spans="1:19" ht="46.5" x14ac:dyDescent="0.35">
      <c r="A466" s="18">
        <v>465</v>
      </c>
      <c r="B466" s="18">
        <v>1999</v>
      </c>
      <c r="C466" s="12" t="s">
        <v>11728</v>
      </c>
      <c r="D466" s="9" t="s">
        <v>2212</v>
      </c>
      <c r="E466" s="24" t="s">
        <v>15418</v>
      </c>
      <c r="F466" s="24" t="s">
        <v>11973</v>
      </c>
      <c r="G466" s="9"/>
      <c r="H466" s="9"/>
      <c r="I466" s="7" t="s">
        <v>15419</v>
      </c>
      <c r="K466" s="18">
        <v>37</v>
      </c>
      <c r="L466" s="38" t="str">
        <f t="shared" si="48"/>
        <v>CCPS 1999-International Conference and Workshop on Modeling the Consequences of Hazardous Materials, 1999, San Francisco, CA</v>
      </c>
      <c r="M466" s="33" t="str">
        <f t="shared" si="49"/>
        <v>https://www.aiche.org/academy/conferences/international-conference-and-workshop-on-modeling-and-mitigation-consequences-accidental-releases/1999/proceeding</v>
      </c>
      <c r="N466" s="38" t="str">
        <f t="shared" si="51"/>
        <v>S.Bradley, "Comparisons of HPAC Mean Hazard Predictions to Dipole Pride 26 Field Data Using Limited Meteorology Observations: A Study on Assessing Operationally Safe Areas," CCPS 1999-International Conference and Workshop on Modeling the Consequences of Hazardous Materials, 1999, San Francisco, CA, pp 699-720.</v>
      </c>
      <c r="O466" s="18" t="s">
        <v>976</v>
      </c>
      <c r="P466" s="10" t="s">
        <v>12268</v>
      </c>
      <c r="Q466" s="26" t="str">
        <f t="shared" si="50"/>
        <v>https://www.aiche.org/academy/conferences/international-conference-and-workshop-on-modeling-and-mitigation-consequences-accidental-releases/1999/proceeding</v>
      </c>
      <c r="R466" s="18" t="s">
        <v>17678</v>
      </c>
      <c r="S466" s="26" t="str">
        <f t="shared" si="52"/>
        <v>https://www.aiche.org/node/1877356/group/9651/session/124231/paper/856236</v>
      </c>
    </row>
    <row r="467" spans="1:19" ht="46.5" x14ac:dyDescent="0.35">
      <c r="A467" s="18">
        <v>466</v>
      </c>
      <c r="B467" s="18">
        <v>1999</v>
      </c>
      <c r="C467" s="12" t="s">
        <v>11728</v>
      </c>
      <c r="D467" s="9" t="s">
        <v>2212</v>
      </c>
      <c r="E467" s="24" t="s">
        <v>11974</v>
      </c>
      <c r="F467" s="24" t="s">
        <v>11975</v>
      </c>
      <c r="G467" s="9"/>
      <c r="H467" s="9"/>
      <c r="I467" s="7" t="s">
        <v>13940</v>
      </c>
      <c r="K467" s="18">
        <v>38</v>
      </c>
      <c r="L467" s="38" t="str">
        <f t="shared" si="48"/>
        <v>CCPS 1999-International Conference and Workshop on Modeling the Consequences of Hazardous Materials, 1999, San Francisco, CA</v>
      </c>
      <c r="M467" s="33" t="str">
        <f t="shared" si="49"/>
        <v>https://www.aiche.org/academy/conferences/international-conference-and-workshop-on-modeling-and-mitigation-consequences-accidental-releases/1999/proceeding</v>
      </c>
      <c r="N467" s="38" t="str">
        <f t="shared" si="51"/>
        <v>J.C.Bolstridge, "Internet's Resources for Accidental Release Modeling," CCPS 1999-International Conference and Workshop on Modeling the Consequences of Hazardous Materials, 1999, San Francisco, CA, pp 721-732.</v>
      </c>
      <c r="O467" s="18" t="s">
        <v>981</v>
      </c>
      <c r="P467" s="10" t="s">
        <v>12269</v>
      </c>
      <c r="Q467" s="26" t="str">
        <f t="shared" si="50"/>
        <v>https://www.aiche.org/academy/conferences/international-conference-and-workshop-on-modeling-and-mitigation-consequences-accidental-releases/1999/proceeding</v>
      </c>
      <c r="R467" s="18" t="s">
        <v>17679</v>
      </c>
      <c r="S467" s="26" t="str">
        <f t="shared" si="52"/>
        <v>https://www.aiche.org/node/1877356/group/9651/session/124231/paper/856241</v>
      </c>
    </row>
    <row r="468" spans="1:19" ht="46.5" x14ac:dyDescent="0.35">
      <c r="A468" s="18">
        <v>467</v>
      </c>
      <c r="B468" s="18">
        <v>1999</v>
      </c>
      <c r="C468" s="12" t="s">
        <v>11728</v>
      </c>
      <c r="D468" s="9" t="s">
        <v>2212</v>
      </c>
      <c r="E468" s="24" t="s">
        <v>11976</v>
      </c>
      <c r="F468" s="24" t="s">
        <v>11977</v>
      </c>
      <c r="G468" s="9"/>
      <c r="H468" s="9"/>
      <c r="I468" s="7" t="s">
        <v>15420</v>
      </c>
      <c r="K468" s="18">
        <v>39</v>
      </c>
      <c r="L468" s="38" t="str">
        <f t="shared" si="48"/>
        <v>CCPS 1999-International Conference and Workshop on Modeling the Consequences of Hazardous Materials, 1999, San Francisco, CA</v>
      </c>
      <c r="M468" s="33" t="str">
        <f t="shared" si="49"/>
        <v>https://www.aiche.org/academy/conferences/international-conference-and-workshop-on-modeling-and-mitigation-consequences-accidental-releases/1999/proceeding</v>
      </c>
      <c r="N468" s="38" t="str">
        <f t="shared" si="51"/>
        <v>T.P.Schopflocher and P.J.Sullivan, "Nonparametric Inference of the Mixture Components in the PDF for a Diffusing Scalar in a Turbulent Flow," CCPS 1999-International Conference and Workshop on Modeling the Consequences of Hazardous Materials, 1999, San Francisco, CA, pp 733-749.</v>
      </c>
      <c r="O468" s="18" t="s">
        <v>983</v>
      </c>
      <c r="P468" s="10" t="s">
        <v>12270</v>
      </c>
      <c r="Q468" s="26" t="str">
        <f t="shared" si="50"/>
        <v>https://www.aiche.org/academy/conferences/international-conference-and-workshop-on-modeling-and-mitigation-consequences-accidental-releases/1999/proceeding</v>
      </c>
      <c r="R468" s="18" t="s">
        <v>17680</v>
      </c>
      <c r="S468" s="26" t="str">
        <f t="shared" si="52"/>
        <v>https://www.aiche.org/node/1877356/group/9651/session/124231/paper/856246</v>
      </c>
    </row>
    <row r="469" spans="1:19" ht="46.5" x14ac:dyDescent="0.35">
      <c r="A469" s="18">
        <v>468</v>
      </c>
      <c r="B469" s="18">
        <v>1999</v>
      </c>
      <c r="C469" s="12" t="s">
        <v>11728</v>
      </c>
      <c r="D469" s="9" t="s">
        <v>2212</v>
      </c>
      <c r="E469" s="24" t="s">
        <v>11978</v>
      </c>
      <c r="F469" s="24" t="s">
        <v>11979</v>
      </c>
      <c r="G469" s="9"/>
      <c r="H469" s="9"/>
      <c r="I469" s="7" t="s">
        <v>15421</v>
      </c>
      <c r="K469" s="18">
        <v>40</v>
      </c>
      <c r="L469" s="38" t="str">
        <f t="shared" si="48"/>
        <v>CCPS 1999-International Conference and Workshop on Modeling the Consequences of Hazardous Materials, 1999, San Francisco, CA</v>
      </c>
      <c r="M469" s="33" t="str">
        <f t="shared" si="49"/>
        <v>https://www.aiche.org/academy/conferences/international-conference-and-workshop-on-modeling-and-mitigation-consequences-accidental-releases/1999/proceeding</v>
      </c>
      <c r="N469" s="38" t="str">
        <f t="shared" si="51"/>
        <v>Y.Wibowo and O.Ezekoye, "Computation of Sedimentation Rates for Acoustically Enhanced Agglomeration," CCPS 1999-International Conference and Workshop on Modeling the Consequences of Hazardous Materials, 1999, San Francisco, CA, pp 751-771.</v>
      </c>
      <c r="O469" s="18" t="s">
        <v>987</v>
      </c>
      <c r="P469" s="10" t="s">
        <v>12271</v>
      </c>
      <c r="Q469" s="26" t="str">
        <f t="shared" si="50"/>
        <v>https://www.aiche.org/academy/conferences/international-conference-and-workshop-on-modeling-and-mitigation-consequences-accidental-releases/1999/proceeding</v>
      </c>
      <c r="R469" s="18" t="s">
        <v>17681</v>
      </c>
      <c r="S469" s="26" t="str">
        <f t="shared" si="52"/>
        <v>https://www.aiche.org/node/1877356/group/9651/session/124231/paper/856251</v>
      </c>
    </row>
    <row r="470" spans="1:19" ht="46.5" x14ac:dyDescent="0.35">
      <c r="A470" s="18">
        <v>469</v>
      </c>
      <c r="B470" s="18">
        <v>1999</v>
      </c>
      <c r="C470" s="12" t="s">
        <v>11728</v>
      </c>
      <c r="D470" s="9" t="s">
        <v>2212</v>
      </c>
      <c r="E470" s="24" t="s">
        <v>15422</v>
      </c>
      <c r="F470" s="24" t="s">
        <v>15423</v>
      </c>
      <c r="G470" s="9"/>
      <c r="H470" s="9"/>
      <c r="I470" s="7" t="s">
        <v>15424</v>
      </c>
      <c r="K470" s="18">
        <v>41</v>
      </c>
      <c r="L470" s="38" t="str">
        <f t="shared" si="48"/>
        <v>CCPS 1999-International Conference and Workshop on Modeling the Consequences of Hazardous Materials, 1999, San Francisco, CA</v>
      </c>
      <c r="M470" s="33" t="str">
        <f t="shared" si="49"/>
        <v>https://www.aiche.org/academy/conferences/international-conference-and-workshop-on-modeling-and-mitigation-consequences-accidental-releases/1999/proceeding</v>
      </c>
      <c r="N470" s="38" t="str">
        <f t="shared" si="51"/>
        <v>P.F. Linden, J.W.Rottman, N. C. Daish , et al., "LSMS: A Model for the Spreading and Vaporization of Spills of Cryogenic and Volatile Liquids," CCPS 1999-International Conference and Workshop on Modeling the Consequences of Hazardous Materials, 1999, San Francisco, CA, pp 773-787.</v>
      </c>
      <c r="O470" s="18" t="s">
        <v>989</v>
      </c>
      <c r="P470" s="10" t="s">
        <v>12272</v>
      </c>
      <c r="Q470" s="26" t="str">
        <f t="shared" si="50"/>
        <v>https://www.aiche.org/academy/conferences/international-conference-and-workshop-on-modeling-and-mitigation-consequences-accidental-releases/1999/proceeding</v>
      </c>
      <c r="R470" s="18" t="s">
        <v>17682</v>
      </c>
      <c r="S470" s="26" t="str">
        <f t="shared" si="52"/>
        <v>https://www.aiche.org/node/1877356/group/9651/session/124231/paper/856256</v>
      </c>
    </row>
    <row r="471" spans="1:19" ht="46.5" x14ac:dyDescent="0.35">
      <c r="A471" s="18">
        <v>470</v>
      </c>
      <c r="B471" s="18">
        <v>1999</v>
      </c>
      <c r="C471" s="12" t="s">
        <v>11728</v>
      </c>
      <c r="D471" s="9" t="s">
        <v>2212</v>
      </c>
      <c r="E471" s="24" t="s">
        <v>11980</v>
      </c>
      <c r="F471" s="24" t="s">
        <v>11981</v>
      </c>
      <c r="G471" s="9"/>
      <c r="H471" s="9"/>
      <c r="I471" s="7" t="s">
        <v>13941</v>
      </c>
      <c r="K471" s="18">
        <v>42</v>
      </c>
      <c r="L471" s="38" t="str">
        <f t="shared" si="48"/>
        <v>CCPS 1999-International Conference and Workshop on Modeling the Consequences of Hazardous Materials, 1999, San Francisco, CA</v>
      </c>
      <c r="M471" s="33" t="str">
        <f t="shared" si="49"/>
        <v>https://www.aiche.org/academy/conferences/international-conference-and-workshop-on-modeling-and-mitigation-consequences-accidental-releases/1999/proceeding</v>
      </c>
      <c r="N471" s="38" t="str">
        <f t="shared" si="51"/>
        <v>D.Smith and J.Alderman, "Application of Consequence Assessment Techniques to Tanker Based Floating Production and Storage Offloading (FPSO) Systems," CCPS 1999-International Conference and Workshop on Modeling the Consequences of Hazardous Materials, 1999, San Francisco, CA, pp 789-804.</v>
      </c>
      <c r="O471" s="18" t="s">
        <v>993</v>
      </c>
      <c r="P471" s="10" t="s">
        <v>12273</v>
      </c>
      <c r="Q471" s="26" t="str">
        <f t="shared" si="50"/>
        <v>https://www.aiche.org/academy/conferences/international-conference-and-workshop-on-modeling-and-mitigation-consequences-accidental-releases/1999/proceeding</v>
      </c>
      <c r="R471" s="18" t="s">
        <v>17683</v>
      </c>
      <c r="S471" s="26" t="str">
        <f t="shared" si="52"/>
        <v>https://www.aiche.org/node/1877356/group/9651/session/124231/paper/856261</v>
      </c>
    </row>
    <row r="472" spans="1:19" ht="62" x14ac:dyDescent="0.35">
      <c r="A472" s="18">
        <v>471</v>
      </c>
      <c r="B472" s="18">
        <v>1999</v>
      </c>
      <c r="C472" s="12" t="s">
        <v>11728</v>
      </c>
      <c r="D472" s="9" t="s">
        <v>2212</v>
      </c>
      <c r="E472" s="24" t="s">
        <v>15425</v>
      </c>
      <c r="F472" s="24" t="s">
        <v>15426</v>
      </c>
      <c r="G472" s="9"/>
      <c r="H472" s="9"/>
      <c r="I472" s="7" t="s">
        <v>13942</v>
      </c>
      <c r="K472" s="18">
        <v>43</v>
      </c>
      <c r="L472" s="38" t="str">
        <f t="shared" si="48"/>
        <v>CCPS 1999-International Conference and Workshop on Modeling the Consequences of Hazardous Materials, 1999, San Francisco, CA</v>
      </c>
      <c r="M472" s="33" t="str">
        <f t="shared" si="49"/>
        <v>https://www.aiche.org/academy/conferences/international-conference-and-workshop-on-modeling-and-mitigation-consequences-accidental-releases/1999/proceeding</v>
      </c>
      <c r="N472" s="38" t="str">
        <f t="shared" si="51"/>
        <v>J.McDuffee, "A Discussion of Modeling Challenges for Complying with EPA's RMP Rule with Ammonia Solutions, Chloride Dioxide Solutions, Toluene Diisocyanate, and Formaldehyde Solutions," CCPS 1999-International Conference and Workshop on Modeling the Consequences of Hazardous Materials, 1999, San Francisco, CA, pp 805-812.</v>
      </c>
      <c r="O472" s="18" t="s">
        <v>995</v>
      </c>
      <c r="P472" s="10" t="s">
        <v>12274</v>
      </c>
      <c r="Q472" s="26" t="str">
        <f t="shared" si="50"/>
        <v>https://www.aiche.org/academy/conferences/international-conference-and-workshop-on-modeling-and-mitigation-consequences-accidental-releases/1999/proceeding</v>
      </c>
      <c r="R472" s="18" t="s">
        <v>17684</v>
      </c>
      <c r="S472" s="26" t="str">
        <f t="shared" si="52"/>
        <v>https://www.aiche.org/node/1877356/group/9651/session/124231/paper/856266</v>
      </c>
    </row>
    <row r="473" spans="1:19" ht="46.5" x14ac:dyDescent="0.35">
      <c r="A473" s="18">
        <v>472</v>
      </c>
      <c r="B473" s="18">
        <v>1999</v>
      </c>
      <c r="C473" s="12" t="s">
        <v>11728</v>
      </c>
      <c r="D473" s="9" t="s">
        <v>2212</v>
      </c>
      <c r="E473" s="24" t="s">
        <v>11982</v>
      </c>
      <c r="F473" s="24" t="s">
        <v>11983</v>
      </c>
      <c r="G473" s="9"/>
      <c r="H473" s="9"/>
      <c r="I473" s="7" t="s">
        <v>15427</v>
      </c>
      <c r="K473" s="18">
        <v>44</v>
      </c>
      <c r="L473" s="38" t="str">
        <f t="shared" si="48"/>
        <v>CCPS 1999-International Conference and Workshop on Modeling the Consequences of Hazardous Materials, 1999, San Francisco, CA</v>
      </c>
      <c r="M473" s="33" t="str">
        <f t="shared" si="49"/>
        <v>https://www.aiche.org/academy/conferences/international-conference-and-workshop-on-modeling-and-mitigation-consequences-accidental-releases/1999/proceeding</v>
      </c>
      <c r="N473" s="38" t="str">
        <f t="shared" si="51"/>
        <v>V.Blusanovics and U.Bhide, "Evaluation of Design Alternatives Through Risk Assessment - A Case Study," CCPS 1999-International Conference and Workshop on Modeling the Consequences of Hazardous Materials, 1999, San Francisco, CA, pp 813-829.</v>
      </c>
      <c r="O473" s="18" t="s">
        <v>999</v>
      </c>
      <c r="P473" s="10" t="s">
        <v>12275</v>
      </c>
      <c r="Q473" s="26" t="str">
        <f t="shared" si="50"/>
        <v>https://www.aiche.org/academy/conferences/international-conference-and-workshop-on-modeling-and-mitigation-consequences-accidental-releases/1999/proceeding</v>
      </c>
      <c r="R473" s="18" t="s">
        <v>17685</v>
      </c>
      <c r="S473" s="26" t="str">
        <f t="shared" si="52"/>
        <v>https://www.aiche.org/node/1877356/group/9651/session/124231/paper/856271</v>
      </c>
    </row>
    <row r="474" spans="1:19" ht="46.5" x14ac:dyDescent="0.35">
      <c r="A474" s="18">
        <v>473</v>
      </c>
      <c r="B474" s="18">
        <v>1999</v>
      </c>
      <c r="C474" s="12" t="s">
        <v>11728</v>
      </c>
      <c r="D474" s="9" t="s">
        <v>2212</v>
      </c>
      <c r="E474" s="24" t="s">
        <v>11984</v>
      </c>
      <c r="F474" s="24" t="s">
        <v>15428</v>
      </c>
      <c r="G474" s="9"/>
      <c r="H474" s="9"/>
      <c r="I474" s="7" t="s">
        <v>15429</v>
      </c>
      <c r="K474" s="18">
        <v>45</v>
      </c>
      <c r="L474" s="38" t="str">
        <f t="shared" si="48"/>
        <v>CCPS 1999-International Conference and Workshop on Modeling the Consequences of Hazardous Materials, 1999, San Francisco, CA</v>
      </c>
      <c r="M474" s="33" t="str">
        <f>HYPERLINK("https://www.aiche.org/academy/conferences/international-conference-and-workshop-on-modeling-and-mitigation-consequences-accidental-releases/1999/proceeding")</f>
        <v>https://www.aiche.org/academy/conferences/international-conference-and-workshop-on-modeling-and-mitigation-consequences-accidental-releases/1999/proceeding</v>
      </c>
      <c r="N474" s="38" t="str">
        <f t="shared" si="51"/>
        <v>P.Snowdon, J.S.Puttock, E. T. Provost , et al., "Critical Design of Validation Experiments for Vapor Cloud Explosion Assessment Methods," CCPS 1999-International Conference and Workshop on Modeling the Consequences of Hazardous Materials, 1999, San Francisco, CA, pp 831-849.</v>
      </c>
      <c r="O474" s="18" t="s">
        <v>1003</v>
      </c>
      <c r="P474" s="10" t="s">
        <v>12276</v>
      </c>
      <c r="Q474" s="26" t="str">
        <f>HYPERLINK("https://www.aiche.org/academy/conferences/international-conference-and-workshop-on-modeling-and-mitigation-consequences-accidental-releases/1999/proceeding")</f>
        <v>https://www.aiche.org/academy/conferences/international-conference-and-workshop-on-modeling-and-mitigation-consequences-accidental-releases/1999/proceeding</v>
      </c>
      <c r="R474" s="18" t="s">
        <v>17686</v>
      </c>
      <c r="S474" s="26" t="str">
        <f t="shared" si="52"/>
        <v>https://www.aiche.org/node/1877356/group/9651/session/124231/paper/856276</v>
      </c>
    </row>
    <row r="475" spans="1:19" ht="46.5" x14ac:dyDescent="0.35">
      <c r="A475" s="18">
        <v>474</v>
      </c>
      <c r="B475" s="18">
        <v>2000</v>
      </c>
      <c r="C475" s="12" t="s">
        <v>11729</v>
      </c>
      <c r="D475" s="54" t="s">
        <v>13985</v>
      </c>
      <c r="E475" s="24" t="s">
        <v>11985</v>
      </c>
      <c r="F475" s="24" t="s">
        <v>11986</v>
      </c>
      <c r="G475" s="7"/>
      <c r="I475" s="7" t="s">
        <v>13948</v>
      </c>
      <c r="K475" s="18">
        <v>1</v>
      </c>
      <c r="L475" s="38" t="str">
        <f t="shared" ref="L475:L516" si="53">CCPS_2000</f>
        <v>CCPS-International Conference and Workshop Process Industry Incidents Investigation Protocols Case Histories Lessons Learned, 2000, Orlando, FL</v>
      </c>
      <c r="M475" s="33" t="str">
        <f t="shared" ref="M475:M515" si="54">HYPERLINK("https://www.aiche.org/academy/conferences/international-conference-and-workshop-on-process-industry-incidents/2000/proceeding")</f>
        <v>https://www.aiche.org/academy/conferences/international-conference-and-workshop-on-process-industry-incidents/2000/proceeding</v>
      </c>
      <c r="N475" s="38" t="str">
        <f t="shared" si="51"/>
        <v>K.A.Paine, "Lessons Learned from an On-Plot Refinery Tank Explosion," CCPS-International Conference and Workshop Process Industry Incidents Investigation Protocols Case Histories Lessons Learned, 2000, Orlando, FL, pp 3-8.</v>
      </c>
      <c r="O475" s="23" t="s">
        <v>704</v>
      </c>
      <c r="P475" s="10" t="s">
        <v>12277</v>
      </c>
      <c r="Q475" s="26" t="str">
        <f t="shared" ref="Q475:Q515" si="55">HYPERLINK("https://www.aiche.org/academy/conferences/international-conference-and-workshop-on-process-industry-incidents/2000/proceeding")</f>
        <v>https://www.aiche.org/academy/conferences/international-conference-and-workshop-on-process-industry-incidents/2000/proceeding</v>
      </c>
      <c r="R475" s="18" t="s">
        <v>17687</v>
      </c>
      <c r="S475" s="26" t="str">
        <f t="shared" si="52"/>
        <v>https://www.aiche.org/node/1877366/group/9661/session/124251/paper/856651</v>
      </c>
    </row>
    <row r="476" spans="1:19" ht="46.5" x14ac:dyDescent="0.35">
      <c r="A476" s="18">
        <v>475</v>
      </c>
      <c r="B476" s="18">
        <v>2000</v>
      </c>
      <c r="C476" s="12" t="s">
        <v>11729</v>
      </c>
      <c r="D476" s="54" t="s">
        <v>13985</v>
      </c>
      <c r="E476" s="24" t="s">
        <v>11987</v>
      </c>
      <c r="F476" s="24" t="s">
        <v>11988</v>
      </c>
      <c r="I476" s="7" t="s">
        <v>3261</v>
      </c>
      <c r="K476" s="18">
        <v>2</v>
      </c>
      <c r="L476" s="38" t="str">
        <f t="shared" si="53"/>
        <v>CCPS-International Conference and Workshop Process Industry Incidents Investigation Protocols Case Histories Lessons Learned, 2000, Orlando, FL</v>
      </c>
      <c r="M476" s="33" t="str">
        <f t="shared" si="54"/>
        <v>https://www.aiche.org/academy/conferences/international-conference-and-workshop-on-process-industry-incidents/2000/proceeding</v>
      </c>
      <c r="N476" s="38" t="str">
        <f t="shared" si="51"/>
        <v>D.S.Conger, "Case History of the Tosco Avon Refinery Investigation: January 1997 through November 1998," CCPS-International Conference and Workshop Process Industry Incidents Investigation Protocols Case Histories Lessons Learned, 2000, Orlando, FL, pp 9-20.</v>
      </c>
      <c r="O476" s="23" t="s">
        <v>708</v>
      </c>
      <c r="P476" s="10" t="s">
        <v>12278</v>
      </c>
      <c r="Q476" s="26" t="str">
        <f t="shared" si="55"/>
        <v>https://www.aiche.org/academy/conferences/international-conference-and-workshop-on-process-industry-incidents/2000/proceeding</v>
      </c>
      <c r="R476" s="18" t="s">
        <v>17688</v>
      </c>
      <c r="S476" s="26" t="str">
        <f t="shared" si="52"/>
        <v>https://www.aiche.org/node/1877366/group/9661/session/124251/paper/856656</v>
      </c>
    </row>
    <row r="477" spans="1:19" ht="46.5" x14ac:dyDescent="0.35">
      <c r="A477" s="18">
        <v>476</v>
      </c>
      <c r="B477" s="18">
        <v>2000</v>
      </c>
      <c r="C477" s="55" t="s">
        <v>11729</v>
      </c>
      <c r="D477" s="54" t="s">
        <v>13985</v>
      </c>
      <c r="E477" s="24" t="s">
        <v>11989</v>
      </c>
      <c r="F477" s="24" t="s">
        <v>11990</v>
      </c>
      <c r="I477" s="7" t="s">
        <v>3265</v>
      </c>
      <c r="K477" s="18">
        <v>3</v>
      </c>
      <c r="L477" s="38" t="str">
        <f t="shared" si="53"/>
        <v>CCPS-International Conference and Workshop Process Industry Incidents Investigation Protocols Case Histories Lessons Learned, 2000, Orlando, FL</v>
      </c>
      <c r="M477" s="33" t="str">
        <f t="shared" si="54"/>
        <v>https://www.aiche.org/academy/conferences/international-conference-and-workshop-on-process-industry-incidents/2000/proceeding</v>
      </c>
      <c r="N477" s="38" t="str">
        <f t="shared" si="51"/>
        <v>G.Ludosivi and F.Damiani, "A Review of Past Accidents Occurring in Major Hazard Installations in Italy: Discussion of the Causes, Consequences, and Lessons Learned," CCPS-International Conference and Workshop Process Industry Incidents Investigation Protocols Case Histories Lessons Learned, 2000, Orlando, FL, pp 21-30.</v>
      </c>
      <c r="O477" s="23" t="s">
        <v>711</v>
      </c>
      <c r="P477" s="10" t="s">
        <v>12279</v>
      </c>
      <c r="Q477" s="26" t="str">
        <f t="shared" si="55"/>
        <v>https://www.aiche.org/academy/conferences/international-conference-and-workshop-on-process-industry-incidents/2000/proceeding</v>
      </c>
      <c r="R477" s="18" t="s">
        <v>17689</v>
      </c>
      <c r="S477" s="26" t="str">
        <f t="shared" si="52"/>
        <v>https://www.aiche.org/node/1877366/group/9661/session/124251/paper/856661</v>
      </c>
    </row>
    <row r="478" spans="1:19" ht="46.5" x14ac:dyDescent="0.35">
      <c r="A478" s="18">
        <v>477</v>
      </c>
      <c r="B478" s="18">
        <v>2000</v>
      </c>
      <c r="C478" s="12" t="s">
        <v>11729</v>
      </c>
      <c r="D478" s="54" t="s">
        <v>13985</v>
      </c>
      <c r="E478" s="24" t="s">
        <v>11991</v>
      </c>
      <c r="F478" s="24" t="s">
        <v>15537</v>
      </c>
      <c r="I478" s="7" t="s">
        <v>13949</v>
      </c>
      <c r="K478" s="18">
        <v>4</v>
      </c>
      <c r="L478" s="38" t="str">
        <f t="shared" si="53"/>
        <v>CCPS-International Conference and Workshop Process Industry Incidents Investigation Protocols Case Histories Lessons Learned, 2000, Orlando, FL</v>
      </c>
      <c r="M478" s="33" t="str">
        <f t="shared" si="54"/>
        <v>https://www.aiche.org/academy/conferences/international-conference-and-workshop-on-process-industry-incidents/2000/proceeding</v>
      </c>
      <c r="N478" s="38" t="str">
        <f t="shared" si="51"/>
        <v>S.R.Marwitz, R.P.Smith, and R. Hamsayeh, "Lessons Learned from a Process Tank Explosion," CCPS-International Conference and Workshop Process Industry Incidents Investigation Protocols Case Histories Lessons Learned, 2000, Orlando, FL, pp 31-40.</v>
      </c>
      <c r="O478" s="23" t="s">
        <v>715</v>
      </c>
      <c r="P478" s="10" t="s">
        <v>12280</v>
      </c>
      <c r="Q478" s="26" t="str">
        <f t="shared" si="55"/>
        <v>https://www.aiche.org/academy/conferences/international-conference-and-workshop-on-process-industry-incidents/2000/proceeding</v>
      </c>
      <c r="R478" s="18" t="s">
        <v>17690</v>
      </c>
      <c r="S478" s="26" t="str">
        <f t="shared" si="52"/>
        <v>https://www.aiche.org/node/1877366/group/9661/session/124251/paper/856666</v>
      </c>
    </row>
    <row r="479" spans="1:19" ht="46.5" x14ac:dyDescent="0.35">
      <c r="A479" s="18">
        <v>478</v>
      </c>
      <c r="B479" s="18">
        <v>2000</v>
      </c>
      <c r="C479" s="12" t="s">
        <v>11729</v>
      </c>
      <c r="D479" s="54" t="s">
        <v>13985</v>
      </c>
      <c r="E479" s="24" t="s">
        <v>11992</v>
      </c>
      <c r="F479" s="24" t="s">
        <v>11993</v>
      </c>
      <c r="I479" s="7" t="s">
        <v>3581</v>
      </c>
      <c r="K479" s="18">
        <v>5</v>
      </c>
      <c r="L479" s="38" t="str">
        <f t="shared" si="53"/>
        <v>CCPS-International Conference and Workshop Process Industry Incidents Investigation Protocols Case Histories Lessons Learned, 2000, Orlando, FL</v>
      </c>
      <c r="M479" s="33" t="str">
        <f t="shared" si="54"/>
        <v>https://www.aiche.org/academy/conferences/international-conference-and-workshop-on-process-industry-incidents/2000/proceeding</v>
      </c>
      <c r="N479" s="38" t="str">
        <f t="shared" si="51"/>
        <v>D.Gaydos and G.York, "Incident Severity Rating and Investigation Guidelines," CCPS-International Conference and Workshop Process Industry Incidents Investigation Protocols Case Histories Lessons Learned, 2000, Orlando, FL, pp 41-50.</v>
      </c>
      <c r="O479" s="23" t="s">
        <v>719</v>
      </c>
      <c r="P479" s="10" t="s">
        <v>12281</v>
      </c>
      <c r="Q479" s="26" t="str">
        <f t="shared" si="55"/>
        <v>https://www.aiche.org/academy/conferences/international-conference-and-workshop-on-process-industry-incidents/2000/proceeding</v>
      </c>
      <c r="R479" s="18" t="s">
        <v>17691</v>
      </c>
      <c r="S479" s="26" t="str">
        <f t="shared" si="52"/>
        <v>https://www.aiche.org/node/1877366/group/9661/session/124251/paper/856671</v>
      </c>
    </row>
    <row r="480" spans="1:19" ht="46.5" x14ac:dyDescent="0.35">
      <c r="A480" s="18">
        <v>479</v>
      </c>
      <c r="B480" s="18">
        <v>2000</v>
      </c>
      <c r="C480" s="12" t="s">
        <v>11729</v>
      </c>
      <c r="D480" s="54" t="s">
        <v>13986</v>
      </c>
      <c r="E480" s="24" t="s">
        <v>11994</v>
      </c>
      <c r="F480" s="24" t="s">
        <v>11995</v>
      </c>
      <c r="I480" s="7" t="s">
        <v>3585</v>
      </c>
      <c r="K480" s="18">
        <v>6</v>
      </c>
      <c r="L480" s="38" t="str">
        <f t="shared" si="53"/>
        <v>CCPS-International Conference and Workshop Process Industry Incidents Investigation Protocols Case Histories Lessons Learned, 2000, Orlando, FL</v>
      </c>
      <c r="M480" s="33" t="str">
        <f t="shared" si="54"/>
        <v>https://www.aiche.org/academy/conferences/international-conference-and-workshop-on-process-industry-incidents/2000/proceeding</v>
      </c>
      <c r="N480" s="38" t="str">
        <f t="shared" si="51"/>
        <v>D.E.Sliva and J.Weaver, "The Development of Approaches to Incident Selection for the Chemical Safety Board," CCPS-International Conference and Workshop Process Industry Incidents Investigation Protocols Case Histories Lessons Learned, 2000, Orlando, FL, pp 51-68.</v>
      </c>
      <c r="O480" s="23" t="s">
        <v>723</v>
      </c>
      <c r="P480" s="10" t="s">
        <v>12282</v>
      </c>
      <c r="Q480" s="26" t="str">
        <f t="shared" si="55"/>
        <v>https://www.aiche.org/academy/conferences/international-conference-and-workshop-on-process-industry-incidents/2000/proceeding</v>
      </c>
      <c r="R480" s="18" t="s">
        <v>17692</v>
      </c>
      <c r="S480" s="26" t="str">
        <f t="shared" si="52"/>
        <v>https://www.aiche.org/node/1877366/group/9661/session/124251/paper/856676</v>
      </c>
    </row>
    <row r="481" spans="1:19" ht="46.5" x14ac:dyDescent="0.35">
      <c r="A481" s="18">
        <v>480</v>
      </c>
      <c r="B481" s="18">
        <v>2000</v>
      </c>
      <c r="C481" s="12" t="s">
        <v>11729</v>
      </c>
      <c r="D481" s="54" t="s">
        <v>13986</v>
      </c>
      <c r="E481" s="24" t="s">
        <v>11996</v>
      </c>
      <c r="F481" s="24" t="s">
        <v>11997</v>
      </c>
      <c r="I481" s="7" t="s">
        <v>13950</v>
      </c>
      <c r="K481" s="18">
        <v>7</v>
      </c>
      <c r="L481" s="38" t="str">
        <f t="shared" si="53"/>
        <v>CCPS-International Conference and Workshop Process Industry Incidents Investigation Protocols Case Histories Lessons Learned, 2000, Orlando, FL</v>
      </c>
      <c r="M481" s="33" t="str">
        <f t="shared" si="54"/>
        <v>https://www.aiche.org/academy/conferences/international-conference-and-workshop-on-process-industry-incidents/2000/proceeding</v>
      </c>
      <c r="N481" s="38" t="str">
        <f t="shared" si="51"/>
        <v>B.Hoyle, S.McCleary, and I. Rosenthal, "The Chemical Safety and Hazard Investigation Board's Process for Selecting Incident Investigations," CCPS-International Conference and Workshop Process Industry Incidents Investigation Protocols Case Histories Lessons Learned, 2000, Orlando, FL, pp 69-100.</v>
      </c>
      <c r="O481" s="23" t="s">
        <v>726</v>
      </c>
      <c r="P481" s="10" t="s">
        <v>12283</v>
      </c>
      <c r="Q481" s="26" t="str">
        <f t="shared" si="55"/>
        <v>https://www.aiche.org/academy/conferences/international-conference-and-workshop-on-process-industry-incidents/2000/proceeding</v>
      </c>
      <c r="R481" s="18" t="s">
        <v>17693</v>
      </c>
      <c r="S481" s="26" t="str">
        <f t="shared" si="52"/>
        <v>https://www.aiche.org/node/1877366/group/9661/session/124251/paper/856681</v>
      </c>
    </row>
    <row r="482" spans="1:19" ht="46.5" x14ac:dyDescent="0.35">
      <c r="A482" s="18">
        <v>481</v>
      </c>
      <c r="B482" s="18">
        <v>2000</v>
      </c>
      <c r="C482" s="12" t="s">
        <v>11729</v>
      </c>
      <c r="D482" s="54" t="s">
        <v>13986</v>
      </c>
      <c r="E482" s="24" t="s">
        <v>15538</v>
      </c>
      <c r="F482" s="24" t="s">
        <v>11998</v>
      </c>
      <c r="I482" s="7" t="s">
        <v>13951</v>
      </c>
      <c r="K482" s="18">
        <v>8</v>
      </c>
      <c r="L482" s="38" t="str">
        <f t="shared" si="53"/>
        <v>CCPS-International Conference and Workshop Process Industry Incidents Investigation Protocols Case Histories Lessons Learned, 2000, Orlando, FL</v>
      </c>
      <c r="M482" s="33" t="str">
        <f t="shared" si="54"/>
        <v>https://www.aiche.org/academy/conferences/international-conference-and-workshop-on-process-industry-incidents/2000/proceeding</v>
      </c>
      <c r="N482" s="38" t="str">
        <f t="shared" si="51"/>
        <v>P.J.Hunt, "A Structured Approach to Safe Design or Do the Safety Risks Outweigh the Environmental Benefit? ," CCPS-International Conference and Workshop Process Industry Incidents Investigation Protocols Case Histories Lessons Learned, 2000, Orlando, FL, pp 101-124.</v>
      </c>
      <c r="O482" s="23" t="s">
        <v>729</v>
      </c>
      <c r="P482" s="10" t="s">
        <v>12284</v>
      </c>
      <c r="Q482" s="26" t="str">
        <f t="shared" si="55"/>
        <v>https://www.aiche.org/academy/conferences/international-conference-and-workshop-on-process-industry-incidents/2000/proceeding</v>
      </c>
      <c r="R482" s="18" t="s">
        <v>17694</v>
      </c>
      <c r="S482" s="26" t="str">
        <f t="shared" si="52"/>
        <v>https://www.aiche.org/node/1877366/group/9661/session/124251/paper/856686</v>
      </c>
    </row>
    <row r="483" spans="1:19" ht="46.5" x14ac:dyDescent="0.35">
      <c r="A483" s="18">
        <v>482</v>
      </c>
      <c r="B483" s="18">
        <v>2000</v>
      </c>
      <c r="C483" s="12" t="s">
        <v>11729</v>
      </c>
      <c r="D483" s="54" t="s">
        <v>13985</v>
      </c>
      <c r="E483" s="24" t="s">
        <v>11999</v>
      </c>
      <c r="F483" s="24" t="s">
        <v>12000</v>
      </c>
      <c r="I483" s="7" t="s">
        <v>13952</v>
      </c>
      <c r="K483" s="18">
        <v>9</v>
      </c>
      <c r="L483" s="38" t="str">
        <f t="shared" si="53"/>
        <v>CCPS-International Conference and Workshop Process Industry Incidents Investigation Protocols Case Histories Lessons Learned, 2000, Orlando, FL</v>
      </c>
      <c r="M483" s="33" t="str">
        <f t="shared" si="54"/>
        <v>https://www.aiche.org/academy/conferences/international-conference-and-workshop-on-process-industry-incidents/2000/proceeding</v>
      </c>
      <c r="N483" s="38" t="str">
        <f t="shared" si="51"/>
        <v>A.Fuentes, "Investigation of a Pesticide Explosion," CCPS-International Conference and Workshop Process Industry Incidents Investigation Protocols Case Histories Lessons Learned, 2000, Orlando, FL, pp 125-140.</v>
      </c>
      <c r="O483" s="23" t="s">
        <v>732</v>
      </c>
      <c r="P483" s="9" t="s">
        <v>12402</v>
      </c>
      <c r="Q483" s="26" t="str">
        <f t="shared" si="55"/>
        <v>https://www.aiche.org/academy/conferences/international-conference-and-workshop-on-process-industry-incidents/2000/proceeding</v>
      </c>
      <c r="R483" s="18" t="s">
        <v>17695</v>
      </c>
      <c r="S483" s="26" t="str">
        <f t="shared" si="52"/>
        <v>https://www.aiche.org/node/1877366/group/9661/session/124251/paper/856691</v>
      </c>
    </row>
    <row r="484" spans="1:19" ht="46.5" x14ac:dyDescent="0.35">
      <c r="A484" s="18">
        <v>483</v>
      </c>
      <c r="B484" s="18">
        <v>2000</v>
      </c>
      <c r="C484" s="12" t="s">
        <v>11729</v>
      </c>
      <c r="D484" s="54" t="s">
        <v>13985</v>
      </c>
      <c r="E484" s="24" t="s">
        <v>12001</v>
      </c>
      <c r="F484" s="24" t="s">
        <v>15539</v>
      </c>
      <c r="I484" s="7" t="s">
        <v>13953</v>
      </c>
      <c r="K484" s="18">
        <v>10</v>
      </c>
      <c r="L484" s="38" t="str">
        <f t="shared" si="53"/>
        <v>CCPS-International Conference and Workshop Process Industry Incidents Investigation Protocols Case Histories Lessons Learned, 2000, Orlando, FL</v>
      </c>
      <c r="M484" s="33" t="str">
        <f t="shared" si="54"/>
        <v>https://www.aiche.org/academy/conferences/international-conference-and-workshop-on-process-industry-incidents/2000/proceeding</v>
      </c>
      <c r="N484" s="38" t="str">
        <f t="shared" si="51"/>
        <v>A.W.Bickum, "A Compressor Failure That MOC May Not have Caught!," CCPS-International Conference and Workshop Process Industry Incidents Investigation Protocols Case Histories Lessons Learned, 2000, Orlando, FL, pp 141-154.</v>
      </c>
      <c r="O484" s="23" t="s">
        <v>75</v>
      </c>
      <c r="P484" s="10" t="s">
        <v>12285</v>
      </c>
      <c r="Q484" s="26" t="str">
        <f t="shared" si="55"/>
        <v>https://www.aiche.org/academy/conferences/international-conference-and-workshop-on-process-industry-incidents/2000/proceeding</v>
      </c>
      <c r="R484" s="18" t="s">
        <v>17696</v>
      </c>
      <c r="S484" s="26" t="str">
        <f t="shared" si="52"/>
        <v>https://www.aiche.org/node/1877366/group/9661/session/124251/paper/856696</v>
      </c>
    </row>
    <row r="485" spans="1:19" ht="46.5" x14ac:dyDescent="0.35">
      <c r="A485" s="18">
        <v>484</v>
      </c>
      <c r="B485" s="18">
        <v>2000</v>
      </c>
      <c r="C485" s="12" t="s">
        <v>11729</v>
      </c>
      <c r="D485" s="54" t="s">
        <v>13985</v>
      </c>
      <c r="E485" s="24" t="s">
        <v>12002</v>
      </c>
      <c r="F485" s="24" t="s">
        <v>12003</v>
      </c>
      <c r="I485" s="7" t="s">
        <v>13954</v>
      </c>
      <c r="K485" s="18">
        <v>11</v>
      </c>
      <c r="L485" s="38" t="str">
        <f t="shared" si="53"/>
        <v>CCPS-International Conference and Workshop Process Industry Incidents Investigation Protocols Case Histories Lessons Learned, 2000, Orlando, FL</v>
      </c>
      <c r="M485" s="33" t="str">
        <f t="shared" si="54"/>
        <v>https://www.aiche.org/academy/conferences/international-conference-and-workshop-on-process-industry-incidents/2000/proceeding</v>
      </c>
      <c r="N485" s="38" t="str">
        <f t="shared" si="51"/>
        <v>J.Philley, "Premature Stopping Points for Determining the Root Cause of Human Error in Process Incident Investigations," CCPS-International Conference and Workshop Process Industry Incidents Investigation Protocols Case Histories Lessons Learned, 2000, Orlando, FL, pp 155-174.</v>
      </c>
      <c r="O485" s="18" t="s">
        <v>79</v>
      </c>
      <c r="P485" s="10" t="s">
        <v>12286</v>
      </c>
      <c r="Q485" s="26" t="str">
        <f t="shared" si="55"/>
        <v>https://www.aiche.org/academy/conferences/international-conference-and-workshop-on-process-industry-incidents/2000/proceeding</v>
      </c>
      <c r="R485" s="18" t="s">
        <v>17697</v>
      </c>
      <c r="S485" s="26" t="str">
        <f t="shared" si="52"/>
        <v>https://www.aiche.org/node/1877366/group/9661/session/124251/paper/856701</v>
      </c>
    </row>
    <row r="486" spans="1:19" ht="46.5" x14ac:dyDescent="0.35">
      <c r="A486" s="18">
        <v>485</v>
      </c>
      <c r="B486" s="18">
        <v>2000</v>
      </c>
      <c r="C486" s="12" t="s">
        <v>11729</v>
      </c>
      <c r="D486" s="56" t="s">
        <v>13987</v>
      </c>
      <c r="E486" s="24" t="s">
        <v>12004</v>
      </c>
      <c r="F486" s="24" t="s">
        <v>12005</v>
      </c>
      <c r="I486" s="7" t="s">
        <v>2517</v>
      </c>
      <c r="K486" s="18">
        <v>12</v>
      </c>
      <c r="L486" s="38" t="str">
        <f t="shared" si="53"/>
        <v>CCPS-International Conference and Workshop Process Industry Incidents Investigation Protocols Case Histories Lessons Learned, 2000, Orlando, FL</v>
      </c>
      <c r="M486" s="33" t="str">
        <f t="shared" si="54"/>
        <v>https://www.aiche.org/academy/conferences/international-conference-and-workshop-on-process-industry-incidents/2000/proceeding</v>
      </c>
      <c r="N486" s="38" t="str">
        <f t="shared" si="51"/>
        <v>M.Paradies and E.Skompski, "Using Advanced Trending Techniques to Learn from Your Incident Statistics," CCPS-International Conference and Workshop Process Industry Incidents Investigation Protocols Case Histories Lessons Learned, 2000, Orlando, FL, pp 175-186.</v>
      </c>
      <c r="O486" s="18" t="s">
        <v>83</v>
      </c>
      <c r="P486" s="10" t="s">
        <v>12287</v>
      </c>
      <c r="Q486" s="26" t="str">
        <f t="shared" si="55"/>
        <v>https://www.aiche.org/academy/conferences/international-conference-and-workshop-on-process-industry-incidents/2000/proceeding</v>
      </c>
      <c r="R486" s="18" t="s">
        <v>17698</v>
      </c>
      <c r="S486" s="26" t="str">
        <f t="shared" si="52"/>
        <v>https://www.aiche.org/node/1877366/group/9661/session/124251/paper/856706</v>
      </c>
    </row>
    <row r="487" spans="1:19" ht="46.5" x14ac:dyDescent="0.35">
      <c r="A487" s="18">
        <v>486</v>
      </c>
      <c r="B487" s="18">
        <v>2000</v>
      </c>
      <c r="C487" s="12" t="s">
        <v>11729</v>
      </c>
      <c r="D487" s="56" t="s">
        <v>13987</v>
      </c>
      <c r="E487" s="24" t="s">
        <v>12006</v>
      </c>
      <c r="F487" s="24" t="s">
        <v>12007</v>
      </c>
      <c r="I487" s="7" t="s">
        <v>13955</v>
      </c>
      <c r="K487" s="18">
        <v>13</v>
      </c>
      <c r="L487" s="38" t="str">
        <f t="shared" si="53"/>
        <v>CCPS-International Conference and Workshop Process Industry Incidents Investigation Protocols Case Histories Lessons Learned, 2000, Orlando, FL</v>
      </c>
      <c r="M487" s="33" t="str">
        <f t="shared" si="54"/>
        <v>https://www.aiche.org/academy/conferences/international-conference-and-workshop-on-process-industry-incidents/2000/proceeding</v>
      </c>
      <c r="N487" s="38" t="str">
        <f t="shared" si="51"/>
        <v>V.E.Barnes, "Human Factors in Accident Investigations," CCPS-International Conference and Workshop Process Industry Incidents Investigation Protocols Case Histories Lessons Learned, 2000, Orlando, FL, pp 187-198.</v>
      </c>
      <c r="O487" s="18" t="s">
        <v>86</v>
      </c>
      <c r="P487" s="10" t="s">
        <v>12288</v>
      </c>
      <c r="Q487" s="26" t="str">
        <f t="shared" si="55"/>
        <v>https://www.aiche.org/academy/conferences/international-conference-and-workshop-on-process-industry-incidents/2000/proceeding</v>
      </c>
      <c r="R487" s="18" t="s">
        <v>17699</v>
      </c>
      <c r="S487" s="26" t="str">
        <f t="shared" si="52"/>
        <v>https://www.aiche.org/node/1877366/group/9661/session/124251/paper/856711</v>
      </c>
    </row>
    <row r="488" spans="1:19" ht="46.5" x14ac:dyDescent="0.35">
      <c r="A488" s="18">
        <v>487</v>
      </c>
      <c r="B488" s="18">
        <v>2000</v>
      </c>
      <c r="C488" s="12" t="s">
        <v>11729</v>
      </c>
      <c r="D488" s="56" t="s">
        <v>13987</v>
      </c>
      <c r="E488" s="24" t="s">
        <v>12008</v>
      </c>
      <c r="F488" s="24" t="s">
        <v>12009</v>
      </c>
      <c r="I488" s="7" t="s">
        <v>13956</v>
      </c>
      <c r="K488" s="18">
        <v>14</v>
      </c>
      <c r="L488" s="38" t="str">
        <f t="shared" si="53"/>
        <v>CCPS-International Conference and Workshop Process Industry Incidents Investigation Protocols Case Histories Lessons Learned, 2000, Orlando, FL</v>
      </c>
      <c r="M488" s="33" t="str">
        <f t="shared" si="54"/>
        <v>https://www.aiche.org/academy/conferences/international-conference-and-workshop-on-process-industry-incidents/2000/proceeding</v>
      </c>
      <c r="N488" s="38" t="str">
        <f t="shared" si="51"/>
        <v>B.D.Kelly, "Lessons Learned from a Cold Weather Explosion and Fire in an Oil Refinery," CCPS-International Conference and Workshop Process Industry Incidents Investigation Protocols Case Histories Lessons Learned, 2000, Orlando, FL, pp 199-208.</v>
      </c>
      <c r="O488" s="18" t="s">
        <v>89</v>
      </c>
      <c r="P488" s="10" t="s">
        <v>12289</v>
      </c>
      <c r="Q488" s="26" t="str">
        <f t="shared" si="55"/>
        <v>https://www.aiche.org/academy/conferences/international-conference-and-workshop-on-process-industry-incidents/2000/proceeding</v>
      </c>
      <c r="R488" s="18" t="s">
        <v>17700</v>
      </c>
      <c r="S488" s="26" t="str">
        <f t="shared" si="52"/>
        <v>https://www.aiche.org/node/1877366/group/9661/session/124251/paper/856716</v>
      </c>
    </row>
    <row r="489" spans="1:19" ht="46.5" x14ac:dyDescent="0.35">
      <c r="A489" s="18">
        <v>488</v>
      </c>
      <c r="B489" s="18">
        <v>2000</v>
      </c>
      <c r="C489" s="12" t="s">
        <v>11729</v>
      </c>
      <c r="D489" s="54" t="s">
        <v>13985</v>
      </c>
      <c r="E489" s="24" t="s">
        <v>15540</v>
      </c>
      <c r="F489" s="24" t="s">
        <v>12010</v>
      </c>
      <c r="I489" s="7" t="s">
        <v>13957</v>
      </c>
      <c r="K489" s="18">
        <v>15</v>
      </c>
      <c r="L489" s="38" t="str">
        <f t="shared" si="53"/>
        <v>CCPS-International Conference and Workshop Process Industry Incidents Investigation Protocols Case Histories Lessons Learned, 2000, Orlando, FL</v>
      </c>
      <c r="M489" s="33" t="str">
        <f t="shared" si="54"/>
        <v>https://www.aiche.org/academy/conferences/international-conference-and-workshop-on-process-industry-incidents/2000/proceeding</v>
      </c>
      <c r="N489" s="38" t="str">
        <f t="shared" si="51"/>
        <v>P.N.Lodal, "Steam Line Rupture at Tennessee Eastman Division," CCPS-International Conference and Workshop Process Industry Incidents Investigation Protocols Case Histories Lessons Learned, 2000, Orlando, FL, pp 209-224.</v>
      </c>
      <c r="O489" s="18" t="s">
        <v>92</v>
      </c>
      <c r="P489" s="10" t="s">
        <v>12676</v>
      </c>
      <c r="Q489" s="26" t="str">
        <f t="shared" si="55"/>
        <v>https://www.aiche.org/academy/conferences/international-conference-and-workshop-on-process-industry-incidents/2000/proceeding</v>
      </c>
      <c r="R489" s="18" t="s">
        <v>17701</v>
      </c>
      <c r="S489" s="26" t="str">
        <f t="shared" si="52"/>
        <v>https://www.aiche.org/node/1877366/group/9661/session/124251/paper/856721</v>
      </c>
    </row>
    <row r="490" spans="1:19" ht="62" x14ac:dyDescent="0.35">
      <c r="A490" s="18">
        <v>489</v>
      </c>
      <c r="B490" s="18">
        <v>2000</v>
      </c>
      <c r="C490" s="12" t="s">
        <v>11729</v>
      </c>
      <c r="D490" s="54" t="s">
        <v>13985</v>
      </c>
      <c r="E490" s="24" t="s">
        <v>15541</v>
      </c>
      <c r="F490" s="24" t="s">
        <v>12011</v>
      </c>
      <c r="I490" s="7" t="s">
        <v>13958</v>
      </c>
      <c r="K490" s="18">
        <v>16</v>
      </c>
      <c r="L490" s="38" t="str">
        <f t="shared" si="53"/>
        <v>CCPS-International Conference and Workshop Process Industry Incidents Investigation Protocols Case Histories Lessons Learned, 2000, Orlando, FL</v>
      </c>
      <c r="M490" s="33" t="str">
        <f t="shared" si="54"/>
        <v>https://www.aiche.org/academy/conferences/international-conference-and-workshop-on-process-industry-incidents/2000/proceeding</v>
      </c>
      <c r="N490" s="38" t="str">
        <f t="shared" si="51"/>
        <v>M.Boult, G.Kenney, and R.Pitblado, "Lessons Learned from the Longford Royal Commission Investigation into the Explosion and Fire on 25 September 1998 at the Esso Gas Processing Plant," CCPS-International Conference and Workshop Process Industry Incidents Investigation Protocols Case Histories Lessons Learned, 2000, Orlando, FL, pp 225-244.</v>
      </c>
      <c r="O490" s="18" t="s">
        <v>95</v>
      </c>
      <c r="P490" s="10" t="s">
        <v>15542</v>
      </c>
      <c r="Q490" s="26" t="str">
        <f t="shared" si="55"/>
        <v>https://www.aiche.org/academy/conferences/international-conference-and-workshop-on-process-industry-incidents/2000/proceeding</v>
      </c>
      <c r="R490" s="18" t="s">
        <v>17702</v>
      </c>
      <c r="S490" s="26" t="str">
        <f t="shared" si="52"/>
        <v>https://www.aiche.org/node/1877366/group/9661/session/124251/paper/856726</v>
      </c>
    </row>
    <row r="491" spans="1:19" ht="46.5" x14ac:dyDescent="0.35">
      <c r="A491" s="18">
        <v>490</v>
      </c>
      <c r="B491" s="18">
        <v>2000</v>
      </c>
      <c r="C491" s="12" t="s">
        <v>11729</v>
      </c>
      <c r="D491" s="54" t="s">
        <v>13985</v>
      </c>
      <c r="E491" s="24" t="s">
        <v>12012</v>
      </c>
      <c r="F491" s="24" t="s">
        <v>12013</v>
      </c>
      <c r="I491" s="7" t="s">
        <v>13959</v>
      </c>
      <c r="K491" s="18">
        <v>17</v>
      </c>
      <c r="L491" s="38" t="str">
        <f t="shared" si="53"/>
        <v>CCPS-International Conference and Workshop Process Industry Incidents Investigation Protocols Case Histories Lessons Learned, 2000, Orlando, FL</v>
      </c>
      <c r="M491" s="33" t="str">
        <f t="shared" si="54"/>
        <v>https://www.aiche.org/academy/conferences/international-conference-and-workshop-on-process-industry-incidents/2000/proceeding</v>
      </c>
      <c r="N491" s="38" t="str">
        <f t="shared" si="51"/>
        <v>K.Ruppert and E.M.Z.Riemsloh, "Risk Reduction by Learning from Incidents and Near-Misses," CCPS-International Conference and Workshop Process Industry Incidents Investigation Protocols Case Histories Lessons Learned, 2000, Orlando, FL, pp 245-252.</v>
      </c>
      <c r="O491" s="18" t="s">
        <v>98</v>
      </c>
      <c r="P491" s="10" t="s">
        <v>12290</v>
      </c>
      <c r="Q491" s="26" t="str">
        <f t="shared" si="55"/>
        <v>https://www.aiche.org/academy/conferences/international-conference-and-workshop-on-process-industry-incidents/2000/proceeding</v>
      </c>
      <c r="R491" s="18" t="s">
        <v>17703</v>
      </c>
      <c r="S491" s="26" t="str">
        <f t="shared" si="52"/>
        <v>https://www.aiche.org/node/1877366/group/9661/session/124251/paper/856731</v>
      </c>
    </row>
    <row r="492" spans="1:19" ht="46.5" x14ac:dyDescent="0.35">
      <c r="A492" s="18">
        <v>491</v>
      </c>
      <c r="B492" s="18">
        <v>2000</v>
      </c>
      <c r="C492" s="12" t="s">
        <v>11729</v>
      </c>
      <c r="D492" s="54" t="s">
        <v>13985</v>
      </c>
      <c r="E492" s="24" t="s">
        <v>12014</v>
      </c>
      <c r="F492" s="24" t="s">
        <v>15536</v>
      </c>
      <c r="I492" s="7" t="s">
        <v>13988</v>
      </c>
      <c r="K492" s="18">
        <v>18</v>
      </c>
      <c r="L492" s="38" t="str">
        <f t="shared" si="53"/>
        <v>CCPS-International Conference and Workshop Process Industry Incidents Investigation Protocols Case Histories Lessons Learned, 2000, Orlando, FL</v>
      </c>
      <c r="M492" s="33" t="str">
        <f t="shared" si="54"/>
        <v>https://www.aiche.org/academy/conferences/international-conference-and-workshop-on-process-industry-incidents/2000/proceeding</v>
      </c>
      <c r="N492" s="38" t="str">
        <f t="shared" si="51"/>
        <v>C.R. Nelms, "Root Cause Analysis - NOT What You Might Think," CCPS-International Conference and Workshop Process Industry Incidents Investigation Protocols Case Histories Lessons Learned, 2000, Orlando, FL, pp 253-262.</v>
      </c>
      <c r="O492" s="18" t="s">
        <v>102</v>
      </c>
      <c r="P492" s="10" t="s">
        <v>12291</v>
      </c>
      <c r="Q492" s="26" t="str">
        <f t="shared" si="55"/>
        <v>https://www.aiche.org/academy/conferences/international-conference-and-workshop-on-process-industry-incidents/2000/proceeding</v>
      </c>
      <c r="R492" s="18" t="s">
        <v>17704</v>
      </c>
      <c r="S492" s="26" t="str">
        <f t="shared" si="52"/>
        <v>https://www.aiche.org/node/1877366/group/9661/session/124251/paper/856736</v>
      </c>
    </row>
    <row r="493" spans="1:19" ht="46.5" x14ac:dyDescent="0.35">
      <c r="A493" s="18">
        <v>492</v>
      </c>
      <c r="B493" s="18">
        <v>2000</v>
      </c>
      <c r="C493" s="12" t="s">
        <v>11729</v>
      </c>
      <c r="D493" s="56" t="s">
        <v>13987</v>
      </c>
      <c r="E493" s="24" t="s">
        <v>12015</v>
      </c>
      <c r="F493" s="24" t="s">
        <v>12016</v>
      </c>
      <c r="I493" s="7" t="s">
        <v>13989</v>
      </c>
      <c r="K493" s="18">
        <v>19</v>
      </c>
      <c r="L493" s="38" t="str">
        <f t="shared" si="53"/>
        <v>CCPS-International Conference and Workshop Process Industry Incidents Investigation Protocols Case Histories Lessons Learned, 2000, Orlando, FL</v>
      </c>
      <c r="M493" s="33" t="str">
        <f t="shared" si="54"/>
        <v>https://www.aiche.org/academy/conferences/international-conference-and-workshop-on-process-industry-incidents/2000/proceeding</v>
      </c>
      <c r="N493" s="38" t="str">
        <f t="shared" si="51"/>
        <v>D.K.Lorenzo, "Investigation into the Root Causes of Repeated Incinerator Incidents," CCPS-International Conference and Workshop Process Industry Incidents Investigation Protocols Case Histories Lessons Learned, 2000, Orlando, FL, pp263-268.</v>
      </c>
      <c r="O493" s="18" t="s">
        <v>106</v>
      </c>
      <c r="P493" s="10" t="s">
        <v>12292</v>
      </c>
      <c r="Q493" s="26" t="str">
        <f t="shared" si="55"/>
        <v>https://www.aiche.org/academy/conferences/international-conference-and-workshop-on-process-industry-incidents/2000/proceeding</v>
      </c>
      <c r="R493" s="18" t="s">
        <v>17705</v>
      </c>
      <c r="S493" s="26" t="str">
        <f t="shared" si="52"/>
        <v>https://www.aiche.org/node/1877366/group/9661/session/124251/paper/856741</v>
      </c>
    </row>
    <row r="494" spans="1:19" ht="46.5" x14ac:dyDescent="0.35">
      <c r="A494" s="18">
        <v>493</v>
      </c>
      <c r="B494" s="18">
        <v>2000</v>
      </c>
      <c r="C494" s="12" t="s">
        <v>11729</v>
      </c>
      <c r="D494" s="56" t="s">
        <v>13987</v>
      </c>
      <c r="E494" s="24" t="s">
        <v>12017</v>
      </c>
      <c r="F494" s="24" t="s">
        <v>12018</v>
      </c>
      <c r="I494" s="7" t="s">
        <v>13960</v>
      </c>
      <c r="K494" s="18">
        <v>20</v>
      </c>
      <c r="L494" s="38" t="str">
        <f t="shared" si="53"/>
        <v>CCPS-International Conference and Workshop Process Industry Incidents Investigation Protocols Case Histories Lessons Learned, 2000, Orlando, FL</v>
      </c>
      <c r="M494" s="33" t="str">
        <f t="shared" si="54"/>
        <v>https://www.aiche.org/academy/conferences/international-conference-and-workshop-on-process-industry-incidents/2000/proceeding</v>
      </c>
      <c r="N494" s="38" t="str">
        <f t="shared" si="51"/>
        <v>Q.A.Baker, A.J.Pierorazio, and D.E.Ketchum, "Investigation of Explosion Accidents," CCPS-International Conference and Workshop Process Industry Incidents Investigation Protocols Case Histories Lessons Learned, 2000, Orlando, FL, pp 269-278.</v>
      </c>
      <c r="O494" s="18" t="s">
        <v>110</v>
      </c>
      <c r="P494" s="10" t="s">
        <v>12293</v>
      </c>
      <c r="Q494" s="26" t="str">
        <f t="shared" si="55"/>
        <v>https://www.aiche.org/academy/conferences/international-conference-and-workshop-on-process-industry-incidents/2000/proceeding</v>
      </c>
      <c r="R494" s="18" t="s">
        <v>17706</v>
      </c>
      <c r="S494" s="26" t="str">
        <f t="shared" si="52"/>
        <v>https://www.aiche.org/node/1877366/group/9661/session/124251/paper/856746</v>
      </c>
    </row>
    <row r="495" spans="1:19" ht="46.5" x14ac:dyDescent="0.35">
      <c r="A495" s="18">
        <v>494</v>
      </c>
      <c r="B495" s="18">
        <v>2000</v>
      </c>
      <c r="C495" s="12" t="s">
        <v>11729</v>
      </c>
      <c r="D495" s="54" t="s">
        <v>13985</v>
      </c>
      <c r="E495" s="24" t="s">
        <v>12019</v>
      </c>
      <c r="F495" s="24" t="s">
        <v>12020</v>
      </c>
      <c r="I495" s="7" t="s">
        <v>13961</v>
      </c>
      <c r="K495" s="18">
        <v>21</v>
      </c>
      <c r="L495" s="38" t="str">
        <f t="shared" si="53"/>
        <v>CCPS-International Conference and Workshop Process Industry Incidents Investigation Protocols Case Histories Lessons Learned, 2000, Orlando, FL</v>
      </c>
      <c r="M495" s="33" t="str">
        <f t="shared" si="54"/>
        <v>https://www.aiche.org/academy/conferences/international-conference-and-workshop-on-process-industry-incidents/2000/proceeding</v>
      </c>
      <c r="N495" s="38" t="str">
        <f t="shared" si="51"/>
        <v>H.Uth, "Central Collecting and Evaluating of Major Accidents and Near-Misses in the Federal Republic of Germany," CCPS-International Conference and Workshop Process Industry Incidents Investigation Protocols Case Histories Lessons Learned, 2000, Orlando, FL, pp 279-290.</v>
      </c>
      <c r="O495" s="18" t="s">
        <v>114</v>
      </c>
      <c r="P495" s="10" t="s">
        <v>12294</v>
      </c>
      <c r="Q495" s="26" t="str">
        <f t="shared" si="55"/>
        <v>https://www.aiche.org/academy/conferences/international-conference-and-workshop-on-process-industry-incidents/2000/proceeding</v>
      </c>
      <c r="R495" s="18" t="s">
        <v>17707</v>
      </c>
      <c r="S495" s="26" t="str">
        <f t="shared" si="52"/>
        <v>https://www.aiche.org/node/1877366/group/9661/session/124251/paper/856751</v>
      </c>
    </row>
    <row r="496" spans="1:19" ht="46.5" x14ac:dyDescent="0.35">
      <c r="A496" s="18">
        <v>495</v>
      </c>
      <c r="B496" s="18">
        <v>2000</v>
      </c>
      <c r="C496" s="12" t="s">
        <v>11729</v>
      </c>
      <c r="D496" s="54" t="s">
        <v>13985</v>
      </c>
      <c r="E496" s="24" t="s">
        <v>12021</v>
      </c>
      <c r="F496" s="24" t="s">
        <v>12022</v>
      </c>
      <c r="I496" s="7" t="s">
        <v>13962</v>
      </c>
      <c r="K496" s="18">
        <v>22</v>
      </c>
      <c r="L496" s="38" t="str">
        <f t="shared" si="53"/>
        <v>CCPS-International Conference and Workshop Process Industry Incidents Investigation Protocols Case Histories Lessons Learned, 2000, Orlando, FL</v>
      </c>
      <c r="M496" s="33" t="str">
        <f t="shared" si="54"/>
        <v>https://www.aiche.org/academy/conferences/international-conference-and-workshop-on-process-industry-incidents/2000/proceeding</v>
      </c>
      <c r="N496" s="38" t="str">
        <f t="shared" si="51"/>
        <v>J.McCavit, "Impact of Identifying Root Causes," CCPS-International Conference and Workshop Process Industry Incidents Investigation Protocols Case Histories Lessons Learned, 2000, Orlando, FL, pp 291-298.</v>
      </c>
      <c r="O496" s="18" t="s">
        <v>118</v>
      </c>
      <c r="P496" s="10" t="s">
        <v>12295</v>
      </c>
      <c r="Q496" s="26" t="str">
        <f t="shared" si="55"/>
        <v>https://www.aiche.org/academy/conferences/international-conference-and-workshop-on-process-industry-incidents/2000/proceeding</v>
      </c>
      <c r="R496" s="18" t="s">
        <v>17708</v>
      </c>
      <c r="S496" s="26" t="str">
        <f t="shared" si="52"/>
        <v>https://www.aiche.org/node/1877366/group/9661/session/124251/paper/856756</v>
      </c>
    </row>
    <row r="497" spans="1:19" ht="46.5" x14ac:dyDescent="0.35">
      <c r="A497" s="18">
        <v>496</v>
      </c>
      <c r="B497" s="18">
        <v>2000</v>
      </c>
      <c r="C497" s="12" t="s">
        <v>11729</v>
      </c>
      <c r="D497" s="54" t="s">
        <v>13985</v>
      </c>
      <c r="E497" s="24" t="s">
        <v>15543</v>
      </c>
      <c r="F497" s="24" t="s">
        <v>12023</v>
      </c>
      <c r="I497" s="7" t="s">
        <v>13963</v>
      </c>
      <c r="K497" s="18">
        <v>23</v>
      </c>
      <c r="L497" s="38" t="str">
        <f t="shared" si="53"/>
        <v>CCPS-International Conference and Workshop Process Industry Incidents Investigation Protocols Case Histories Lessons Learned, 2000, Orlando, FL</v>
      </c>
      <c r="M497" s="33" t="str">
        <f t="shared" si="54"/>
        <v>https://www.aiche.org/academy/conferences/international-conference-and-workshop-on-process-industry-incidents/2000/proceeding</v>
      </c>
      <c r="N497" s="38" t="str">
        <f t="shared" si="51"/>
        <v>D.Heller and W.Hoyle, "A Reactive Chemical Incident: Morton International, Peterson, New Jersey," CCPS-International Conference and Workshop Process Industry Incidents Investigation Protocols Case Histories Lessons Learned, 2000, Orlando, FL, pp 299-302.</v>
      </c>
      <c r="O497" s="18" t="s">
        <v>122</v>
      </c>
      <c r="P497" s="10" t="s">
        <v>12296</v>
      </c>
      <c r="Q497" s="26" t="str">
        <f t="shared" si="55"/>
        <v>https://www.aiche.org/academy/conferences/international-conference-and-workshop-on-process-industry-incidents/2000/proceeding</v>
      </c>
      <c r="R497" s="18" t="s">
        <v>17709</v>
      </c>
      <c r="S497" s="26" t="str">
        <f t="shared" si="52"/>
        <v>https://www.aiche.org/node/1877366/group/9661/session/124251/paper/856761</v>
      </c>
    </row>
    <row r="498" spans="1:19" ht="62" x14ac:dyDescent="0.35">
      <c r="A498" s="18">
        <v>497</v>
      </c>
      <c r="B498" s="18">
        <v>2000</v>
      </c>
      <c r="C498" s="12" t="s">
        <v>11729</v>
      </c>
      <c r="D498" s="57" t="s">
        <v>13986</v>
      </c>
      <c r="E498" s="24" t="s">
        <v>12024</v>
      </c>
      <c r="F498" s="24" t="s">
        <v>12025</v>
      </c>
      <c r="I498" s="7" t="s">
        <v>13964</v>
      </c>
      <c r="K498" s="18">
        <v>24</v>
      </c>
      <c r="L498" s="38" t="str">
        <f t="shared" si="53"/>
        <v>CCPS-International Conference and Workshop Process Industry Incidents Investigation Protocols Case Histories Lessons Learned, 2000, Orlando, FL</v>
      </c>
      <c r="M498" s="33" t="str">
        <f t="shared" si="54"/>
        <v>https://www.aiche.org/academy/conferences/international-conference-and-workshop-on-process-industry-incidents/2000/proceeding</v>
      </c>
      <c r="N498" s="38" t="str">
        <f t="shared" si="51"/>
        <v>B.Wilpert, H.J.Uth, R.Miller, et al., "Safety Management through Learning from Experience in the Chemical Industry: Example of a New Incident Analysis Methodology," CCPS-International Conference and Workshop Process Industry Incidents Investigation Protocols Case Histories Lessons Learned, 2000, Orlando, FL, pp 303-312.</v>
      </c>
      <c r="O498" s="18" t="s">
        <v>194</v>
      </c>
      <c r="P498" s="10" t="s">
        <v>12297</v>
      </c>
      <c r="Q498" s="26" t="str">
        <f t="shared" si="55"/>
        <v>https://www.aiche.org/academy/conferences/international-conference-and-workshop-on-process-industry-incidents/2000/proceeding</v>
      </c>
      <c r="R498" s="18" t="s">
        <v>17710</v>
      </c>
      <c r="S498" s="26" t="str">
        <f t="shared" si="52"/>
        <v>https://www.aiche.org/node/1877366/group/9661/session/124251/paper/856766</v>
      </c>
    </row>
    <row r="499" spans="1:19" ht="46.5" x14ac:dyDescent="0.35">
      <c r="A499" s="18">
        <v>498</v>
      </c>
      <c r="B499" s="18">
        <v>2000</v>
      </c>
      <c r="C499" s="12" t="s">
        <v>11729</v>
      </c>
      <c r="D499" s="57" t="s">
        <v>13986</v>
      </c>
      <c r="E499" s="24" t="s">
        <v>12026</v>
      </c>
      <c r="F499" s="24" t="s">
        <v>12027</v>
      </c>
      <c r="I499" s="7" t="s">
        <v>13965</v>
      </c>
      <c r="K499" s="18">
        <v>25</v>
      </c>
      <c r="L499" s="38" t="str">
        <f t="shared" si="53"/>
        <v>CCPS-International Conference and Workshop Process Industry Incidents Investigation Protocols Case Histories Lessons Learned, 2000, Orlando, FL</v>
      </c>
      <c r="M499" s="33" t="str">
        <f t="shared" si="54"/>
        <v>https://www.aiche.org/academy/conferences/international-conference-and-workshop-on-process-industry-incidents/2000/proceeding</v>
      </c>
      <c r="N499" s="38" t="str">
        <f t="shared" si="51"/>
        <v>E.Koshka, "Using Process Tools, System Evaluation, and Accident Trends to Improve Operational Reliability," CCPS-International Conference and Workshop Process Industry Incidents Investigation Protocols Case Histories Lessons Learned, 2000, Orlando, FL, pp 313-320.</v>
      </c>
      <c r="O499" s="18" t="s">
        <v>198</v>
      </c>
      <c r="P499" s="10" t="s">
        <v>12298</v>
      </c>
      <c r="Q499" s="26" t="str">
        <f t="shared" si="55"/>
        <v>https://www.aiche.org/academy/conferences/international-conference-and-workshop-on-process-industry-incidents/2000/proceeding</v>
      </c>
      <c r="R499" s="18" t="s">
        <v>17711</v>
      </c>
      <c r="S499" s="26" t="str">
        <f t="shared" si="52"/>
        <v>https://www.aiche.org/node/1877366/group/9661/session/124251/paper/856771</v>
      </c>
    </row>
    <row r="500" spans="1:19" ht="46.5" x14ac:dyDescent="0.35">
      <c r="A500" s="18">
        <v>499</v>
      </c>
      <c r="B500" s="18">
        <v>2000</v>
      </c>
      <c r="C500" s="12" t="s">
        <v>11729</v>
      </c>
      <c r="D500" s="57" t="s">
        <v>13986</v>
      </c>
      <c r="E500" s="24" t="s">
        <v>12028</v>
      </c>
      <c r="F500" s="24" t="s">
        <v>12029</v>
      </c>
      <c r="I500" s="7" t="s">
        <v>13966</v>
      </c>
      <c r="K500" s="18">
        <v>26</v>
      </c>
      <c r="L500" s="38" t="str">
        <f t="shared" si="53"/>
        <v>CCPS-International Conference and Workshop Process Industry Incidents Investigation Protocols Case Histories Lessons Learned, 2000, Orlando, FL</v>
      </c>
      <c r="M500" s="33" t="str">
        <f t="shared" si="54"/>
        <v>https://www.aiche.org/academy/conferences/international-conference-and-workshop-on-process-industry-incidents/2000/proceeding</v>
      </c>
      <c r="N500" s="38" t="str">
        <f t="shared" si="51"/>
        <v>U.Ritwik, "Quality Assurance in Incident Reporting and Investigation," CCPS-International Conference and Workshop Process Industry Incidents Investigation Protocols Case Histories Lessons Learned, 2000, Orlando, FL, pp 321-340.</v>
      </c>
      <c r="O500" s="18" t="s">
        <v>202</v>
      </c>
      <c r="P500" s="10" t="s">
        <v>12299</v>
      </c>
      <c r="Q500" s="26" t="str">
        <f t="shared" si="55"/>
        <v>https://www.aiche.org/academy/conferences/international-conference-and-workshop-on-process-industry-incidents/2000/proceeding</v>
      </c>
      <c r="R500" s="18" t="s">
        <v>17712</v>
      </c>
      <c r="S500" s="26" t="str">
        <f t="shared" si="52"/>
        <v>https://www.aiche.org/node/1877366/group/9661/session/124251/paper/856776</v>
      </c>
    </row>
    <row r="501" spans="1:19" ht="46.5" x14ac:dyDescent="0.35">
      <c r="A501" s="18">
        <v>500</v>
      </c>
      <c r="B501" s="18">
        <v>2000</v>
      </c>
      <c r="C501" s="12" t="s">
        <v>11729</v>
      </c>
      <c r="D501" s="57" t="s">
        <v>13986</v>
      </c>
      <c r="E501" s="24" t="s">
        <v>12030</v>
      </c>
      <c r="F501" s="24" t="s">
        <v>12031</v>
      </c>
      <c r="I501" s="7" t="s">
        <v>13967</v>
      </c>
      <c r="K501" s="18">
        <v>27</v>
      </c>
      <c r="L501" s="38" t="str">
        <f t="shared" si="53"/>
        <v>CCPS-International Conference and Workshop Process Industry Incidents Investigation Protocols Case Histories Lessons Learned, 2000, Orlando, FL</v>
      </c>
      <c r="M501" s="33" t="str">
        <f t="shared" si="54"/>
        <v>https://www.aiche.org/academy/conferences/international-conference-and-workshop-on-process-industry-incidents/2000/proceeding</v>
      </c>
      <c r="N501" s="38" t="str">
        <f t="shared" si="51"/>
        <v>R.K.Urian, "Organizational Unlearning: Detrimental Behavior Present in Chemical Process Incident Investigation Teams," CCPS-International Conference and Workshop Process Industry Incidents Investigation Protocols Case Histories Lessons Learned, 2000, Orlando, FL, pp 341-362.</v>
      </c>
      <c r="O501" s="18" t="s">
        <v>863</v>
      </c>
      <c r="P501" s="10" t="s">
        <v>12300</v>
      </c>
      <c r="Q501" s="26" t="str">
        <f t="shared" si="55"/>
        <v>https://www.aiche.org/academy/conferences/international-conference-and-workshop-on-process-industry-incidents/2000/proceeding</v>
      </c>
      <c r="R501" s="18" t="s">
        <v>17713</v>
      </c>
      <c r="S501" s="26" t="str">
        <f t="shared" si="52"/>
        <v>https://www.aiche.org/node/1877366/group/9661/session/124251/paper/856781</v>
      </c>
    </row>
    <row r="502" spans="1:19" ht="46.5" x14ac:dyDescent="0.35">
      <c r="A502" s="18">
        <v>501</v>
      </c>
      <c r="B502" s="18">
        <v>2000</v>
      </c>
      <c r="C502" s="12" t="s">
        <v>11729</v>
      </c>
      <c r="D502" s="57" t="s">
        <v>13986</v>
      </c>
      <c r="E502" s="24" t="s">
        <v>12032</v>
      </c>
      <c r="F502" s="24" t="s">
        <v>12033</v>
      </c>
      <c r="I502" s="7" t="s">
        <v>13968</v>
      </c>
      <c r="K502" s="18">
        <v>28</v>
      </c>
      <c r="L502" s="38" t="str">
        <f t="shared" si="53"/>
        <v>CCPS-International Conference and Workshop Process Industry Incidents Investigation Protocols Case Histories Lessons Learned, 2000, Orlando, FL</v>
      </c>
      <c r="M502" s="33" t="str">
        <f t="shared" si="54"/>
        <v>https://www.aiche.org/academy/conferences/international-conference-and-workshop-on-process-industry-incidents/2000/proceeding</v>
      </c>
      <c r="N502" s="38" t="str">
        <f t="shared" si="51"/>
        <v>D.W.Owen, "A Case Study in the Use of Electronic Networking for Incident Notification, Response, Mitigation, and Sharing," CCPS-International Conference and Workshop Process Industry Incidents Investigation Protocols Case Histories Lessons Learned, 2000, Orlando, FL, pp 363-366.</v>
      </c>
      <c r="O502" s="18" t="s">
        <v>866</v>
      </c>
      <c r="P502" s="10" t="s">
        <v>12301</v>
      </c>
      <c r="Q502" s="26" t="str">
        <f t="shared" si="55"/>
        <v>https://www.aiche.org/academy/conferences/international-conference-and-workshop-on-process-industry-incidents/2000/proceeding</v>
      </c>
      <c r="R502" s="18" t="s">
        <v>17714</v>
      </c>
      <c r="S502" s="26" t="str">
        <f t="shared" si="52"/>
        <v>https://www.aiche.org/node/1877366/group/9661/session/124251/paper/856786</v>
      </c>
    </row>
    <row r="503" spans="1:19" ht="46.5" x14ac:dyDescent="0.35">
      <c r="A503" s="18">
        <v>502</v>
      </c>
      <c r="B503" s="18">
        <v>2000</v>
      </c>
      <c r="C503" s="12" t="s">
        <v>11729</v>
      </c>
      <c r="D503" s="57" t="s">
        <v>13986</v>
      </c>
      <c r="E503" s="24" t="s">
        <v>12034</v>
      </c>
      <c r="F503" s="24" t="s">
        <v>12035</v>
      </c>
      <c r="I503" s="7" t="s">
        <v>13969</v>
      </c>
      <c r="K503" s="18">
        <v>29</v>
      </c>
      <c r="L503" s="38" t="str">
        <f t="shared" si="53"/>
        <v>CCPS-International Conference and Workshop Process Industry Incidents Investigation Protocols Case Histories Lessons Learned, 2000, Orlando, FL</v>
      </c>
      <c r="M503" s="33" t="str">
        <f t="shared" si="54"/>
        <v>https://www.aiche.org/academy/conferences/international-conference-and-workshop-on-process-industry-incidents/2000/proceeding</v>
      </c>
      <c r="N503" s="38" t="str">
        <f t="shared" si="51"/>
        <v>M.S.Dreux, "Legal Issues and Incident Investigations," CCPS-International Conference and Workshop Process Industry Incidents Investigation Protocols Case Histories Lessons Learned, 2000, Orlando, FL, pp 367-368.</v>
      </c>
      <c r="O503" s="18" t="s">
        <v>870</v>
      </c>
      <c r="P503" s="10" t="s">
        <v>12302</v>
      </c>
      <c r="Q503" s="26" t="str">
        <f t="shared" si="55"/>
        <v>https://www.aiche.org/academy/conferences/international-conference-and-workshop-on-process-industry-incidents/2000/proceeding</v>
      </c>
      <c r="R503" s="18" t="s">
        <v>17715</v>
      </c>
      <c r="S503" s="26" t="str">
        <f t="shared" si="52"/>
        <v>https://www.aiche.org/node/1877366/group/9661/session/124251/paper/856791</v>
      </c>
    </row>
    <row r="504" spans="1:19" ht="46.5" x14ac:dyDescent="0.35">
      <c r="A504" s="18">
        <v>503</v>
      </c>
      <c r="B504" s="18">
        <v>2000</v>
      </c>
      <c r="C504" s="12" t="s">
        <v>11729</v>
      </c>
      <c r="D504" s="57" t="s">
        <v>13986</v>
      </c>
      <c r="E504" s="24" t="s">
        <v>12036</v>
      </c>
      <c r="F504" s="24" t="s">
        <v>12037</v>
      </c>
      <c r="I504" s="7" t="s">
        <v>13970</v>
      </c>
      <c r="K504" s="18">
        <v>30</v>
      </c>
      <c r="L504" s="38" t="str">
        <f t="shared" si="53"/>
        <v>CCPS-International Conference and Workshop Process Industry Incidents Investigation Protocols Case Histories Lessons Learned, 2000, Orlando, FL</v>
      </c>
      <c r="M504" s="33" t="str">
        <f t="shared" si="54"/>
        <v>https://www.aiche.org/academy/conferences/international-conference-and-workshop-on-process-industry-incidents/2000/proceeding</v>
      </c>
      <c r="N504" s="38" t="str">
        <f t="shared" si="51"/>
        <v>K.Smith and C.Franklyn, "Conquering Cultural Change in Incident Investigation," CCPS-International Conference and Workshop Process Industry Incidents Investigation Protocols Case Histories Lessons Learned, 2000, Orlando, FL, pp 369-378.</v>
      </c>
      <c r="O504" s="18" t="s">
        <v>952</v>
      </c>
      <c r="P504" s="10" t="s">
        <v>12303</v>
      </c>
      <c r="Q504" s="26" t="str">
        <f t="shared" si="55"/>
        <v>https://www.aiche.org/academy/conferences/international-conference-and-workshop-on-process-industry-incidents/2000/proceeding</v>
      </c>
      <c r="R504" s="18" t="s">
        <v>17716</v>
      </c>
      <c r="S504" s="26" t="str">
        <f t="shared" si="52"/>
        <v>https://www.aiche.org/node/1877366/group/9661/session/124251/paper/856796</v>
      </c>
    </row>
    <row r="505" spans="1:19" ht="46.5" x14ac:dyDescent="0.35">
      <c r="A505" s="18">
        <v>504</v>
      </c>
      <c r="B505" s="18">
        <v>2000</v>
      </c>
      <c r="C505" s="12" t="s">
        <v>11729</v>
      </c>
      <c r="D505" s="54" t="s">
        <v>13985</v>
      </c>
      <c r="E505" s="24" t="s">
        <v>12038</v>
      </c>
      <c r="F505" s="24" t="s">
        <v>12039</v>
      </c>
      <c r="I505" s="7" t="s">
        <v>13971</v>
      </c>
      <c r="K505" s="18">
        <v>31</v>
      </c>
      <c r="L505" s="38" t="str">
        <f t="shared" si="53"/>
        <v>CCPS-International Conference and Workshop Process Industry Incidents Investigation Protocols Case Histories Lessons Learned, 2000, Orlando, FL</v>
      </c>
      <c r="M505" s="33" t="str">
        <f t="shared" si="54"/>
        <v>https://www.aiche.org/academy/conferences/international-conference-and-workshop-on-process-industry-incidents/2000/proceeding</v>
      </c>
      <c r="N505" s="38" t="str">
        <f t="shared" si="51"/>
        <v>W.G.Bridges, "Get Near Misses Reported," CCPS-International Conference and Workshop Process Industry Incidents Investigation Protocols Case Histories Lessons Learned, 2000, Orlando, FL, pp 379-400.</v>
      </c>
      <c r="O505" s="18" t="s">
        <v>954</v>
      </c>
      <c r="P505" s="10" t="s">
        <v>12304</v>
      </c>
      <c r="Q505" s="26" t="str">
        <f t="shared" si="55"/>
        <v>https://www.aiche.org/academy/conferences/international-conference-and-workshop-on-process-industry-incidents/2000/proceeding</v>
      </c>
      <c r="R505" s="18" t="s">
        <v>17717</v>
      </c>
      <c r="S505" s="26" t="str">
        <f t="shared" si="52"/>
        <v>https://www.aiche.org/node/1877366/group/9661/session/124251/paper/856801</v>
      </c>
    </row>
    <row r="506" spans="1:19" ht="46.5" x14ac:dyDescent="0.35">
      <c r="A506" s="18">
        <v>505</v>
      </c>
      <c r="B506" s="18">
        <v>2000</v>
      </c>
      <c r="C506" s="12" t="s">
        <v>11729</v>
      </c>
      <c r="D506" s="54" t="s">
        <v>13985</v>
      </c>
      <c r="E506" s="54" t="s">
        <v>12040</v>
      </c>
      <c r="F506" s="24" t="s">
        <v>12041</v>
      </c>
      <c r="I506" s="7" t="s">
        <v>13972</v>
      </c>
      <c r="K506" s="18">
        <v>32</v>
      </c>
      <c r="L506" s="38" t="str">
        <f t="shared" si="53"/>
        <v>CCPS-International Conference and Workshop Process Industry Incidents Investigation Protocols Case Histories Lessons Learned, 2000, Orlando, FL</v>
      </c>
      <c r="M506" s="33" t="str">
        <f t="shared" si="54"/>
        <v>https://www.aiche.org/academy/conferences/international-conference-and-workshop-on-process-industry-incidents/2000/proceeding</v>
      </c>
      <c r="N506" s="38" t="str">
        <f t="shared" si="51"/>
        <v>L.G.Holloway, "The Case of the Pressurized Drums (Unexpected Oxidation-Reduction Reaction)," CCPS-International Conference and Workshop Process Industry Incidents Investigation Protocols Case Histories Lessons Learned, 2000, Orlando, FL, pp 401-410.</v>
      </c>
      <c r="O506" s="18" t="s">
        <v>958</v>
      </c>
      <c r="P506" s="10" t="s">
        <v>12305</v>
      </c>
      <c r="Q506" s="26" t="str">
        <f t="shared" si="55"/>
        <v>https://www.aiche.org/academy/conferences/international-conference-and-workshop-on-process-industry-incidents/2000/proceeding</v>
      </c>
      <c r="R506" s="18" t="s">
        <v>17718</v>
      </c>
      <c r="S506" s="26" t="str">
        <f t="shared" si="52"/>
        <v>https://www.aiche.org/node/1877366/group/9661/session/124251/paper/856806</v>
      </c>
    </row>
    <row r="507" spans="1:19" ht="46.5" x14ac:dyDescent="0.35">
      <c r="A507" s="18">
        <v>506</v>
      </c>
      <c r="B507" s="18">
        <v>2000</v>
      </c>
      <c r="C507" s="12" t="s">
        <v>11729</v>
      </c>
      <c r="D507" s="54" t="s">
        <v>13985</v>
      </c>
      <c r="E507" s="24" t="s">
        <v>12042</v>
      </c>
      <c r="F507" s="24" t="s">
        <v>12043</v>
      </c>
      <c r="I507" s="7" t="s">
        <v>13973</v>
      </c>
      <c r="K507" s="18">
        <v>33</v>
      </c>
      <c r="L507" s="38" t="str">
        <f t="shared" si="53"/>
        <v>CCPS-International Conference and Workshop Process Industry Incidents Investigation Protocols Case Histories Lessons Learned, 2000, Orlando, FL</v>
      </c>
      <c r="M507" s="33" t="str">
        <f t="shared" si="54"/>
        <v>https://www.aiche.org/academy/conferences/international-conference-and-workshop-on-process-industry-incidents/2000/proceeding</v>
      </c>
      <c r="N507" s="38" t="str">
        <f t="shared" si="51"/>
        <v>M.Gromacki, "Acrylic Polymer Reactor Accident Investigation: Lessons Learned and Three Years Later," CCPS-International Conference and Workshop Process Industry Incidents Investigation Protocols Case Histories Lessons Learned, 2000, Orlando, FL, pp 411-436.</v>
      </c>
      <c r="O507" s="18" t="s">
        <v>960</v>
      </c>
      <c r="P507" s="10" t="s">
        <v>12306</v>
      </c>
      <c r="Q507" s="26" t="str">
        <f t="shared" si="55"/>
        <v>https://www.aiche.org/academy/conferences/international-conference-and-workshop-on-process-industry-incidents/2000/proceeding</v>
      </c>
      <c r="R507" s="18" t="s">
        <v>17719</v>
      </c>
      <c r="S507" s="26" t="str">
        <f t="shared" si="52"/>
        <v>https://www.aiche.org/node/1877366/group/9661/session/124251/paper/856811</v>
      </c>
    </row>
    <row r="508" spans="1:19" ht="46.5" x14ac:dyDescent="0.35">
      <c r="A508" s="18">
        <v>507</v>
      </c>
      <c r="B508" s="18">
        <v>2000</v>
      </c>
      <c r="C508" s="12" t="s">
        <v>11729</v>
      </c>
      <c r="D508" s="58" t="s">
        <v>13984</v>
      </c>
      <c r="E508" s="24" t="s">
        <v>15544</v>
      </c>
      <c r="F508" s="24" t="s">
        <v>12044</v>
      </c>
      <c r="I508" s="7" t="s">
        <v>13974</v>
      </c>
      <c r="K508" s="18">
        <v>34</v>
      </c>
      <c r="L508" s="38" t="str">
        <f t="shared" si="53"/>
        <v>CCPS-International Conference and Workshop Process Industry Incidents Investigation Protocols Case Histories Lessons Learned, 2000, Orlando, FL</v>
      </c>
      <c r="M508" s="33" t="str">
        <f t="shared" si="54"/>
        <v>https://www.aiche.org/academy/conferences/international-conference-and-workshop-on-process-industry-incidents/2000/proceeding</v>
      </c>
      <c r="N508" s="38" t="str">
        <f t="shared" si="51"/>
        <v>C.Kirchsteiger and S.Duffield, "Recent Development sin European Commission Tools to Manage Industrial Risk in Europe," CCPS-International Conference and Workshop Process Industry Incidents Investigation Protocols Case Histories Lessons Learned, 2000, Orlando, FL, pp 437-440.</v>
      </c>
      <c r="O508" s="18" t="s">
        <v>967</v>
      </c>
      <c r="P508" s="10" t="s">
        <v>12307</v>
      </c>
      <c r="Q508" s="26" t="str">
        <f t="shared" si="55"/>
        <v>https://www.aiche.org/academy/conferences/international-conference-and-workshop-on-process-industry-incidents/2000/proceeding</v>
      </c>
      <c r="R508" s="18" t="s">
        <v>17720</v>
      </c>
      <c r="S508" s="26" t="str">
        <f t="shared" si="52"/>
        <v>https://www.aiche.org/node/1877366/group/9661/session/124251/paper/856816</v>
      </c>
    </row>
    <row r="509" spans="1:19" ht="46.5" x14ac:dyDescent="0.35">
      <c r="A509" s="18">
        <v>508</v>
      </c>
      <c r="B509" s="18">
        <v>2000</v>
      </c>
      <c r="C509" s="12" t="s">
        <v>11729</v>
      </c>
      <c r="D509" s="58" t="s">
        <v>13984</v>
      </c>
      <c r="E509" s="24" t="s">
        <v>12045</v>
      </c>
      <c r="F509" s="24" t="s">
        <v>12046</v>
      </c>
      <c r="I509" s="7" t="s">
        <v>13975</v>
      </c>
      <c r="K509" s="18">
        <v>35</v>
      </c>
      <c r="L509" s="38" t="str">
        <f t="shared" si="53"/>
        <v>CCPS-International Conference and Workshop Process Industry Incidents Investigation Protocols Case Histories Lessons Learned, 2000, Orlando, FL</v>
      </c>
      <c r="M509" s="33" t="str">
        <f t="shared" si="54"/>
        <v>https://www.aiche.org/academy/conferences/international-conference-and-workshop-on-process-industry-incidents/2000/proceeding</v>
      </c>
      <c r="N509" s="38" t="str">
        <f t="shared" si="51"/>
        <v>H.Kwon, D.Yim, C.Lee, et al., "Establishment of an Industrial Accident Database in Korea," CCPS-International Conference and Workshop Process Industry Incidents Investigation Protocols Case Histories Lessons Learned, 2000, Orlando, FL, pp 441-450.</v>
      </c>
      <c r="O509" s="18" t="s">
        <v>969</v>
      </c>
      <c r="P509" s="10" t="s">
        <v>12308</v>
      </c>
      <c r="Q509" s="26" t="str">
        <f t="shared" si="55"/>
        <v>https://www.aiche.org/academy/conferences/international-conference-and-workshop-on-process-industry-incidents/2000/proceeding</v>
      </c>
      <c r="R509" s="18" t="s">
        <v>17721</v>
      </c>
      <c r="S509" s="26" t="str">
        <f t="shared" si="52"/>
        <v>https://www.aiche.org/node/1877366/group/9661/session/124251/paper/856821</v>
      </c>
    </row>
    <row r="510" spans="1:19" ht="46.5" x14ac:dyDescent="0.35">
      <c r="A510" s="18">
        <v>509</v>
      </c>
      <c r="B510" s="18">
        <v>2000</v>
      </c>
      <c r="C510" s="12" t="s">
        <v>11729</v>
      </c>
      <c r="D510" s="9" t="s">
        <v>13983</v>
      </c>
      <c r="E510" s="24" t="s">
        <v>12047</v>
      </c>
      <c r="F510" s="24" t="s">
        <v>12048</v>
      </c>
      <c r="I510" s="7" t="s">
        <v>13916</v>
      </c>
      <c r="K510" s="18">
        <v>36</v>
      </c>
      <c r="L510" s="38" t="str">
        <f t="shared" si="53"/>
        <v>CCPS-International Conference and Workshop Process Industry Incidents Investigation Protocols Case Histories Lessons Learned, 2000, Orlando, FL</v>
      </c>
      <c r="M510" s="33" t="str">
        <f t="shared" si="54"/>
        <v>https://www.aiche.org/academy/conferences/international-conference-and-workshop-on-process-industry-incidents/2000/proceeding</v>
      </c>
      <c r="N510" s="38" t="str">
        <f t="shared" si="51"/>
        <v>K.Park and E.SupYoon, "Chemical Accident Investigation and Management in Korea," CCPS-International Conference and Workshop Process Industry Incidents Investigation Protocols Case Histories Lessons Learned, 2000, Orlando, FL, pp 451-458.</v>
      </c>
      <c r="O510" s="18" t="s">
        <v>972</v>
      </c>
      <c r="P510" s="10" t="s">
        <v>12309</v>
      </c>
      <c r="Q510" s="26" t="str">
        <f t="shared" si="55"/>
        <v>https://www.aiche.org/academy/conferences/international-conference-and-workshop-on-process-industry-incidents/2000/proceeding</v>
      </c>
      <c r="R510" s="18" t="s">
        <v>17722</v>
      </c>
      <c r="S510" s="26" t="str">
        <f t="shared" si="52"/>
        <v>https://www.aiche.org/node/1877366/group/9661/session/124251/paper/856826</v>
      </c>
    </row>
    <row r="511" spans="1:19" ht="46.5" x14ac:dyDescent="0.35">
      <c r="A511" s="18">
        <v>510</v>
      </c>
      <c r="B511" s="18">
        <v>2000</v>
      </c>
      <c r="C511" s="12" t="s">
        <v>11729</v>
      </c>
      <c r="D511" s="9" t="s">
        <v>13982</v>
      </c>
      <c r="E511" s="24" t="s">
        <v>12049</v>
      </c>
      <c r="F511" s="24" t="s">
        <v>15545</v>
      </c>
      <c r="I511" s="7" t="s">
        <v>13976</v>
      </c>
      <c r="K511" s="18">
        <v>37</v>
      </c>
      <c r="L511" s="38" t="str">
        <f t="shared" si="53"/>
        <v>CCPS-International Conference and Workshop Process Industry Incidents Investigation Protocols Case Histories Lessons Learned, 2000, Orlando, FL</v>
      </c>
      <c r="M511" s="33" t="str">
        <f t="shared" si="54"/>
        <v>https://www.aiche.org/academy/conferences/international-conference-and-workshop-on-process-industry-incidents/2000/proceeding</v>
      </c>
      <c r="N511" s="38" t="str">
        <f t="shared" si="51"/>
        <v>P.Osiri, B.Tansel, C.Chaikittiporn, et al., "Consequence Analysis of an Oil Refinery Explosion in Thailand," CCPS-International Conference and Workshop Process Industry Incidents Investigation Protocols Case Histories Lessons Learned, 2000, Orlando, FL, pp 459-466.</v>
      </c>
      <c r="O511" s="18" t="s">
        <v>976</v>
      </c>
      <c r="P511" s="10" t="s">
        <v>12310</v>
      </c>
      <c r="Q511" s="26" t="str">
        <f t="shared" si="55"/>
        <v>https://www.aiche.org/academy/conferences/international-conference-and-workshop-on-process-industry-incidents/2000/proceeding</v>
      </c>
      <c r="R511" s="18" t="s">
        <v>17723</v>
      </c>
      <c r="S511" s="26" t="str">
        <f t="shared" si="52"/>
        <v>https://www.aiche.org/node/1877366/group/9661/session/124251/paper/856831</v>
      </c>
    </row>
    <row r="512" spans="1:19" ht="46.5" x14ac:dyDescent="0.35">
      <c r="A512" s="18">
        <v>511</v>
      </c>
      <c r="B512" s="18">
        <v>2000</v>
      </c>
      <c r="C512" s="12" t="s">
        <v>11729</v>
      </c>
      <c r="D512" s="9" t="s">
        <v>13982</v>
      </c>
      <c r="E512" s="24" t="s">
        <v>15546</v>
      </c>
      <c r="F512" s="24" t="s">
        <v>12050</v>
      </c>
      <c r="I512" s="7" t="s">
        <v>13977</v>
      </c>
      <c r="K512" s="18">
        <v>38</v>
      </c>
      <c r="L512" s="38" t="str">
        <f t="shared" si="53"/>
        <v>CCPS-International Conference and Workshop Process Industry Incidents Investigation Protocols Case Histories Lessons Learned, 2000, Orlando, FL</v>
      </c>
      <c r="M512" s="33" t="str">
        <f t="shared" si="54"/>
        <v>https://www.aiche.org/academy/conferences/international-conference-and-workshop-on-process-industry-incidents/2000/proceeding</v>
      </c>
      <c r="N512" s="38" t="str">
        <f t="shared" si="51"/>
        <v>L.Collins, C.D'Angelo, C.Mattheissen, et al., "Estimated Chemical Accident Costs in the United States: A New Analytical Approach," CCPS-International Conference and Workshop Process Industry Incidents Investigation Protocols Case Histories Lessons Learned, 2000, Orlando, FL, pp 467-474.</v>
      </c>
      <c r="O512" s="18" t="s">
        <v>981</v>
      </c>
      <c r="P512" s="10" t="s">
        <v>12311</v>
      </c>
      <c r="Q512" s="26" t="str">
        <f t="shared" si="55"/>
        <v>https://www.aiche.org/academy/conferences/international-conference-and-workshop-on-process-industry-incidents/2000/proceeding</v>
      </c>
      <c r="R512" s="18" t="s">
        <v>17724</v>
      </c>
      <c r="S512" s="26" t="str">
        <f t="shared" si="52"/>
        <v>https://www.aiche.org/node/1877366/group/9661/session/124251/paper/856836</v>
      </c>
    </row>
    <row r="513" spans="1:19" ht="46.5" x14ac:dyDescent="0.35">
      <c r="A513" s="18">
        <v>512</v>
      </c>
      <c r="B513" s="18">
        <v>2000</v>
      </c>
      <c r="C513" s="12" t="s">
        <v>11729</v>
      </c>
      <c r="D513" s="9" t="s">
        <v>2212</v>
      </c>
      <c r="E513" s="24" t="s">
        <v>12051</v>
      </c>
      <c r="F513" s="24" t="s">
        <v>12052</v>
      </c>
      <c r="I513" s="7" t="s">
        <v>13978</v>
      </c>
      <c r="K513" s="18">
        <v>39</v>
      </c>
      <c r="L513" s="38" t="str">
        <f t="shared" si="53"/>
        <v>CCPS-International Conference and Workshop Process Industry Incidents Investigation Protocols Case Histories Lessons Learned, 2000, Orlando, FL</v>
      </c>
      <c r="M513" s="33" t="str">
        <f t="shared" si="54"/>
        <v>https://www.aiche.org/academy/conferences/international-conference-and-workshop-on-process-industry-incidents/2000/proceeding</v>
      </c>
      <c r="N513" s="38" t="str">
        <f t="shared" si="51"/>
        <v>D.Steward, M.Duncan, and A.Shafaghi, "Insurance, Terrorism and the Risk Management Program ," CCPS-International Conference and Workshop Process Industry Incidents Investigation Protocols Case Histories Lessons Learned, 2000, Orlando, FL, pp 475-492.</v>
      </c>
      <c r="O513" s="18" t="s">
        <v>983</v>
      </c>
      <c r="P513" s="10" t="s">
        <v>12312</v>
      </c>
      <c r="Q513" s="26" t="str">
        <f t="shared" si="55"/>
        <v>https://www.aiche.org/academy/conferences/international-conference-and-workshop-on-process-industry-incidents/2000/proceeding</v>
      </c>
      <c r="R513" s="18" t="s">
        <v>17725</v>
      </c>
      <c r="S513" s="26" t="str">
        <f t="shared" si="52"/>
        <v>https://www.aiche.org/node/1877366/group/9661/session/124251/paper/856841</v>
      </c>
    </row>
    <row r="514" spans="1:19" ht="46.5" x14ac:dyDescent="0.35">
      <c r="A514" s="18">
        <v>513</v>
      </c>
      <c r="B514" s="18">
        <v>2000</v>
      </c>
      <c r="C514" s="12" t="s">
        <v>11729</v>
      </c>
      <c r="D514" s="9" t="s">
        <v>2212</v>
      </c>
      <c r="E514" s="24" t="s">
        <v>12053</v>
      </c>
      <c r="F514" s="24" t="s">
        <v>12054</v>
      </c>
      <c r="I514" s="7" t="s">
        <v>13979</v>
      </c>
      <c r="K514" s="18">
        <v>40</v>
      </c>
      <c r="L514" s="38" t="str">
        <f t="shared" si="53"/>
        <v>CCPS-International Conference and Workshop Process Industry Incidents Investigation Protocols Case Histories Lessons Learned, 2000, Orlando, FL</v>
      </c>
      <c r="M514" s="33" t="str">
        <f t="shared" si="54"/>
        <v>https://www.aiche.org/academy/conferences/international-conference-and-workshop-on-process-industry-incidents/2000/proceeding</v>
      </c>
      <c r="N514" s="38" t="str">
        <f t="shared" ref="N514:N577" si="56">F514&amp;", """&amp;E514&amp;","" "&amp;L514&amp;", pp"&amp;I514&amp;"."</f>
        <v>S.Arendt, "The Secret to Measuring Process Safety Performance: Combine Process Incident Date with Leading Indicators," CCPS-International Conference and Workshop Process Industry Incidents Investigation Protocols Case Histories Lessons Learned, 2000, Orlando, FL, pp 493-496.</v>
      </c>
      <c r="O514" s="18" t="s">
        <v>987</v>
      </c>
      <c r="P514" s="10" t="s">
        <v>12313</v>
      </c>
      <c r="Q514" s="26" t="str">
        <f t="shared" si="55"/>
        <v>https://www.aiche.org/academy/conferences/international-conference-and-workshop-on-process-industry-incidents/2000/proceeding</v>
      </c>
      <c r="R514" s="18" t="s">
        <v>17726</v>
      </c>
      <c r="S514" s="26" t="str">
        <f t="shared" si="52"/>
        <v>https://www.aiche.org/node/1877366/group/9661/session/124251/paper/856846</v>
      </c>
    </row>
    <row r="515" spans="1:19" ht="46.5" x14ac:dyDescent="0.35">
      <c r="A515" s="18">
        <v>514</v>
      </c>
      <c r="B515" s="18">
        <v>2000</v>
      </c>
      <c r="C515" s="12" t="s">
        <v>11729</v>
      </c>
      <c r="D515" s="9" t="s">
        <v>2212</v>
      </c>
      <c r="E515" s="24" t="s">
        <v>12055</v>
      </c>
      <c r="F515" s="24" t="s">
        <v>12056</v>
      </c>
      <c r="I515" s="7" t="s">
        <v>13980</v>
      </c>
      <c r="K515" s="18">
        <v>41</v>
      </c>
      <c r="L515" s="38" t="str">
        <f t="shared" si="53"/>
        <v>CCPS-International Conference and Workshop Process Industry Incidents Investigation Protocols Case Histories Lessons Learned, 2000, Orlando, FL</v>
      </c>
      <c r="M515" s="33" t="str">
        <f t="shared" si="54"/>
        <v>https://www.aiche.org/academy/conferences/international-conference-and-workshop-on-process-industry-incidents/2000/proceeding</v>
      </c>
      <c r="N515" s="38" t="str">
        <f t="shared" si="56"/>
        <v>J.K.Clutter and M.G.Whitney, "Use of Computational Modeling to Identify the Cause of Vapor Cloud Explosion Incidents," CCPS-International Conference and Workshop Process Industry Incidents Investigation Protocols Case Histories Lessons Learned, 2000, Orlando, FL, pp 497-518.</v>
      </c>
      <c r="O515" s="18" t="s">
        <v>989</v>
      </c>
      <c r="P515" s="10" t="s">
        <v>12314</v>
      </c>
      <c r="Q515" s="26" t="str">
        <f t="shared" si="55"/>
        <v>https://www.aiche.org/academy/conferences/international-conference-and-workshop-on-process-industry-incidents/2000/proceeding</v>
      </c>
      <c r="R515" s="18" t="s">
        <v>17727</v>
      </c>
      <c r="S515" s="26" t="str">
        <f t="shared" ref="S515:S578" si="57">HYPERLINK(R515)</f>
        <v>https://www.aiche.org/node/1877366/group/9661/session/124251/paper/856851</v>
      </c>
    </row>
    <row r="516" spans="1:19" ht="46.5" x14ac:dyDescent="0.35">
      <c r="A516" s="18">
        <v>515</v>
      </c>
      <c r="B516" s="18">
        <v>2000</v>
      </c>
      <c r="C516" s="12" t="s">
        <v>11729</v>
      </c>
      <c r="D516" s="9" t="s">
        <v>2212</v>
      </c>
      <c r="E516" s="24" t="s">
        <v>12057</v>
      </c>
      <c r="F516" s="24" t="s">
        <v>12058</v>
      </c>
      <c r="I516" s="7" t="s">
        <v>13981</v>
      </c>
      <c r="K516" s="18">
        <v>42</v>
      </c>
      <c r="L516" s="38" t="str">
        <f t="shared" si="53"/>
        <v>CCPS-International Conference and Workshop Process Industry Incidents Investigation Protocols Case Histories Lessons Learned, 2000, Orlando, FL</v>
      </c>
      <c r="M516" s="33" t="str">
        <f>HYPERLINK("https://www.aiche.org/academy/conferences/international-conference-and-workshop-on-process-industry-incidents/2000/proceeding")</f>
        <v>https://www.aiche.org/academy/conferences/international-conference-and-workshop-on-process-industry-incidents/2000/proceeding</v>
      </c>
      <c r="N516" s="38" t="str">
        <f t="shared" si="56"/>
        <v>A.Waller, "Realistic Dispersion Modeling of Chlorine Release Incident," CCPS-International Conference and Workshop Process Industry Incidents Investigation Protocols Case Histories Lessons Learned, 2000, Orlando, FL, pp 519-516.</v>
      </c>
      <c r="O516" s="18" t="s">
        <v>993</v>
      </c>
      <c r="P516" s="10" t="s">
        <v>12315</v>
      </c>
      <c r="Q516" s="26" t="str">
        <f>HYPERLINK("https://www.aiche.org/academy/conferences/international-conference-and-workshop-on-process-industry-incidents/2000/proceeding")</f>
        <v>https://www.aiche.org/academy/conferences/international-conference-and-workshop-on-process-industry-incidents/2000/proceeding</v>
      </c>
      <c r="R516" s="18" t="s">
        <v>17728</v>
      </c>
      <c r="S516" s="26" t="str">
        <f t="shared" si="57"/>
        <v>https://www.aiche.org/node/1877366/group/9661/session/124251/paper/856856</v>
      </c>
    </row>
    <row r="517" spans="1:19" ht="31" x14ac:dyDescent="0.35">
      <c r="A517" s="18">
        <v>516</v>
      </c>
      <c r="B517" s="18">
        <v>2001</v>
      </c>
      <c r="C517" s="12" t="s">
        <v>11730</v>
      </c>
      <c r="D517" s="56" t="s">
        <v>14004</v>
      </c>
      <c r="E517" s="24" t="s">
        <v>12059</v>
      </c>
      <c r="F517" s="24" t="s">
        <v>15260</v>
      </c>
      <c r="G517" s="7"/>
      <c r="I517" s="7" t="s">
        <v>13990</v>
      </c>
      <c r="K517" s="18">
        <v>1</v>
      </c>
      <c r="L517" s="38" t="str">
        <f t="shared" ref="L517:L561" si="58">CCPS_2001</f>
        <v>CCPS 2001-International Conference and Workshp Making Process Safety Pay, 2001, Toronto, Canada</v>
      </c>
      <c r="M517" s="33" t="str">
        <f t="shared" ref="M517:M560" si="59">HYPERLINK("https://www.aiche.org/academy/conferences/international-conference-and-workshop-on-making-process-safety-pay/2001/proceeding")</f>
        <v>https://www.aiche.org/academy/conferences/international-conference-and-workshop-on-making-process-safety-pay/2001/proceeding</v>
      </c>
      <c r="N517" s="38" t="str">
        <f t="shared" si="56"/>
        <v>A. Allemang, H. Ozog, J. Weaver et al., "The Business Case for Process Safety," CCPS 2001-International Conference and Workshp Making Process Safety Pay, 2001, Toronto, Canada, pp 3-18.</v>
      </c>
      <c r="O517" s="23" t="s">
        <v>704</v>
      </c>
      <c r="P517" s="10" t="s">
        <v>12316</v>
      </c>
      <c r="Q517" s="26" t="str">
        <f t="shared" ref="Q517:Q560" si="60">HYPERLINK("https://www.aiche.org/academy/conferences/international-conference-and-workshop-on-making-process-safety-pay/2001/proceeding")</f>
        <v>https://www.aiche.org/academy/conferences/international-conference-and-workshop-on-making-process-safety-pay/2001/proceeding</v>
      </c>
      <c r="R517" s="18" t="s">
        <v>17729</v>
      </c>
      <c r="S517" s="26" t="str">
        <f t="shared" si="57"/>
        <v>https://www.aiche.org/node/1878361/group/9666/session/124261/paper/856871</v>
      </c>
    </row>
    <row r="518" spans="1:19" ht="31" x14ac:dyDescent="0.35">
      <c r="A518" s="18">
        <v>517</v>
      </c>
      <c r="B518" s="18">
        <v>2001</v>
      </c>
      <c r="C518" s="12" t="s">
        <v>11730</v>
      </c>
      <c r="D518" s="56" t="s">
        <v>14004</v>
      </c>
      <c r="E518" s="24" t="s">
        <v>12060</v>
      </c>
      <c r="F518" s="24" t="s">
        <v>15261</v>
      </c>
      <c r="I518" s="7" t="s">
        <v>15262</v>
      </c>
      <c r="K518" s="18">
        <v>2</v>
      </c>
      <c r="L518" s="38" t="str">
        <f t="shared" si="58"/>
        <v>CCPS 2001-International Conference and Workshp Making Process Safety Pay, 2001, Toronto, Canada</v>
      </c>
      <c r="M518" s="33" t="str">
        <f t="shared" si="59"/>
        <v>https://www.aiche.org/academy/conferences/international-conference-and-workshop-on-making-process-safety-pay/2001/proceeding</v>
      </c>
      <c r="N518" s="38" t="str">
        <f t="shared" si="56"/>
        <v>K. Mulholland, L. Bendixen, and G. Keeports, "Making EHS an Integral Part of Process Design," CCPS 2001-International Conference and Workshp Making Process Safety Pay, 2001, Toronto, Canada, pp 19-27.</v>
      </c>
      <c r="O518" s="23" t="s">
        <v>708</v>
      </c>
      <c r="P518" s="10" t="s">
        <v>12317</v>
      </c>
      <c r="Q518" s="26" t="str">
        <f t="shared" si="60"/>
        <v>https://www.aiche.org/academy/conferences/international-conference-and-workshop-on-making-process-safety-pay/2001/proceeding</v>
      </c>
      <c r="R518" s="18" t="s">
        <v>17730</v>
      </c>
      <c r="S518" s="26" t="str">
        <f t="shared" si="57"/>
        <v>https://www.aiche.org/node/1878361/group/9666/session/124261/paper/856876</v>
      </c>
    </row>
    <row r="519" spans="1:19" ht="31" x14ac:dyDescent="0.35">
      <c r="A519" s="18">
        <v>518</v>
      </c>
      <c r="B519" s="18">
        <v>2001</v>
      </c>
      <c r="C519" s="12" t="s">
        <v>11730</v>
      </c>
      <c r="D519" s="56" t="s">
        <v>14004</v>
      </c>
      <c r="E519" s="24" t="s">
        <v>12061</v>
      </c>
      <c r="F519" s="24" t="s">
        <v>15263</v>
      </c>
      <c r="I519" s="7" t="s">
        <v>15264</v>
      </c>
      <c r="K519" s="18">
        <v>3</v>
      </c>
      <c r="L519" s="38" t="str">
        <f t="shared" si="58"/>
        <v>CCPS 2001-International Conference and Workshp Making Process Safety Pay, 2001, Toronto, Canada</v>
      </c>
      <c r="M519" s="33" t="str">
        <f t="shared" si="59"/>
        <v>https://www.aiche.org/academy/conferences/international-conference-and-workshop-on-making-process-safety-pay/2001/proceeding</v>
      </c>
      <c r="N519" s="38" t="str">
        <f t="shared" si="56"/>
        <v>S. A. Newell, "A New Approach for Measuring Safety and Health Performance," CCPS 2001-International Conference and Workshp Making Process Safety Pay, 2001, Toronto, Canada, pp 29-53.</v>
      </c>
      <c r="O519" s="23" t="s">
        <v>711</v>
      </c>
      <c r="P519" s="10" t="s">
        <v>12318</v>
      </c>
      <c r="Q519" s="26" t="str">
        <f t="shared" si="60"/>
        <v>https://www.aiche.org/academy/conferences/international-conference-and-workshop-on-making-process-safety-pay/2001/proceeding</v>
      </c>
      <c r="R519" s="18" t="s">
        <v>17731</v>
      </c>
      <c r="S519" s="26" t="str">
        <f t="shared" si="57"/>
        <v>https://www.aiche.org/node/1878361/group/9666/session/124261/paper/856881</v>
      </c>
    </row>
    <row r="520" spans="1:19" ht="31" x14ac:dyDescent="0.35">
      <c r="A520" s="18">
        <v>519</v>
      </c>
      <c r="B520" s="18">
        <v>2001</v>
      </c>
      <c r="C520" s="12" t="s">
        <v>11730</v>
      </c>
      <c r="D520" s="59" t="s">
        <v>14005</v>
      </c>
      <c r="E520" s="24" t="s">
        <v>12062</v>
      </c>
      <c r="F520" s="24" t="s">
        <v>15265</v>
      </c>
      <c r="I520" s="7" t="s">
        <v>13991</v>
      </c>
      <c r="K520" s="18">
        <v>4</v>
      </c>
      <c r="L520" s="38" t="str">
        <f t="shared" si="58"/>
        <v>CCPS 2001-International Conference and Workshp Making Process Safety Pay, 2001, Toronto, Canada</v>
      </c>
      <c r="M520" s="33" t="str">
        <f t="shared" si="59"/>
        <v>https://www.aiche.org/academy/conferences/international-conference-and-workshop-on-making-process-safety-pay/2001/proceeding</v>
      </c>
      <c r="N520" s="38" t="str">
        <f t="shared" si="56"/>
        <v>M. S. Dreux and J. F. Laboe, "The Cost of Failure," CCPS 2001-International Conference and Workshp Making Process Safety Pay, 2001, Toronto, Canada, pp 57-66.</v>
      </c>
      <c r="O520" s="23" t="s">
        <v>715</v>
      </c>
      <c r="P520" s="10" t="s">
        <v>12319</v>
      </c>
      <c r="Q520" s="26" t="str">
        <f t="shared" si="60"/>
        <v>https://www.aiche.org/academy/conferences/international-conference-and-workshop-on-making-process-safety-pay/2001/proceeding</v>
      </c>
      <c r="R520" s="18" t="s">
        <v>17732</v>
      </c>
      <c r="S520" s="26" t="str">
        <f t="shared" si="57"/>
        <v>https://www.aiche.org/node/1878361/group/9666/session/124261/paper/856886</v>
      </c>
    </row>
    <row r="521" spans="1:19" ht="31" x14ac:dyDescent="0.35">
      <c r="A521" s="18">
        <v>520</v>
      </c>
      <c r="B521" s="18">
        <v>2001</v>
      </c>
      <c r="C521" s="12" t="s">
        <v>11730</v>
      </c>
      <c r="D521" s="59" t="s">
        <v>14005</v>
      </c>
      <c r="E521" s="24" t="s">
        <v>12063</v>
      </c>
      <c r="F521" s="24" t="s">
        <v>15266</v>
      </c>
      <c r="I521" s="7" t="s">
        <v>15267</v>
      </c>
      <c r="K521" s="18">
        <v>5</v>
      </c>
      <c r="L521" s="38" t="str">
        <f t="shared" si="58"/>
        <v>CCPS 2001-International Conference and Workshp Making Process Safety Pay, 2001, Toronto, Canada</v>
      </c>
      <c r="M521" s="33" t="str">
        <f t="shared" si="59"/>
        <v>https://www.aiche.org/academy/conferences/international-conference-and-workshop-on-making-process-safety-pay/2001/proceeding</v>
      </c>
      <c r="N521" s="38" t="str">
        <f t="shared" si="56"/>
        <v>S. Behie, A. Minty, R. Bruce et al., "Maturing a Safety Management System into an Asset Integrity Case," CCPS 2001-International Conference and Workshp Making Process Safety Pay, 2001, Toronto, Canada, pp 67-83.</v>
      </c>
      <c r="O521" s="23" t="s">
        <v>719</v>
      </c>
      <c r="P521" s="10" t="s">
        <v>12320</v>
      </c>
      <c r="Q521" s="26" t="str">
        <f t="shared" si="60"/>
        <v>https://www.aiche.org/academy/conferences/international-conference-and-workshop-on-making-process-safety-pay/2001/proceeding</v>
      </c>
      <c r="R521" s="18" t="s">
        <v>17733</v>
      </c>
      <c r="S521" s="26" t="str">
        <f t="shared" si="57"/>
        <v>https://www.aiche.org/node/1878361/group/9666/session/124261/paper/856891</v>
      </c>
    </row>
    <row r="522" spans="1:19" ht="46.5" x14ac:dyDescent="0.35">
      <c r="A522" s="18">
        <v>521</v>
      </c>
      <c r="B522" s="18">
        <v>2001</v>
      </c>
      <c r="C522" s="12" t="s">
        <v>11730</v>
      </c>
      <c r="D522" s="59" t="s">
        <v>14005</v>
      </c>
      <c r="E522" s="24" t="s">
        <v>12064</v>
      </c>
      <c r="F522" s="24" t="s">
        <v>15268</v>
      </c>
      <c r="I522" s="7" t="s">
        <v>15269</v>
      </c>
      <c r="K522" s="18">
        <v>6</v>
      </c>
      <c r="L522" s="38" t="str">
        <f t="shared" si="58"/>
        <v>CCPS 2001-International Conference and Workshp Making Process Safety Pay, 2001, Toronto, Canada</v>
      </c>
      <c r="M522" s="33" t="str">
        <f t="shared" si="59"/>
        <v>https://www.aiche.org/academy/conferences/international-conference-and-workshop-on-making-process-safety-pay/2001/proceeding</v>
      </c>
      <c r="N522" s="38" t="str">
        <f t="shared" si="56"/>
        <v>M. L. Casada, S. G. Schoolcraft, and D. A. Walker, "Enterprise Risk Management: A Key for Optimizing the Cost-Benefit Balance of Process Safety," CCPS 2001-International Conference and Workshp Making Process Safety Pay, 2001, Toronto, Canada, pp 85-102.</v>
      </c>
      <c r="O522" s="23" t="s">
        <v>723</v>
      </c>
      <c r="P522" s="10" t="s">
        <v>12321</v>
      </c>
      <c r="Q522" s="26" t="str">
        <f t="shared" si="60"/>
        <v>https://www.aiche.org/academy/conferences/international-conference-and-workshop-on-making-process-safety-pay/2001/proceeding</v>
      </c>
      <c r="R522" s="18" t="s">
        <v>17734</v>
      </c>
      <c r="S522" s="26" t="str">
        <f t="shared" si="57"/>
        <v>https://www.aiche.org/node/1878361/group/9666/session/124261/paper/856896</v>
      </c>
    </row>
    <row r="523" spans="1:19" ht="31" x14ac:dyDescent="0.35">
      <c r="A523" s="18">
        <v>522</v>
      </c>
      <c r="B523" s="18">
        <v>2001</v>
      </c>
      <c r="C523" s="12" t="s">
        <v>11730</v>
      </c>
      <c r="D523" s="59" t="s">
        <v>14005</v>
      </c>
      <c r="E523" s="24" t="s">
        <v>12065</v>
      </c>
      <c r="F523" s="24" t="s">
        <v>2917</v>
      </c>
      <c r="I523" s="7" t="s">
        <v>15270</v>
      </c>
      <c r="K523" s="18">
        <v>7</v>
      </c>
      <c r="L523" s="38" t="str">
        <f t="shared" si="58"/>
        <v>CCPS 2001-International Conference and Workshp Making Process Safety Pay, 2001, Toronto, Canada</v>
      </c>
      <c r="M523" s="33" t="str">
        <f t="shared" si="59"/>
        <v>https://www.aiche.org/academy/conferences/international-conference-and-workshop-on-making-process-safety-pay/2001/proceeding</v>
      </c>
      <c r="N523" s="38" t="str">
        <f t="shared" si="56"/>
        <v>C. Fryman, "Retaining Process Safety Culture in FMC Corporation," CCPS 2001-International Conference and Workshp Making Process Safety Pay, 2001, Toronto, Canada, pp 105-109.</v>
      </c>
      <c r="O523" s="23" t="s">
        <v>726</v>
      </c>
      <c r="P523" s="10" t="s">
        <v>12322</v>
      </c>
      <c r="Q523" s="26" t="str">
        <f t="shared" si="60"/>
        <v>https://www.aiche.org/academy/conferences/international-conference-and-workshop-on-making-process-safety-pay/2001/proceeding</v>
      </c>
      <c r="R523" s="18" t="s">
        <v>17735</v>
      </c>
      <c r="S523" s="26" t="str">
        <f t="shared" si="57"/>
        <v>https://www.aiche.org/node/1878361/group/9666/session/124261/paper/856901</v>
      </c>
    </row>
    <row r="524" spans="1:19" ht="31" x14ac:dyDescent="0.35">
      <c r="A524" s="18">
        <v>523</v>
      </c>
      <c r="B524" s="18">
        <v>2001</v>
      </c>
      <c r="C524" s="12" t="s">
        <v>11730</v>
      </c>
      <c r="D524" s="59" t="s">
        <v>14005</v>
      </c>
      <c r="E524" s="24" t="s">
        <v>12066</v>
      </c>
      <c r="F524" s="24" t="s">
        <v>12481</v>
      </c>
      <c r="I524" s="7" t="s">
        <v>15271</v>
      </c>
      <c r="K524" s="18">
        <v>8</v>
      </c>
      <c r="L524" s="38" t="str">
        <f t="shared" si="58"/>
        <v>CCPS 2001-International Conference and Workshp Making Process Safety Pay, 2001, Toronto, Canada</v>
      </c>
      <c r="M524" s="33" t="str">
        <f t="shared" si="59"/>
        <v>https://www.aiche.org/academy/conferences/international-conference-and-workshop-on-making-process-safety-pay/2001/proceeding</v>
      </c>
      <c r="N524" s="38" t="str">
        <f t="shared" si="56"/>
        <v>D. Jones, "Turning the Titanic: Three Case Histories in Cultural Change," CCPS 2001-International Conference and Workshp Making Process Safety Pay, 2001, Toronto, Canada, pp 111-121.</v>
      </c>
      <c r="O524" s="23" t="s">
        <v>729</v>
      </c>
      <c r="P524" s="10" t="s">
        <v>12323</v>
      </c>
      <c r="Q524" s="26" t="str">
        <f t="shared" si="60"/>
        <v>https://www.aiche.org/academy/conferences/international-conference-and-workshop-on-making-process-safety-pay/2001/proceeding</v>
      </c>
      <c r="R524" s="18" t="s">
        <v>17736</v>
      </c>
      <c r="S524" s="26" t="str">
        <f t="shared" si="57"/>
        <v>https://www.aiche.org/node/1878361/group/9666/session/124261/paper/856906</v>
      </c>
    </row>
    <row r="525" spans="1:19" ht="31" x14ac:dyDescent="0.35">
      <c r="A525" s="18">
        <v>524</v>
      </c>
      <c r="B525" s="18">
        <v>2001</v>
      </c>
      <c r="C525" s="12" t="s">
        <v>11730</v>
      </c>
      <c r="D525" s="59" t="s">
        <v>14005</v>
      </c>
      <c r="E525" s="24" t="s">
        <v>12067</v>
      </c>
      <c r="F525" s="24" t="s">
        <v>15272</v>
      </c>
      <c r="I525" s="7" t="s">
        <v>15273</v>
      </c>
      <c r="K525" s="18">
        <v>9</v>
      </c>
      <c r="L525" s="38" t="str">
        <f t="shared" si="58"/>
        <v>CCPS 2001-International Conference and Workshp Making Process Safety Pay, 2001, Toronto, Canada</v>
      </c>
      <c r="M525" s="33" t="str">
        <f t="shared" si="59"/>
        <v>https://www.aiche.org/academy/conferences/international-conference-and-workshop-on-making-process-safety-pay/2001/proceeding</v>
      </c>
      <c r="N525" s="38" t="str">
        <f t="shared" si="56"/>
        <v>J. Doyle, "Best in Class Strategies: Aligning Human Performance and Organizational Success," CCPS 2001-International Conference and Workshp Making Process Safety Pay, 2001, Toronto, Canada, pp 123-126.</v>
      </c>
      <c r="O525" s="23" t="s">
        <v>732</v>
      </c>
      <c r="P525" s="9" t="s">
        <v>12401</v>
      </c>
      <c r="Q525" s="26" t="str">
        <f t="shared" si="60"/>
        <v>https://www.aiche.org/academy/conferences/international-conference-and-workshop-on-making-process-safety-pay/2001/proceeding</v>
      </c>
      <c r="R525" s="18" t="s">
        <v>17737</v>
      </c>
      <c r="S525" s="26" t="str">
        <f t="shared" si="57"/>
        <v>https://www.aiche.org/node/1878361/group/9666/session/124261/paper/856911</v>
      </c>
    </row>
    <row r="526" spans="1:19" ht="31" x14ac:dyDescent="0.35">
      <c r="A526" s="18">
        <v>525</v>
      </c>
      <c r="B526" s="18">
        <v>2001</v>
      </c>
      <c r="C526" s="12" t="s">
        <v>11730</v>
      </c>
      <c r="D526" s="9" t="s">
        <v>14006</v>
      </c>
      <c r="E526" s="24" t="s">
        <v>12068</v>
      </c>
      <c r="F526" s="24" t="s">
        <v>15274</v>
      </c>
      <c r="I526" s="7" t="s">
        <v>13992</v>
      </c>
      <c r="K526" s="18">
        <v>10</v>
      </c>
      <c r="L526" s="38" t="str">
        <f t="shared" si="58"/>
        <v>CCPS 2001-International Conference and Workshp Making Process Safety Pay, 2001, Toronto, Canada</v>
      </c>
      <c r="M526" s="33" t="str">
        <f t="shared" si="59"/>
        <v>https://www.aiche.org/academy/conferences/international-conference-and-workshop-on-making-process-safety-pay/2001/proceeding</v>
      </c>
      <c r="N526" s="38" t="str">
        <f t="shared" si="56"/>
        <v>I. Travers, "Measuring Performance in Major Hazard Industries in the UK," CCPS 2001-International Conference and Workshp Making Process Safety Pay, 2001, Toronto, Canada, pp 129-136.</v>
      </c>
      <c r="O526" s="23" t="s">
        <v>75</v>
      </c>
      <c r="P526" s="10" t="s">
        <v>12324</v>
      </c>
      <c r="Q526" s="26" t="str">
        <f t="shared" si="60"/>
        <v>https://www.aiche.org/academy/conferences/international-conference-and-workshop-on-making-process-safety-pay/2001/proceeding</v>
      </c>
      <c r="R526" s="18" t="s">
        <v>17738</v>
      </c>
      <c r="S526" s="26" t="str">
        <f t="shared" si="57"/>
        <v>https://www.aiche.org/node/1878361/group/9666/session/124261/paper/856916</v>
      </c>
    </row>
    <row r="527" spans="1:19" ht="46.5" x14ac:dyDescent="0.35">
      <c r="A527" s="18">
        <v>526</v>
      </c>
      <c r="B527" s="18">
        <v>2001</v>
      </c>
      <c r="C527" s="12" t="s">
        <v>11730</v>
      </c>
      <c r="D527" s="9" t="s">
        <v>14006</v>
      </c>
      <c r="E527" s="24" t="s">
        <v>12069</v>
      </c>
      <c r="F527" s="24" t="s">
        <v>15275</v>
      </c>
      <c r="I527" s="7" t="s">
        <v>13993</v>
      </c>
      <c r="K527" s="18">
        <v>11</v>
      </c>
      <c r="L527" s="38" t="str">
        <f t="shared" si="58"/>
        <v>CCPS 2001-International Conference and Workshp Making Process Safety Pay, 2001, Toronto, Canada</v>
      </c>
      <c r="M527" s="33" t="str">
        <f t="shared" si="59"/>
        <v>https://www.aiche.org/academy/conferences/international-conference-and-workshop-on-making-process-safety-pay/2001/proceeding</v>
      </c>
      <c r="N527" s="38" t="str">
        <f t="shared" si="56"/>
        <v>M. Mannan, M. Gentile, and T. M. O'Connor, "Chemical Incident Data Mining and Application to Chemical Safety Analysis," CCPS 2001-International Conference and Workshp Making Process Safety Pay, 2001, Toronto, Canada, pp 137-156.</v>
      </c>
      <c r="O527" s="18" t="s">
        <v>79</v>
      </c>
      <c r="P527" s="10" t="s">
        <v>12325</v>
      </c>
      <c r="Q527" s="26" t="str">
        <f t="shared" si="60"/>
        <v>https://www.aiche.org/academy/conferences/international-conference-and-workshop-on-making-process-safety-pay/2001/proceeding</v>
      </c>
      <c r="R527" s="18" t="s">
        <v>17739</v>
      </c>
      <c r="S527" s="26" t="str">
        <f t="shared" si="57"/>
        <v>https://www.aiche.org/node/1878361/group/9666/session/124261/paper/856921</v>
      </c>
    </row>
    <row r="528" spans="1:19" ht="31" x14ac:dyDescent="0.35">
      <c r="A528" s="18">
        <v>527</v>
      </c>
      <c r="B528" s="18">
        <v>2001</v>
      </c>
      <c r="C528" s="12" t="s">
        <v>11730</v>
      </c>
      <c r="D528" s="9" t="s">
        <v>14006</v>
      </c>
      <c r="E528" s="24" t="s">
        <v>12070</v>
      </c>
      <c r="F528" s="24" t="s">
        <v>15276</v>
      </c>
      <c r="I528" s="7" t="s">
        <v>13994</v>
      </c>
      <c r="K528" s="18">
        <v>12</v>
      </c>
      <c r="L528" s="38" t="str">
        <f t="shared" si="58"/>
        <v>CCPS 2001-International Conference and Workshp Making Process Safety Pay, 2001, Toronto, Canada</v>
      </c>
      <c r="M528" s="33" t="str">
        <f t="shared" si="59"/>
        <v>https://www.aiche.org/academy/conferences/international-conference-and-workshop-on-making-process-safety-pay/2001/proceeding</v>
      </c>
      <c r="N528" s="38" t="str">
        <f t="shared" si="56"/>
        <v>S. Arendt, K. Barrett, and P. N. Lodal, "Measuring Process Safety Progress: First Steps," CCPS 2001-International Conference and Workshp Making Process Safety Pay, 2001, Toronto, Canada, pp 157-164.</v>
      </c>
      <c r="O528" s="18" t="s">
        <v>83</v>
      </c>
      <c r="P528" s="10" t="s">
        <v>12326</v>
      </c>
      <c r="Q528" s="26" t="str">
        <f t="shared" si="60"/>
        <v>https://www.aiche.org/academy/conferences/international-conference-and-workshop-on-making-process-safety-pay/2001/proceeding</v>
      </c>
      <c r="R528" s="18" t="s">
        <v>17740</v>
      </c>
      <c r="S528" s="26" t="str">
        <f t="shared" si="57"/>
        <v>https://www.aiche.org/node/1878361/group/9666/session/124261/paper/856926</v>
      </c>
    </row>
    <row r="529" spans="1:19" ht="46.5" x14ac:dyDescent="0.35">
      <c r="A529" s="18">
        <v>528</v>
      </c>
      <c r="B529" s="18">
        <v>2001</v>
      </c>
      <c r="C529" s="12" t="s">
        <v>11730</v>
      </c>
      <c r="D529" s="9" t="s">
        <v>14006</v>
      </c>
      <c r="E529" s="24" t="s">
        <v>15277</v>
      </c>
      <c r="F529" s="24" t="s">
        <v>15278</v>
      </c>
      <c r="I529" s="7" t="s">
        <v>3615</v>
      </c>
      <c r="K529" s="18">
        <v>13</v>
      </c>
      <c r="L529" s="38" t="str">
        <f t="shared" si="58"/>
        <v>CCPS 2001-International Conference and Workshp Making Process Safety Pay, 2001, Toronto, Canada</v>
      </c>
      <c r="M529" s="33" t="str">
        <f t="shared" si="59"/>
        <v>https://www.aiche.org/academy/conferences/international-conference-and-workshop-on-making-process-safety-pay/2001/proceeding</v>
      </c>
      <c r="N529" s="38" t="str">
        <f t="shared" si="56"/>
        <v>B. G. Perry, J. Steven Arendt, D. J. Campbell et al., "If You Can't Measure It, You Can't Control It: ProSmart Process Safety Measure," CCPS 2001-International Conference and Workshp Making Process Safety Pay, 2001, Toronto, Canada, pp 165-174.</v>
      </c>
      <c r="O529" s="18" t="s">
        <v>86</v>
      </c>
      <c r="P529" s="10" t="s">
        <v>12327</v>
      </c>
      <c r="Q529" s="26" t="str">
        <f t="shared" si="60"/>
        <v>https://www.aiche.org/academy/conferences/international-conference-and-workshop-on-making-process-safety-pay/2001/proceeding</v>
      </c>
      <c r="R529" s="18" t="s">
        <v>17741</v>
      </c>
      <c r="S529" s="26" t="str">
        <f t="shared" si="57"/>
        <v>https://www.aiche.org/node/1878361/group/9666/session/124261/paper/856931</v>
      </c>
    </row>
    <row r="530" spans="1:19" ht="46.5" x14ac:dyDescent="0.35">
      <c r="A530" s="18">
        <v>529</v>
      </c>
      <c r="B530" s="18">
        <v>2001</v>
      </c>
      <c r="C530" s="12" t="s">
        <v>11730</v>
      </c>
      <c r="D530" s="9" t="s">
        <v>14005</v>
      </c>
      <c r="E530" s="24" t="s">
        <v>12071</v>
      </c>
      <c r="F530" s="24" t="s">
        <v>15279</v>
      </c>
      <c r="I530" s="7" t="s">
        <v>15280</v>
      </c>
      <c r="K530" s="18">
        <v>14</v>
      </c>
      <c r="L530" s="38" t="str">
        <f t="shared" si="58"/>
        <v>CCPS 2001-International Conference and Workshp Making Process Safety Pay, 2001, Toronto, Canada</v>
      </c>
      <c r="M530" s="33" t="str">
        <f t="shared" si="59"/>
        <v>https://www.aiche.org/academy/conferences/international-conference-and-workshop-on-making-process-safety-pay/2001/proceeding</v>
      </c>
      <c r="N530" s="38" t="str">
        <f t="shared" si="56"/>
        <v>P. M. W. Korvers, J. Schaafsma, and P. J. M. Sonnemans, "Invest in Safety or Invest in Production: A Dilemma?," CCPS 2001-International Conference and Workshp Making Process Safety Pay, 2001, Toronto, Canada, pp 177-191.</v>
      </c>
      <c r="O530" s="18" t="s">
        <v>89</v>
      </c>
      <c r="P530" s="10" t="s">
        <v>12328</v>
      </c>
      <c r="Q530" s="26" t="str">
        <f t="shared" si="60"/>
        <v>https://www.aiche.org/academy/conferences/international-conference-and-workshop-on-making-process-safety-pay/2001/proceeding</v>
      </c>
      <c r="R530" s="18" t="s">
        <v>17742</v>
      </c>
      <c r="S530" s="26" t="str">
        <f t="shared" si="57"/>
        <v>https://www.aiche.org/node/1878361/group/9666/session/124261/paper/856936</v>
      </c>
    </row>
    <row r="531" spans="1:19" ht="31" x14ac:dyDescent="0.35">
      <c r="A531" s="18">
        <v>530</v>
      </c>
      <c r="B531" s="18">
        <v>2001</v>
      </c>
      <c r="C531" s="12" t="s">
        <v>11730</v>
      </c>
      <c r="D531" s="9" t="s">
        <v>14005</v>
      </c>
      <c r="E531" s="24" t="s">
        <v>12072</v>
      </c>
      <c r="F531" s="24" t="s">
        <v>15281</v>
      </c>
      <c r="I531" s="7" t="s">
        <v>13995</v>
      </c>
      <c r="K531" s="18">
        <v>15</v>
      </c>
      <c r="L531" s="38" t="str">
        <f t="shared" si="58"/>
        <v>CCPS 2001-International Conference and Workshp Making Process Safety Pay, 2001, Toronto, Canada</v>
      </c>
      <c r="M531" s="33" t="str">
        <f t="shared" si="59"/>
        <v>https://www.aiche.org/academy/conferences/international-conference-and-workshop-on-making-process-safety-pay/2001/proceeding</v>
      </c>
      <c r="N531" s="38" t="str">
        <f t="shared" si="56"/>
        <v>B. M. Snider, "Incorporating Process Safety Management into an Overall Asset Management Strategy," CCPS 2001-International Conference and Workshp Making Process Safety Pay, 2001, Toronto, Canada, pp 193-198.</v>
      </c>
      <c r="O531" s="18" t="s">
        <v>92</v>
      </c>
      <c r="P531" s="10" t="s">
        <v>12329</v>
      </c>
      <c r="Q531" s="26" t="str">
        <f t="shared" si="60"/>
        <v>https://www.aiche.org/academy/conferences/international-conference-and-workshop-on-making-process-safety-pay/2001/proceeding</v>
      </c>
      <c r="R531" s="18" t="s">
        <v>17743</v>
      </c>
      <c r="S531" s="26" t="str">
        <f t="shared" si="57"/>
        <v>https://www.aiche.org/node/1878361/group/9666/session/124261/paper/856941</v>
      </c>
    </row>
    <row r="532" spans="1:19" ht="31" x14ac:dyDescent="0.35">
      <c r="A532" s="18">
        <v>531</v>
      </c>
      <c r="B532" s="18">
        <v>2001</v>
      </c>
      <c r="C532" s="12" t="s">
        <v>11730</v>
      </c>
      <c r="D532" s="9" t="s">
        <v>14005</v>
      </c>
      <c r="E532" s="24" t="s">
        <v>12073</v>
      </c>
      <c r="F532" s="24" t="s">
        <v>15282</v>
      </c>
      <c r="I532" s="7" t="s">
        <v>15283</v>
      </c>
      <c r="K532" s="18">
        <v>16</v>
      </c>
      <c r="L532" s="38" t="str">
        <f t="shared" si="58"/>
        <v>CCPS 2001-International Conference and Workshp Making Process Safety Pay, 2001, Toronto, Canada</v>
      </c>
      <c r="M532" s="33" t="str">
        <f t="shared" si="59"/>
        <v>https://www.aiche.org/academy/conferences/international-conference-and-workshop-on-making-process-safety-pay/2001/proceeding</v>
      </c>
      <c r="N532" s="38" t="str">
        <f t="shared" si="56"/>
        <v>V. Blusanovics and U. Bhide, "Risk-Based PSM Helps Make business Case on a Large Capital Project," CCPS 2001-International Conference and Workshp Making Process Safety Pay, 2001, Toronto, Canada, pp 199-210.</v>
      </c>
      <c r="O532" s="18" t="s">
        <v>95</v>
      </c>
      <c r="P532" s="10" t="s">
        <v>12330</v>
      </c>
      <c r="Q532" s="26" t="str">
        <f t="shared" si="60"/>
        <v>https://www.aiche.org/academy/conferences/international-conference-and-workshop-on-making-process-safety-pay/2001/proceeding</v>
      </c>
      <c r="R532" s="18" t="s">
        <v>17744</v>
      </c>
      <c r="S532" s="26" t="str">
        <f t="shared" si="57"/>
        <v>https://www.aiche.org/node/1878361/group/9666/session/124261/paper/856946</v>
      </c>
    </row>
    <row r="533" spans="1:19" ht="31" x14ac:dyDescent="0.35">
      <c r="A533" s="18">
        <v>532</v>
      </c>
      <c r="B533" s="18">
        <v>2001</v>
      </c>
      <c r="C533" s="12" t="s">
        <v>11730</v>
      </c>
      <c r="D533" s="9" t="s">
        <v>14007</v>
      </c>
      <c r="E533" s="24" t="s">
        <v>12074</v>
      </c>
      <c r="F533" s="24" t="s">
        <v>3456</v>
      </c>
      <c r="I533" s="7" t="s">
        <v>13996</v>
      </c>
      <c r="K533" s="18">
        <v>17</v>
      </c>
      <c r="L533" s="38" t="str">
        <f t="shared" si="58"/>
        <v>CCPS 2001-International Conference and Workshp Making Process Safety Pay, 2001, Toronto, Canada</v>
      </c>
      <c r="M533" s="33" t="str">
        <f t="shared" si="59"/>
        <v>https://www.aiche.org/academy/conferences/international-conference-and-workshop-on-making-process-safety-pay/2001/proceeding</v>
      </c>
      <c r="N533" s="38" t="str">
        <f t="shared" si="56"/>
        <v>J. McCavit, "Integrating Process Safety and Line Management," CCPS 2001-International Conference and Workshp Making Process Safety Pay, 2001, Toronto, Canada, pp 213-218.</v>
      </c>
      <c r="O533" s="18" t="s">
        <v>98</v>
      </c>
      <c r="P533" s="10" t="s">
        <v>12331</v>
      </c>
      <c r="Q533" s="26" t="str">
        <f t="shared" si="60"/>
        <v>https://www.aiche.org/academy/conferences/international-conference-and-workshop-on-making-process-safety-pay/2001/proceeding</v>
      </c>
      <c r="R533" s="18" t="s">
        <v>17745</v>
      </c>
      <c r="S533" s="26" t="str">
        <f t="shared" si="57"/>
        <v>https://www.aiche.org/node/1878361/group/9666/session/124261/paper/856951</v>
      </c>
    </row>
    <row r="534" spans="1:19" ht="31" x14ac:dyDescent="0.35">
      <c r="A534" s="18">
        <v>533</v>
      </c>
      <c r="B534" s="18">
        <v>2001</v>
      </c>
      <c r="C534" s="12" t="s">
        <v>11730</v>
      </c>
      <c r="D534" s="9" t="s">
        <v>14007</v>
      </c>
      <c r="E534" s="24" t="s">
        <v>12075</v>
      </c>
      <c r="F534" s="24" t="s">
        <v>15284</v>
      </c>
      <c r="I534" s="7" t="s">
        <v>15285</v>
      </c>
      <c r="K534" s="18">
        <v>18</v>
      </c>
      <c r="L534" s="38" t="str">
        <f t="shared" si="58"/>
        <v>CCPS 2001-International Conference and Workshp Making Process Safety Pay, 2001, Toronto, Canada</v>
      </c>
      <c r="M534" s="33" t="str">
        <f t="shared" si="59"/>
        <v>https://www.aiche.org/academy/conferences/international-conference-and-workshop-on-making-process-safety-pay/2001/proceeding</v>
      </c>
      <c r="N534" s="38" t="str">
        <f t="shared" si="56"/>
        <v>R. Holdsworth and D. Waibel, "Integrated Management Systems: A Practical Applications Approach," CCPS 2001-International Conference and Workshp Making Process Safety Pay, 2001, Toronto, Canada, pp 219-235.</v>
      </c>
      <c r="O534" s="18" t="s">
        <v>102</v>
      </c>
      <c r="P534" s="10" t="s">
        <v>12332</v>
      </c>
      <c r="Q534" s="26" t="str">
        <f t="shared" si="60"/>
        <v>https://www.aiche.org/academy/conferences/international-conference-and-workshop-on-making-process-safety-pay/2001/proceeding</v>
      </c>
      <c r="R534" s="18" t="s">
        <v>17746</v>
      </c>
      <c r="S534" s="26" t="str">
        <f t="shared" si="57"/>
        <v>https://www.aiche.org/node/1878361/group/9666/session/124261/paper/856956</v>
      </c>
    </row>
    <row r="535" spans="1:19" ht="31" x14ac:dyDescent="0.35">
      <c r="A535" s="18">
        <v>534</v>
      </c>
      <c r="B535" s="18">
        <v>2001</v>
      </c>
      <c r="C535" s="12" t="s">
        <v>11730</v>
      </c>
      <c r="D535" s="9" t="s">
        <v>14007</v>
      </c>
      <c r="E535" s="24" t="s">
        <v>12076</v>
      </c>
      <c r="F535" s="24" t="s">
        <v>14672</v>
      </c>
      <c r="I535" s="7" t="s">
        <v>15286</v>
      </c>
      <c r="K535" s="18">
        <v>19</v>
      </c>
      <c r="L535" s="38" t="str">
        <f t="shared" si="58"/>
        <v>CCPS 2001-International Conference and Workshp Making Process Safety Pay, 2001, Toronto, Canada</v>
      </c>
      <c r="M535" s="33" t="str">
        <f t="shared" si="59"/>
        <v>https://www.aiche.org/academy/conferences/international-conference-and-workshop-on-making-process-safety-pay/2001/proceeding</v>
      </c>
      <c r="N535" s="38" t="str">
        <f t="shared" si="56"/>
        <v>K. Saka, "Integration of Process Safety and Personnel Safety in Japan: Practice in Chemical Industries," CCPS 2001-International Conference and Workshp Making Process Safety Pay, 2001, Toronto, Canada, pp 237-241.</v>
      </c>
      <c r="O535" s="18" t="s">
        <v>106</v>
      </c>
      <c r="P535" s="10" t="s">
        <v>12333</v>
      </c>
      <c r="Q535" s="26" t="str">
        <f t="shared" si="60"/>
        <v>https://www.aiche.org/academy/conferences/international-conference-and-workshop-on-making-process-safety-pay/2001/proceeding</v>
      </c>
      <c r="R535" s="18" t="s">
        <v>17747</v>
      </c>
      <c r="S535" s="26" t="str">
        <f t="shared" si="57"/>
        <v>https://www.aiche.org/node/1878361/group/9666/session/124261/paper/856961</v>
      </c>
    </row>
    <row r="536" spans="1:19" ht="31" x14ac:dyDescent="0.35">
      <c r="A536" s="18">
        <v>535</v>
      </c>
      <c r="B536" s="18">
        <v>2001</v>
      </c>
      <c r="C536" s="12" t="s">
        <v>11730</v>
      </c>
      <c r="D536" s="9" t="s">
        <v>14007</v>
      </c>
      <c r="E536" s="24" t="s">
        <v>12077</v>
      </c>
      <c r="F536" s="24" t="s">
        <v>15287</v>
      </c>
      <c r="I536" s="7" t="s">
        <v>15288</v>
      </c>
      <c r="K536" s="18">
        <v>20</v>
      </c>
      <c r="L536" s="38" t="str">
        <f t="shared" si="58"/>
        <v>CCPS 2001-International Conference and Workshp Making Process Safety Pay, 2001, Toronto, Canada</v>
      </c>
      <c r="M536" s="33" t="str">
        <f t="shared" si="59"/>
        <v>https://www.aiche.org/academy/conferences/international-conference-and-workshop-on-making-process-safety-pay/2001/proceeding</v>
      </c>
      <c r="N536" s="38" t="str">
        <f t="shared" si="56"/>
        <v>D.Del Bel Belluz and L. Wilson, "Risk Management Decision Making: The Human Factors Approach," CCPS 2001-International Conference and Workshp Making Process Safety Pay, 2001, Toronto, Canada, pp 243-257.</v>
      </c>
      <c r="O536" s="18" t="s">
        <v>110</v>
      </c>
      <c r="P536" s="10" t="s">
        <v>12334</v>
      </c>
      <c r="Q536" s="26" t="str">
        <f t="shared" si="60"/>
        <v>https://www.aiche.org/academy/conferences/international-conference-and-workshop-on-making-process-safety-pay/2001/proceeding</v>
      </c>
      <c r="R536" s="18" t="s">
        <v>17748</v>
      </c>
      <c r="S536" s="26" t="str">
        <f t="shared" si="57"/>
        <v>https://www.aiche.org/node/1878361/group/9666/session/124261/paper/856966</v>
      </c>
    </row>
    <row r="537" spans="1:19" ht="31" x14ac:dyDescent="0.35">
      <c r="A537" s="18">
        <v>536</v>
      </c>
      <c r="B537" s="18">
        <v>2001</v>
      </c>
      <c r="C537" s="12" t="s">
        <v>11730</v>
      </c>
      <c r="D537" s="9" t="s">
        <v>14005</v>
      </c>
      <c r="E537" s="24" t="s">
        <v>12078</v>
      </c>
      <c r="F537" s="24" t="s">
        <v>15289</v>
      </c>
      <c r="I537" s="7" t="s">
        <v>13997</v>
      </c>
      <c r="K537" s="18">
        <v>21</v>
      </c>
      <c r="L537" s="38" t="str">
        <f t="shared" si="58"/>
        <v>CCPS 2001-International Conference and Workshp Making Process Safety Pay, 2001, Toronto, Canada</v>
      </c>
      <c r="M537" s="33" t="str">
        <f t="shared" si="59"/>
        <v>https://www.aiche.org/academy/conferences/international-conference-and-workshop-on-making-process-safety-pay/2001/proceeding</v>
      </c>
      <c r="N537" s="38" t="str">
        <f t="shared" si="56"/>
        <v>D. Attwood and D. Fennell, "Cost-Effective Human Factors Techniques for Process Safety," CCPS 2001-International Conference and Workshp Making Process Safety Pay, 2001, Toronto, Canada, pp 261-268.</v>
      </c>
      <c r="O537" s="18" t="s">
        <v>114</v>
      </c>
      <c r="P537" s="10" t="s">
        <v>12335</v>
      </c>
      <c r="Q537" s="26" t="str">
        <f t="shared" si="60"/>
        <v>https://www.aiche.org/academy/conferences/international-conference-and-workshop-on-making-process-safety-pay/2001/proceeding</v>
      </c>
      <c r="R537" s="18" t="s">
        <v>17749</v>
      </c>
      <c r="S537" s="26" t="str">
        <f t="shared" si="57"/>
        <v>https://www.aiche.org/node/1878361/group/9666/session/124261/paper/856971</v>
      </c>
    </row>
    <row r="538" spans="1:19" ht="46.5" x14ac:dyDescent="0.35">
      <c r="A538" s="18">
        <v>537</v>
      </c>
      <c r="B538" s="18">
        <v>2001</v>
      </c>
      <c r="C538" s="12" t="s">
        <v>11730</v>
      </c>
      <c r="D538" s="9" t="s">
        <v>14005</v>
      </c>
      <c r="E538" s="24" t="s">
        <v>12079</v>
      </c>
      <c r="F538" s="24" t="s">
        <v>15290</v>
      </c>
      <c r="I538" s="7" t="s">
        <v>13998</v>
      </c>
      <c r="K538" s="18">
        <v>22</v>
      </c>
      <c r="L538" s="38" t="str">
        <f t="shared" si="58"/>
        <v>CCPS 2001-International Conference and Workshp Making Process Safety Pay, 2001, Toronto, Canada</v>
      </c>
      <c r="M538" s="33" t="str">
        <f t="shared" si="59"/>
        <v>https://www.aiche.org/academy/conferences/international-conference-and-workshop-on-making-process-safety-pay/2001/proceeding</v>
      </c>
      <c r="N538" s="38" t="str">
        <f t="shared" si="56"/>
        <v>M. Boult, M. Moosemiller, and S. Rout, "Using Quantitative PSM Techniques to Improve Safety and Save Dollars," CCPS 2001-International Conference and Workshp Making Process Safety Pay, 2001, Toronto, Canada, pp 269-286.</v>
      </c>
      <c r="O538" s="18" t="s">
        <v>118</v>
      </c>
      <c r="P538" s="10" t="s">
        <v>12336</v>
      </c>
      <c r="Q538" s="26" t="str">
        <f t="shared" si="60"/>
        <v>https://www.aiche.org/academy/conferences/international-conference-and-workshop-on-making-process-safety-pay/2001/proceeding</v>
      </c>
      <c r="R538" s="18" t="s">
        <v>17750</v>
      </c>
      <c r="S538" s="26" t="str">
        <f t="shared" si="57"/>
        <v>https://www.aiche.org/node/1878361/group/9666/session/124261/paper/856976</v>
      </c>
    </row>
    <row r="539" spans="1:19" ht="46.5" x14ac:dyDescent="0.35">
      <c r="A539" s="18">
        <v>538</v>
      </c>
      <c r="B539" s="18">
        <v>2001</v>
      </c>
      <c r="C539" s="12" t="s">
        <v>11730</v>
      </c>
      <c r="D539" s="9" t="s">
        <v>14005</v>
      </c>
      <c r="E539" s="24" t="s">
        <v>15291</v>
      </c>
      <c r="F539" s="24" t="s">
        <v>15292</v>
      </c>
      <c r="I539" s="7" t="s">
        <v>15293</v>
      </c>
      <c r="K539" s="18">
        <v>23</v>
      </c>
      <c r="L539" s="38" t="str">
        <f t="shared" si="58"/>
        <v>CCPS 2001-International Conference and Workshp Making Process Safety Pay, 2001, Toronto, Canada</v>
      </c>
      <c r="M539" s="33" t="str">
        <f t="shared" si="59"/>
        <v>https://www.aiche.org/academy/conferences/international-conference-and-workshop-on-making-process-safety-pay/2001/proceeding</v>
      </c>
      <c r="N539" s="38" t="str">
        <f t="shared" si="56"/>
        <v>B. A. Schupp, S. M. Lemkowitz, and H. J. Pasman, "Application of the Hazard-Barrier-Target (HBT) Model for More Effective Design for Safety in a Computer-Based Technology Management Environment," CCPS 2001-International Conference and Workshp Making Process Safety Pay, 2001, Toronto, Canada, pp 287-316.</v>
      </c>
      <c r="O539" s="18" t="s">
        <v>122</v>
      </c>
      <c r="P539" s="10" t="s">
        <v>12337</v>
      </c>
      <c r="Q539" s="26" t="str">
        <f t="shared" si="60"/>
        <v>https://www.aiche.org/academy/conferences/international-conference-and-workshop-on-making-process-safety-pay/2001/proceeding</v>
      </c>
      <c r="R539" s="18" t="s">
        <v>17751</v>
      </c>
      <c r="S539" s="26" t="str">
        <f t="shared" si="57"/>
        <v>https://www.aiche.org/node/1878361/group/9666/session/124261/paper/856981</v>
      </c>
    </row>
    <row r="540" spans="1:19" ht="31" x14ac:dyDescent="0.35">
      <c r="A540" s="18">
        <v>539</v>
      </c>
      <c r="B540" s="18">
        <v>2001</v>
      </c>
      <c r="C540" s="12" t="s">
        <v>11730</v>
      </c>
      <c r="D540" s="9" t="s">
        <v>14006</v>
      </c>
      <c r="E540" s="24" t="s">
        <v>12080</v>
      </c>
      <c r="F540" s="24" t="s">
        <v>15294</v>
      </c>
      <c r="I540" s="7" t="s">
        <v>15295</v>
      </c>
      <c r="K540" s="18">
        <v>24</v>
      </c>
      <c r="L540" s="38" t="str">
        <f t="shared" si="58"/>
        <v>CCPS 2001-International Conference and Workshp Making Process Safety Pay, 2001, Toronto, Canada</v>
      </c>
      <c r="M540" s="33" t="str">
        <f t="shared" si="59"/>
        <v>https://www.aiche.org/academy/conferences/international-conference-and-workshop-on-making-process-safety-pay/2001/proceeding</v>
      </c>
      <c r="N540" s="38" t="str">
        <f t="shared" si="56"/>
        <v>G. York, "Facilitated Self-Assessment - An Approach to Measuring PSM Systems," CCPS 2001-International Conference and Workshp Making Process Safety Pay, 2001, Toronto, Canada, pp 319-325.</v>
      </c>
      <c r="O540" s="18" t="s">
        <v>194</v>
      </c>
      <c r="P540" s="10" t="s">
        <v>12338</v>
      </c>
      <c r="Q540" s="26" t="str">
        <f t="shared" si="60"/>
        <v>https://www.aiche.org/academy/conferences/international-conference-and-workshop-on-making-process-safety-pay/2001/proceeding</v>
      </c>
      <c r="R540" s="18" t="s">
        <v>17752</v>
      </c>
      <c r="S540" s="26" t="str">
        <f t="shared" si="57"/>
        <v>https://www.aiche.org/node/1878361/group/9666/session/124261/paper/856986</v>
      </c>
    </row>
    <row r="541" spans="1:19" ht="31" x14ac:dyDescent="0.35">
      <c r="A541" s="18">
        <v>540</v>
      </c>
      <c r="B541" s="18">
        <v>2001</v>
      </c>
      <c r="C541" s="12" t="s">
        <v>11730</v>
      </c>
      <c r="D541" s="9" t="s">
        <v>14006</v>
      </c>
      <c r="E541" s="24" t="s">
        <v>12081</v>
      </c>
      <c r="F541" s="24" t="s">
        <v>15296</v>
      </c>
      <c r="I541" s="7" t="s">
        <v>15297</v>
      </c>
      <c r="K541" s="18">
        <v>25</v>
      </c>
      <c r="L541" s="38" t="str">
        <f t="shared" si="58"/>
        <v>CCPS 2001-International Conference and Workshp Making Process Safety Pay, 2001, Toronto, Canada</v>
      </c>
      <c r="M541" s="33" t="str">
        <f t="shared" si="59"/>
        <v>https://www.aiche.org/academy/conferences/international-conference-and-workshop-on-making-process-safety-pay/2001/proceeding</v>
      </c>
      <c r="N541" s="38" t="str">
        <f t="shared" si="56"/>
        <v>N. T. Byrom, "A Tool to Assess Aspects of an Organization's Health and Safety Climate," CCPS 2001-International Conference and Workshp Making Process Safety Pay, 2001, Toronto, Canada, pp 327-335.</v>
      </c>
      <c r="O541" s="18" t="s">
        <v>198</v>
      </c>
      <c r="P541" s="10" t="s">
        <v>12339</v>
      </c>
      <c r="Q541" s="26" t="str">
        <f t="shared" si="60"/>
        <v>https://www.aiche.org/academy/conferences/international-conference-and-workshop-on-making-process-safety-pay/2001/proceeding</v>
      </c>
      <c r="R541" s="18" t="s">
        <v>17753</v>
      </c>
      <c r="S541" s="26" t="str">
        <f t="shared" si="57"/>
        <v>https://www.aiche.org/node/1878361/group/9666/session/124261/paper/856991</v>
      </c>
    </row>
    <row r="542" spans="1:19" ht="31" x14ac:dyDescent="0.35">
      <c r="A542" s="18">
        <v>541</v>
      </c>
      <c r="B542" s="18">
        <v>2001</v>
      </c>
      <c r="C542" s="12" t="s">
        <v>11730</v>
      </c>
      <c r="D542" s="9" t="s">
        <v>14006</v>
      </c>
      <c r="E542" s="24" t="s">
        <v>12082</v>
      </c>
      <c r="F542" s="24" t="s">
        <v>15298</v>
      </c>
      <c r="I542" s="7" t="s">
        <v>15299</v>
      </c>
      <c r="K542" s="18">
        <v>26</v>
      </c>
      <c r="L542" s="38" t="str">
        <f t="shared" si="58"/>
        <v>CCPS 2001-International Conference and Workshp Making Process Safety Pay, 2001, Toronto, Canada</v>
      </c>
      <c r="M542" s="33" t="str">
        <f t="shared" si="59"/>
        <v>https://www.aiche.org/academy/conferences/international-conference-and-workshop-on-making-process-safety-pay/2001/proceeding</v>
      </c>
      <c r="N542" s="38" t="str">
        <f t="shared" si="56"/>
        <v>D. Walker, S. Schoolcraft, M. Casada et al., "Measuring Process Safety Performance," CCPS 2001-International Conference and Workshp Making Process Safety Pay, 2001, Toronto, Canada, pp 337-355.</v>
      </c>
      <c r="O542" s="18" t="s">
        <v>202</v>
      </c>
      <c r="P542" s="10" t="s">
        <v>12340</v>
      </c>
      <c r="Q542" s="26" t="str">
        <f t="shared" si="60"/>
        <v>https://www.aiche.org/academy/conferences/international-conference-and-workshop-on-making-process-safety-pay/2001/proceeding</v>
      </c>
      <c r="R542" s="18" t="s">
        <v>17754</v>
      </c>
      <c r="S542" s="26" t="str">
        <f t="shared" si="57"/>
        <v>https://www.aiche.org/node/1878361/group/9666/session/124261/paper/856996</v>
      </c>
    </row>
    <row r="543" spans="1:19" ht="31" x14ac:dyDescent="0.35">
      <c r="A543" s="18">
        <v>542</v>
      </c>
      <c r="B543" s="18">
        <v>2001</v>
      </c>
      <c r="C543" s="12" t="s">
        <v>11730</v>
      </c>
      <c r="D543" s="9" t="s">
        <v>14006</v>
      </c>
      <c r="E543" s="24" t="s">
        <v>12083</v>
      </c>
      <c r="F543" s="24" t="s">
        <v>15300</v>
      </c>
      <c r="I543" s="7" t="s">
        <v>15301</v>
      </c>
      <c r="K543" s="18">
        <v>27</v>
      </c>
      <c r="L543" s="38" t="str">
        <f t="shared" si="58"/>
        <v>CCPS 2001-International Conference and Workshp Making Process Safety Pay, 2001, Toronto, Canada</v>
      </c>
      <c r="M543" s="33" t="str">
        <f t="shared" si="59"/>
        <v>https://www.aiche.org/academy/conferences/international-conference-and-workshop-on-making-process-safety-pay/2001/proceeding</v>
      </c>
      <c r="N543" s="38" t="str">
        <f t="shared" si="56"/>
        <v>U. Ritwik, "PSM Performance Measurement Using Leading Metrics," CCPS 2001-International Conference and Workshp Making Process Safety Pay, 2001, Toronto, Canada, pp 359-373.</v>
      </c>
      <c r="O543" s="18" t="s">
        <v>863</v>
      </c>
      <c r="P543" s="10" t="s">
        <v>12341</v>
      </c>
      <c r="Q543" s="26" t="str">
        <f t="shared" si="60"/>
        <v>https://www.aiche.org/academy/conferences/international-conference-and-workshop-on-making-process-safety-pay/2001/proceeding</v>
      </c>
      <c r="R543" s="18" t="s">
        <v>17755</v>
      </c>
      <c r="S543" s="26" t="str">
        <f t="shared" si="57"/>
        <v>https://www.aiche.org/node/1878361/group/9666/session/124261/paper/857001</v>
      </c>
    </row>
    <row r="544" spans="1:19" ht="31" x14ac:dyDescent="0.35">
      <c r="A544" s="18">
        <v>543</v>
      </c>
      <c r="B544" s="18">
        <v>2001</v>
      </c>
      <c r="C544" s="12" t="s">
        <v>11730</v>
      </c>
      <c r="D544" s="9" t="s">
        <v>14006</v>
      </c>
      <c r="E544" s="24" t="s">
        <v>12084</v>
      </c>
      <c r="F544" s="24" t="s">
        <v>15302</v>
      </c>
      <c r="I544" s="7" t="s">
        <v>15303</v>
      </c>
      <c r="K544" s="18">
        <v>28</v>
      </c>
      <c r="L544" s="38" t="str">
        <f t="shared" si="58"/>
        <v>CCPS 2001-International Conference and Workshp Making Process Safety Pay, 2001, Toronto, Canada</v>
      </c>
      <c r="M544" s="33" t="str">
        <f t="shared" si="59"/>
        <v>https://www.aiche.org/academy/conferences/international-conference-and-workshop-on-making-process-safety-pay/2001/proceeding</v>
      </c>
      <c r="N544" s="38" t="str">
        <f t="shared" si="56"/>
        <v>J. Todd Aukerman, "Development of a Process Incident Metric at Bayer Corporation," CCPS 2001-International Conference and Workshp Making Process Safety Pay, 2001, Toronto, Canada, pp 375-385.</v>
      </c>
      <c r="O544" s="18" t="s">
        <v>866</v>
      </c>
      <c r="P544" s="10" t="s">
        <v>12342</v>
      </c>
      <c r="Q544" s="26" t="str">
        <f t="shared" si="60"/>
        <v>https://www.aiche.org/academy/conferences/international-conference-and-workshop-on-making-process-safety-pay/2001/proceeding</v>
      </c>
      <c r="R544" s="18" t="s">
        <v>17756</v>
      </c>
      <c r="S544" s="26" t="str">
        <f t="shared" si="57"/>
        <v>https://www.aiche.org/node/1878361/group/9666/session/124261/paper/857006</v>
      </c>
    </row>
    <row r="545" spans="1:19" ht="31" x14ac:dyDescent="0.35">
      <c r="A545" s="18">
        <v>544</v>
      </c>
      <c r="B545" s="18">
        <v>2001</v>
      </c>
      <c r="C545" s="12" t="s">
        <v>11730</v>
      </c>
      <c r="D545" s="9" t="s">
        <v>14006</v>
      </c>
      <c r="E545" s="24" t="s">
        <v>12085</v>
      </c>
      <c r="F545" s="24" t="s">
        <v>3164</v>
      </c>
      <c r="I545" s="7" t="s">
        <v>13999</v>
      </c>
      <c r="K545" s="18">
        <v>29</v>
      </c>
      <c r="L545" s="38" t="str">
        <f t="shared" si="58"/>
        <v>CCPS 2001-International Conference and Workshp Making Process Safety Pay, 2001, Toronto, Canada</v>
      </c>
      <c r="M545" s="33" t="str">
        <f t="shared" si="59"/>
        <v>https://www.aiche.org/academy/conferences/international-conference-and-workshop-on-making-process-safety-pay/2001/proceeding</v>
      </c>
      <c r="N545" s="38" t="str">
        <f t="shared" si="56"/>
        <v>L. M. Morrison, "Measuring Process Safety to Drive PSM Excellence," CCPS 2001-International Conference and Workshp Making Process Safety Pay, 2001, Toronto, Canada, pp 387-392.</v>
      </c>
      <c r="O545" s="18" t="s">
        <v>870</v>
      </c>
      <c r="P545" s="10" t="s">
        <v>12343</v>
      </c>
      <c r="Q545" s="26" t="str">
        <f t="shared" si="60"/>
        <v>https://www.aiche.org/academy/conferences/international-conference-and-workshop-on-making-process-safety-pay/2001/proceeding</v>
      </c>
      <c r="R545" s="18" t="s">
        <v>17757</v>
      </c>
      <c r="S545" s="26" t="str">
        <f t="shared" si="57"/>
        <v>https://www.aiche.org/node/1878361/group/9666/session/124261/paper/857011</v>
      </c>
    </row>
    <row r="546" spans="1:19" ht="46.5" x14ac:dyDescent="0.35">
      <c r="A546" s="18">
        <v>545</v>
      </c>
      <c r="B546" s="18">
        <v>2001</v>
      </c>
      <c r="C546" s="12" t="s">
        <v>11730</v>
      </c>
      <c r="D546" s="9" t="s">
        <v>14006</v>
      </c>
      <c r="E546" s="24" t="s">
        <v>12086</v>
      </c>
      <c r="F546" s="24" t="s">
        <v>15304</v>
      </c>
      <c r="I546" s="7" t="s">
        <v>15305</v>
      </c>
      <c r="K546" s="18">
        <v>30</v>
      </c>
      <c r="L546" s="38" t="str">
        <f t="shared" si="58"/>
        <v>CCPS 2001-International Conference and Workshp Making Process Safety Pay, 2001, Toronto, Canada</v>
      </c>
      <c r="M546" s="33" t="str">
        <f t="shared" si="59"/>
        <v>https://www.aiche.org/academy/conferences/international-conference-and-workshop-on-making-process-safety-pay/2001/proceeding</v>
      </c>
      <c r="N546" s="38" t="str">
        <f t="shared" si="56"/>
        <v>K. Park and Y. Jo, "How to Measure the Performance of a Safety Management System in the Chemical Process Industry," CCPS 2001-International Conference and Workshp Making Process Safety Pay, 2001, Toronto, Canada, pp 393-399.</v>
      </c>
      <c r="O546" s="18" t="s">
        <v>952</v>
      </c>
      <c r="P546" s="10" t="s">
        <v>12344</v>
      </c>
      <c r="Q546" s="26" t="str">
        <f t="shared" si="60"/>
        <v>https://www.aiche.org/academy/conferences/international-conference-and-workshop-on-making-process-safety-pay/2001/proceeding</v>
      </c>
      <c r="R546" s="18" t="s">
        <v>17758</v>
      </c>
      <c r="S546" s="26" t="str">
        <f t="shared" si="57"/>
        <v>https://www.aiche.org/node/1878361/group/9666/session/124261/paper/857016</v>
      </c>
    </row>
    <row r="547" spans="1:19" ht="31" x14ac:dyDescent="0.35">
      <c r="A547" s="18">
        <v>546</v>
      </c>
      <c r="B547" s="18">
        <v>2001</v>
      </c>
      <c r="C547" s="12" t="s">
        <v>11730</v>
      </c>
      <c r="D547" s="9" t="s">
        <v>14007</v>
      </c>
      <c r="E547" s="24" t="s">
        <v>15306</v>
      </c>
      <c r="F547" s="24" t="s">
        <v>9222</v>
      </c>
      <c r="I547" s="7" t="s">
        <v>14001</v>
      </c>
      <c r="K547" s="18">
        <v>31</v>
      </c>
      <c r="L547" s="38" t="str">
        <f t="shared" si="58"/>
        <v>CCPS 2001-International Conference and Workshp Making Process Safety Pay, 2001, Toronto, Canada</v>
      </c>
      <c r="M547" s="33" t="str">
        <f t="shared" si="59"/>
        <v>https://www.aiche.org/academy/conferences/international-conference-and-workshop-on-making-process-safety-pay/2001/proceeding</v>
      </c>
      <c r="N547" s="38" t="str">
        <f t="shared" si="56"/>
        <v>B. D. Kelly, "Process Safety Knowledge - The Route to Business Success," CCPS 2001-International Conference and Workshp Making Process Safety Pay, 2001, Toronto, Canada, pp 403-414.</v>
      </c>
      <c r="O547" s="18" t="s">
        <v>954</v>
      </c>
      <c r="P547" s="10" t="s">
        <v>12345</v>
      </c>
      <c r="Q547" s="26" t="str">
        <f t="shared" si="60"/>
        <v>https://www.aiche.org/academy/conferences/international-conference-and-workshop-on-making-process-safety-pay/2001/proceeding</v>
      </c>
      <c r="R547" s="18" t="s">
        <v>17759</v>
      </c>
      <c r="S547" s="26" t="str">
        <f t="shared" si="57"/>
        <v>https://www.aiche.org/node/1878361/group/9666/session/124261/paper/857021</v>
      </c>
    </row>
    <row r="548" spans="1:19" ht="31" x14ac:dyDescent="0.35">
      <c r="A548" s="18">
        <v>547</v>
      </c>
      <c r="B548" s="18">
        <v>2001</v>
      </c>
      <c r="C548" s="12" t="s">
        <v>11730</v>
      </c>
      <c r="D548" s="9" t="s">
        <v>14007</v>
      </c>
      <c r="E548" s="24" t="s">
        <v>12087</v>
      </c>
      <c r="F548" s="24" t="s">
        <v>15307</v>
      </c>
      <c r="I548" s="7" t="s">
        <v>14002</v>
      </c>
      <c r="K548" s="18">
        <v>32</v>
      </c>
      <c r="L548" s="38" t="str">
        <f t="shared" si="58"/>
        <v>CCPS 2001-International Conference and Workshp Making Process Safety Pay, 2001, Toronto, Canada</v>
      </c>
      <c r="M548" s="33" t="str">
        <f t="shared" si="59"/>
        <v>https://www.aiche.org/academy/conferences/international-conference-and-workshop-on-making-process-safety-pay/2001/proceeding</v>
      </c>
      <c r="N548" s="38" t="str">
        <f t="shared" si="56"/>
        <v>D. R. Kuespert, "Delegating Safety," CCPS 2001-International Conference and Workshp Making Process Safety Pay, 2001, Toronto, Canada, pp 415-422.</v>
      </c>
      <c r="O548" s="18" t="s">
        <v>958</v>
      </c>
      <c r="P548" s="10" t="s">
        <v>12346</v>
      </c>
      <c r="Q548" s="26" t="str">
        <f t="shared" si="60"/>
        <v>https://www.aiche.org/academy/conferences/international-conference-and-workshop-on-making-process-safety-pay/2001/proceeding</v>
      </c>
      <c r="R548" s="18" t="s">
        <v>17760</v>
      </c>
      <c r="S548" s="26" t="str">
        <f t="shared" si="57"/>
        <v>https://www.aiche.org/node/1878361/group/9666/session/124261/paper/857026</v>
      </c>
    </row>
    <row r="549" spans="1:19" ht="31" x14ac:dyDescent="0.35">
      <c r="A549" s="18">
        <v>548</v>
      </c>
      <c r="B549" s="18">
        <v>2001</v>
      </c>
      <c r="C549" s="12" t="s">
        <v>11730</v>
      </c>
      <c r="D549" s="9" t="s">
        <v>14007</v>
      </c>
      <c r="E549" s="24" t="s">
        <v>12088</v>
      </c>
      <c r="F549" s="24" t="s">
        <v>3507</v>
      </c>
      <c r="I549" s="7" t="s">
        <v>15308</v>
      </c>
      <c r="K549" s="18">
        <v>33</v>
      </c>
      <c r="L549" s="38" t="str">
        <f t="shared" si="58"/>
        <v>CCPS 2001-International Conference and Workshp Making Process Safety Pay, 2001, Toronto, Canada</v>
      </c>
      <c r="M549" s="33" t="str">
        <f t="shared" si="59"/>
        <v>https://www.aiche.org/academy/conferences/international-conference-and-workshop-on-making-process-safety-pay/2001/proceeding</v>
      </c>
      <c r="N549" s="38" t="str">
        <f t="shared" si="56"/>
        <v>D. A. Moore, "Integrating a Human Factors Approach into Process Safety Management Systems," CCPS 2001-International Conference and Workshp Making Process Safety Pay, 2001, Toronto, Canada, pp 423-440.</v>
      </c>
      <c r="O549" s="18" t="s">
        <v>960</v>
      </c>
      <c r="P549" s="10" t="s">
        <v>12347</v>
      </c>
      <c r="Q549" s="26" t="str">
        <f t="shared" si="60"/>
        <v>https://www.aiche.org/academy/conferences/international-conference-and-workshop-on-making-process-safety-pay/2001/proceeding</v>
      </c>
      <c r="R549" s="18" t="s">
        <v>17761</v>
      </c>
      <c r="S549" s="26" t="str">
        <f t="shared" si="57"/>
        <v>https://www.aiche.org/node/1878361/group/9666/session/124261/paper/857031</v>
      </c>
    </row>
    <row r="550" spans="1:19" ht="46.5" x14ac:dyDescent="0.35">
      <c r="A550" s="18">
        <v>549</v>
      </c>
      <c r="B550" s="18">
        <v>2001</v>
      </c>
      <c r="C550" s="12" t="s">
        <v>11730</v>
      </c>
      <c r="D550" s="9" t="s">
        <v>2212</v>
      </c>
      <c r="E550" s="24" t="s">
        <v>12089</v>
      </c>
      <c r="F550" s="24" t="s">
        <v>15309</v>
      </c>
      <c r="I550" s="7" t="s">
        <v>3248</v>
      </c>
      <c r="K550" s="18">
        <v>34</v>
      </c>
      <c r="L550" s="38" t="str">
        <f t="shared" si="58"/>
        <v>CCPS 2001-International Conference and Workshp Making Process Safety Pay, 2001, Toronto, Canada</v>
      </c>
      <c r="M550" s="33" t="str">
        <f t="shared" si="59"/>
        <v>https://www.aiche.org/academy/conferences/international-conference-and-workshop-on-making-process-safety-pay/2001/proceeding</v>
      </c>
      <c r="N550" s="38" t="str">
        <f t="shared" si="56"/>
        <v>T. G. Eubank and W. M. Bradshaw, "Improving Manufacturing Performance by Applying Process Safety Management Systems to All Aspects of Manufacturing Operations," CCPS 2001-International Conference and Workshp Making Process Safety Pay, 2001, Toronto, Canada, pp 443-454.</v>
      </c>
      <c r="O550" s="18" t="s">
        <v>967</v>
      </c>
      <c r="P550" s="10" t="s">
        <v>12348</v>
      </c>
      <c r="Q550" s="26" t="str">
        <f t="shared" si="60"/>
        <v>https://www.aiche.org/academy/conferences/international-conference-and-workshop-on-making-process-safety-pay/2001/proceeding</v>
      </c>
      <c r="R550" s="18" t="s">
        <v>17762</v>
      </c>
      <c r="S550" s="26" t="str">
        <f t="shared" si="57"/>
        <v>https://www.aiche.org/node/1878361/group/9666/session/124261/paper/857036</v>
      </c>
    </row>
    <row r="551" spans="1:19" ht="31" x14ac:dyDescent="0.35">
      <c r="A551" s="18">
        <v>550</v>
      </c>
      <c r="B551" s="18">
        <v>2001</v>
      </c>
      <c r="C551" s="12" t="s">
        <v>11730</v>
      </c>
      <c r="D551" s="9" t="s">
        <v>2212</v>
      </c>
      <c r="E551" s="24" t="s">
        <v>12090</v>
      </c>
      <c r="F551" s="24" t="s">
        <v>2969</v>
      </c>
      <c r="I551" s="7" t="s">
        <v>15310</v>
      </c>
      <c r="K551" s="18">
        <v>35</v>
      </c>
      <c r="L551" s="38" t="str">
        <f t="shared" si="58"/>
        <v>CCPS 2001-International Conference and Workshp Making Process Safety Pay, 2001, Toronto, Canada</v>
      </c>
      <c r="M551" s="33" t="str">
        <f t="shared" si="59"/>
        <v>https://www.aiche.org/academy/conferences/international-conference-and-workshop-on-making-process-safety-pay/2001/proceeding</v>
      </c>
      <c r="N551" s="38" t="str">
        <f t="shared" si="56"/>
        <v>R. B. Ward, "One Industry: Two Different Safety Cultures," CCPS 2001-International Conference and Workshp Making Process Safety Pay, 2001, Toronto, Canada, pp 455-469.</v>
      </c>
      <c r="O551" s="18" t="s">
        <v>969</v>
      </c>
      <c r="P551" s="10" t="s">
        <v>12349</v>
      </c>
      <c r="Q551" s="26" t="str">
        <f t="shared" si="60"/>
        <v>https://www.aiche.org/academy/conferences/international-conference-and-workshop-on-making-process-safety-pay/2001/proceeding</v>
      </c>
      <c r="R551" s="18" t="s">
        <v>17763</v>
      </c>
      <c r="S551" s="26" t="str">
        <f t="shared" si="57"/>
        <v>https://www.aiche.org/node/1878361/group/9666/session/124261/paper/857041</v>
      </c>
    </row>
    <row r="552" spans="1:19" ht="31" x14ac:dyDescent="0.35">
      <c r="A552" s="18">
        <v>551</v>
      </c>
      <c r="B552" s="18">
        <v>2001</v>
      </c>
      <c r="C552" s="12" t="s">
        <v>11730</v>
      </c>
      <c r="D552" s="9" t="s">
        <v>2212</v>
      </c>
      <c r="E552" s="24" t="s">
        <v>12091</v>
      </c>
      <c r="F552" s="24" t="s">
        <v>3239</v>
      </c>
      <c r="I552" s="7" t="s">
        <v>14009</v>
      </c>
      <c r="K552" s="18">
        <v>36</v>
      </c>
      <c r="L552" s="38" t="str">
        <f t="shared" si="58"/>
        <v>CCPS 2001-International Conference and Workshp Making Process Safety Pay, 2001, Toronto, Canada</v>
      </c>
      <c r="M552" s="33" t="str">
        <f t="shared" si="59"/>
        <v>https://www.aiche.org/academy/conferences/international-conference-and-workshop-on-making-process-safety-pay/2001/proceeding</v>
      </c>
      <c r="N552" s="38" t="str">
        <f t="shared" si="56"/>
        <v>L. G. Holloway, "Shelter-in Place: A Cost-Effective Strategy to Protect Your People," CCPS 2001-International Conference and Workshp Making Process Safety Pay, 2001, Toronto, Canada, pp 471-476.</v>
      </c>
      <c r="O552" s="18" t="s">
        <v>972</v>
      </c>
      <c r="P552" s="10" t="s">
        <v>12350</v>
      </c>
      <c r="Q552" s="26" t="str">
        <f t="shared" si="60"/>
        <v>https://www.aiche.org/academy/conferences/international-conference-and-workshop-on-making-process-safety-pay/2001/proceeding</v>
      </c>
      <c r="R552" s="18" t="s">
        <v>17764</v>
      </c>
      <c r="S552" s="26" t="str">
        <f t="shared" si="57"/>
        <v>https://www.aiche.org/node/1878361/group/9666/session/124261/paper/857046</v>
      </c>
    </row>
    <row r="553" spans="1:19" ht="46.5" x14ac:dyDescent="0.35">
      <c r="A553" s="18">
        <v>552</v>
      </c>
      <c r="B553" s="18">
        <v>2001</v>
      </c>
      <c r="C553" s="12" t="s">
        <v>11730</v>
      </c>
      <c r="D553" s="9" t="s">
        <v>2212</v>
      </c>
      <c r="E553" s="24" t="s">
        <v>12092</v>
      </c>
      <c r="F553" s="24" t="s">
        <v>15311</v>
      </c>
      <c r="I553" s="7" t="s">
        <v>15312</v>
      </c>
      <c r="K553" s="18">
        <v>37</v>
      </c>
      <c r="L553" s="38" t="str">
        <f t="shared" si="58"/>
        <v>CCPS 2001-International Conference and Workshp Making Process Safety Pay, 2001, Toronto, Canada</v>
      </c>
      <c r="M553" s="33" t="str">
        <f t="shared" si="59"/>
        <v>https://www.aiche.org/academy/conferences/international-conference-and-workshop-on-making-process-safety-pay/2001/proceeding</v>
      </c>
      <c r="N553" s="38" t="str">
        <f t="shared" si="56"/>
        <v>J. J. Rooney, J. A. Leonard, and M. L. Casada, "Applying Continuous Improvement Tools to Your Process Safety Management System," CCPS 2001-International Conference and Workshp Making Process Safety Pay, 2001, Toronto, Canada, pp 477-491.</v>
      </c>
      <c r="O553" s="18" t="s">
        <v>976</v>
      </c>
      <c r="P553" s="10" t="s">
        <v>12351</v>
      </c>
      <c r="Q553" s="26" t="str">
        <f t="shared" si="60"/>
        <v>https://www.aiche.org/academy/conferences/international-conference-and-workshop-on-making-process-safety-pay/2001/proceeding</v>
      </c>
      <c r="R553" s="18" t="s">
        <v>17765</v>
      </c>
      <c r="S553" s="26" t="str">
        <f t="shared" si="57"/>
        <v>https://www.aiche.org/node/1878361/group/9666/session/124261/paper/857051</v>
      </c>
    </row>
    <row r="554" spans="1:19" ht="46.5" x14ac:dyDescent="0.35">
      <c r="A554" s="18">
        <v>553</v>
      </c>
      <c r="B554" s="18">
        <v>2001</v>
      </c>
      <c r="C554" s="12" t="s">
        <v>11730</v>
      </c>
      <c r="D554" s="9" t="s">
        <v>2212</v>
      </c>
      <c r="E554" s="24" t="s">
        <v>12093</v>
      </c>
      <c r="F554" s="24" t="s">
        <v>15313</v>
      </c>
      <c r="I554" s="7" t="s">
        <v>15314</v>
      </c>
      <c r="K554" s="18">
        <v>38</v>
      </c>
      <c r="L554" s="38" t="str">
        <f t="shared" si="58"/>
        <v>CCPS 2001-International Conference and Workshp Making Process Safety Pay, 2001, Toronto, Canada</v>
      </c>
      <c r="M554" s="33" t="str">
        <f t="shared" si="59"/>
        <v>https://www.aiche.org/academy/conferences/international-conference-and-workshop-on-making-process-safety-pay/2001/proceeding</v>
      </c>
      <c r="N554" s="38" t="str">
        <f t="shared" si="56"/>
        <v>K. Park, Y. Jo, E. S. Yoon et al., "Integration of a Safety, Health, and Environment Management System in the Chemical Process Industry," CCPS 2001-International Conference and Workshp Making Process Safety Pay, 2001, Toronto, Canada, pp 493-497.</v>
      </c>
      <c r="O554" s="18" t="s">
        <v>981</v>
      </c>
      <c r="P554" s="10" t="s">
        <v>12352</v>
      </c>
      <c r="Q554" s="26" t="str">
        <f t="shared" si="60"/>
        <v>https://www.aiche.org/academy/conferences/international-conference-and-workshop-on-making-process-safety-pay/2001/proceeding</v>
      </c>
      <c r="R554" s="18" t="s">
        <v>17766</v>
      </c>
      <c r="S554" s="26" t="str">
        <f t="shared" si="57"/>
        <v>https://www.aiche.org/node/1878361/group/9666/session/124261/paper/857056</v>
      </c>
    </row>
    <row r="555" spans="1:19" ht="46.5" x14ac:dyDescent="0.35">
      <c r="A555" s="18">
        <v>554</v>
      </c>
      <c r="B555" s="18">
        <v>2001</v>
      </c>
      <c r="C555" s="12" t="s">
        <v>11730</v>
      </c>
      <c r="D555" s="9" t="s">
        <v>2212</v>
      </c>
      <c r="E555" s="24" t="s">
        <v>12094</v>
      </c>
      <c r="F555" s="24" t="s">
        <v>15315</v>
      </c>
      <c r="I555" s="7" t="s">
        <v>15316</v>
      </c>
      <c r="K555" s="18">
        <v>39</v>
      </c>
      <c r="L555" s="38" t="str">
        <f t="shared" si="58"/>
        <v>CCPS 2001-International Conference and Workshp Making Process Safety Pay, 2001, Toronto, Canada</v>
      </c>
      <c r="M555" s="33" t="str">
        <f t="shared" si="59"/>
        <v>https://www.aiche.org/academy/conferences/international-conference-and-workshop-on-making-process-safety-pay/2001/proceeding</v>
      </c>
      <c r="N555" s="38" t="str">
        <f t="shared" si="56"/>
        <v>C. A. Soczek, S. Dharmavaram, and C. Curtis Clements, "Determining the Effectiveness of PSM Systems in Reducing Operational Risk," CCPS 2001-International Conference and Workshp Making Process Safety Pay, 2001, Toronto, Canada, pp 499-504.</v>
      </c>
      <c r="O555" s="18" t="s">
        <v>983</v>
      </c>
      <c r="P555" s="10" t="s">
        <v>12353</v>
      </c>
      <c r="Q555" s="26" t="str">
        <f t="shared" si="60"/>
        <v>https://www.aiche.org/academy/conferences/international-conference-and-workshop-on-making-process-safety-pay/2001/proceeding</v>
      </c>
      <c r="R555" s="18" t="s">
        <v>17767</v>
      </c>
      <c r="S555" s="26" t="str">
        <f t="shared" si="57"/>
        <v>https://www.aiche.org/node/1878361/group/9666/session/124261/paper/857061</v>
      </c>
    </row>
    <row r="556" spans="1:19" ht="46.5" x14ac:dyDescent="0.35">
      <c r="A556" s="18">
        <v>555</v>
      </c>
      <c r="B556" s="18">
        <v>2001</v>
      </c>
      <c r="C556" s="12" t="s">
        <v>11730</v>
      </c>
      <c r="D556" s="60" t="s">
        <v>14008</v>
      </c>
      <c r="E556" s="24" t="s">
        <v>12095</v>
      </c>
      <c r="F556" s="24" t="s">
        <v>15317</v>
      </c>
      <c r="I556" s="7" t="s">
        <v>15318</v>
      </c>
      <c r="K556" s="18">
        <v>40</v>
      </c>
      <c r="L556" s="38" t="str">
        <f t="shared" si="58"/>
        <v>CCPS 2001-International Conference and Workshp Making Process Safety Pay, 2001, Toronto, Canada</v>
      </c>
      <c r="M556" s="33" t="str">
        <f t="shared" si="59"/>
        <v>https://www.aiche.org/academy/conferences/international-conference-and-workshop-on-making-process-safety-pay/2001/proceeding</v>
      </c>
      <c r="N556" s="38" t="str">
        <f t="shared" si="56"/>
        <v>G. Phillips and T. Overton, "Integration of a Reactive Chemical Program into the Process Hazard Analysis Process at The Dow Chemical Company," CCPS 2001-International Conference and Workshp Making Process Safety Pay, 2001, Toronto, Canada, pp 507-513.</v>
      </c>
      <c r="O556" s="18" t="s">
        <v>987</v>
      </c>
      <c r="P556" s="10" t="s">
        <v>12354</v>
      </c>
      <c r="Q556" s="26" t="str">
        <f t="shared" si="60"/>
        <v>https://www.aiche.org/academy/conferences/international-conference-and-workshop-on-making-process-safety-pay/2001/proceeding</v>
      </c>
      <c r="R556" s="18" t="s">
        <v>17768</v>
      </c>
      <c r="S556" s="26" t="str">
        <f t="shared" si="57"/>
        <v>https://www.aiche.org/node/1878361/group/9666/session/124261/paper/857066</v>
      </c>
    </row>
    <row r="557" spans="1:19" ht="31" x14ac:dyDescent="0.35">
      <c r="A557" s="18">
        <v>556</v>
      </c>
      <c r="B557" s="18">
        <v>2001</v>
      </c>
      <c r="C557" s="12" t="s">
        <v>11730</v>
      </c>
      <c r="D557" s="60" t="s">
        <v>14008</v>
      </c>
      <c r="E557" s="24" t="s">
        <v>12096</v>
      </c>
      <c r="F557" s="24" t="s">
        <v>15319</v>
      </c>
      <c r="I557" s="7" t="s">
        <v>15320</v>
      </c>
      <c r="K557" s="18">
        <v>41</v>
      </c>
      <c r="L557" s="38" t="str">
        <f t="shared" si="58"/>
        <v>CCPS 2001-International Conference and Workshp Making Process Safety Pay, 2001, Toronto, Canada</v>
      </c>
      <c r="M557" s="33" t="str">
        <f t="shared" si="59"/>
        <v>https://www.aiche.org/academy/conferences/international-conference-and-workshop-on-making-process-safety-pay/2001/proceeding</v>
      </c>
      <c r="N557" s="38" t="str">
        <f t="shared" si="56"/>
        <v>C. Bagley and K. Vashee, "Applying Systems Thinking to Reactive Chemicals Management," CCPS 2001-International Conference and Workshp Making Process Safety Pay, 2001, Toronto, Canada, pp 515-520.</v>
      </c>
      <c r="O557" s="18" t="s">
        <v>989</v>
      </c>
      <c r="P557" s="10" t="s">
        <v>12355</v>
      </c>
      <c r="Q557" s="26" t="str">
        <f t="shared" si="60"/>
        <v>https://www.aiche.org/academy/conferences/international-conference-and-workshop-on-making-process-safety-pay/2001/proceeding</v>
      </c>
      <c r="R557" s="18" t="s">
        <v>17769</v>
      </c>
      <c r="S557" s="26" t="str">
        <f t="shared" si="57"/>
        <v>https://www.aiche.org/node/1878361/group/9666/session/124261/paper/857071</v>
      </c>
    </row>
    <row r="558" spans="1:19" ht="31" x14ac:dyDescent="0.35">
      <c r="A558" s="18">
        <v>557</v>
      </c>
      <c r="B558" s="18">
        <v>2001</v>
      </c>
      <c r="C558" s="12" t="s">
        <v>11730</v>
      </c>
      <c r="D558" s="60" t="s">
        <v>14011</v>
      </c>
      <c r="E558" s="24" t="s">
        <v>12097</v>
      </c>
      <c r="F558" s="24" t="s">
        <v>15321</v>
      </c>
      <c r="I558" s="7" t="s">
        <v>14010</v>
      </c>
      <c r="K558" s="18">
        <v>42</v>
      </c>
      <c r="L558" s="38" t="str">
        <f t="shared" si="58"/>
        <v>CCPS 2001-International Conference and Workshp Making Process Safety Pay, 2001, Toronto, Canada</v>
      </c>
      <c r="M558" s="33" t="str">
        <f t="shared" si="59"/>
        <v>https://www.aiche.org/academy/conferences/international-conference-and-workshop-on-making-process-safety-pay/2001/proceeding</v>
      </c>
      <c r="N558" s="38" t="str">
        <f t="shared" si="56"/>
        <v>C. E. Browning and C. N. Garland, "PHA Revalidations - Get More for Your Money," CCPS 2001-International Conference and Workshp Making Process Safety Pay, 2001, Toronto, Canada, pp 523-534.</v>
      </c>
      <c r="O558" s="18" t="s">
        <v>993</v>
      </c>
      <c r="P558" s="10" t="s">
        <v>12356</v>
      </c>
      <c r="Q558" s="26" t="str">
        <f t="shared" si="60"/>
        <v>https://www.aiche.org/academy/conferences/international-conference-and-workshop-on-making-process-safety-pay/2001/proceeding</v>
      </c>
      <c r="R558" s="18" t="s">
        <v>17770</v>
      </c>
      <c r="S558" s="26" t="str">
        <f t="shared" si="57"/>
        <v>https://www.aiche.org/node/1878361/group/9666/session/124261/paper/857076</v>
      </c>
    </row>
    <row r="559" spans="1:19" ht="46.5" x14ac:dyDescent="0.35">
      <c r="A559" s="18">
        <v>558</v>
      </c>
      <c r="B559" s="18">
        <v>2001</v>
      </c>
      <c r="C559" s="12" t="s">
        <v>11730</v>
      </c>
      <c r="D559" s="60" t="s">
        <v>14011</v>
      </c>
      <c r="E559" s="24" t="s">
        <v>12098</v>
      </c>
      <c r="F559" s="24" t="s">
        <v>15322</v>
      </c>
      <c r="I559" s="7" t="s">
        <v>15323</v>
      </c>
      <c r="K559" s="18">
        <v>43</v>
      </c>
      <c r="L559" s="38" t="str">
        <f t="shared" si="58"/>
        <v>CCPS 2001-International Conference and Workshp Making Process Safety Pay, 2001, Toronto, Canada</v>
      </c>
      <c r="M559" s="33" t="str">
        <f t="shared" si="59"/>
        <v>https://www.aiche.org/academy/conferences/international-conference-and-workshop-on-making-process-safety-pay/2001/proceeding</v>
      </c>
      <c r="N559" s="38" t="str">
        <f t="shared" si="56"/>
        <v>K. Sandler, C. Ferdock, K. McEldowney et al., "A Practical Approach to Reducing the Cost of PHA Revalidations," CCPS 2001-International Conference and Workshp Making Process Safety Pay, 2001, Toronto, Canada, pp 535-550.</v>
      </c>
      <c r="O559" s="18" t="s">
        <v>995</v>
      </c>
      <c r="P559" s="10" t="s">
        <v>12357</v>
      </c>
      <c r="Q559" s="26" t="str">
        <f t="shared" si="60"/>
        <v>https://www.aiche.org/academy/conferences/international-conference-and-workshop-on-making-process-safety-pay/2001/proceeding</v>
      </c>
      <c r="R559" s="18" t="s">
        <v>17771</v>
      </c>
      <c r="S559" s="26" t="str">
        <f t="shared" si="57"/>
        <v>https://www.aiche.org/node/1878361/group/9666/session/124261/paper/857081</v>
      </c>
    </row>
    <row r="560" spans="1:19" ht="46.5" x14ac:dyDescent="0.35">
      <c r="A560" s="18">
        <v>559</v>
      </c>
      <c r="B560" s="18">
        <v>2001</v>
      </c>
      <c r="C560" s="12" t="s">
        <v>11730</v>
      </c>
      <c r="D560" s="9" t="s">
        <v>14012</v>
      </c>
      <c r="E560" s="24" t="s">
        <v>15324</v>
      </c>
      <c r="F560" s="24" t="s">
        <v>15325</v>
      </c>
      <c r="I560" s="7" t="s">
        <v>14003</v>
      </c>
      <c r="K560" s="18">
        <v>44</v>
      </c>
      <c r="L560" s="38" t="str">
        <f t="shared" si="58"/>
        <v>CCPS 2001-International Conference and Workshp Making Process Safety Pay, 2001, Toronto, Canada</v>
      </c>
      <c r="M560" s="33" t="str">
        <f t="shared" si="59"/>
        <v>https://www.aiche.org/academy/conferences/international-conference-and-workshop-on-making-process-safety-pay/2001/proceeding</v>
      </c>
      <c r="N560" s="38" t="str">
        <f t="shared" si="56"/>
        <v>G. Grote and E. G. Zirngast, "Change Management Audit Program, Change MAP - How to Integrate Organizational Change into Safety Management: Criteria for Change Management and Its Assessment ," CCPS 2001-International Conference and Workshp Making Process Safety Pay, 2001, Toronto, Canada, pp 553-562.</v>
      </c>
      <c r="O560" s="18" t="s">
        <v>999</v>
      </c>
      <c r="P560" s="10" t="s">
        <v>12358</v>
      </c>
      <c r="Q560" s="26" t="str">
        <f t="shared" si="60"/>
        <v>https://www.aiche.org/academy/conferences/international-conference-and-workshop-on-making-process-safety-pay/2001/proceeding</v>
      </c>
      <c r="R560" s="18" t="s">
        <v>17772</v>
      </c>
      <c r="S560" s="26" t="str">
        <f t="shared" si="57"/>
        <v>https://www.aiche.org/node/1878361/group/9666/session/124261/paper/857086</v>
      </c>
    </row>
    <row r="561" spans="1:19" ht="46.5" x14ac:dyDescent="0.35">
      <c r="A561" s="18">
        <v>560</v>
      </c>
      <c r="B561" s="18">
        <v>2001</v>
      </c>
      <c r="C561" s="12" t="s">
        <v>11730</v>
      </c>
      <c r="D561" s="9" t="s">
        <v>14012</v>
      </c>
      <c r="E561" s="24" t="s">
        <v>15326</v>
      </c>
      <c r="F561" s="24" t="s">
        <v>15327</v>
      </c>
      <c r="I561" s="7" t="s">
        <v>15328</v>
      </c>
      <c r="K561" s="18">
        <v>45</v>
      </c>
      <c r="L561" s="38" t="str">
        <f t="shared" si="58"/>
        <v>CCPS 2001-International Conference and Workshp Making Process Safety Pay, 2001, Toronto, Canada</v>
      </c>
      <c r="M561" s="33" t="str">
        <f>HYPERLINK("https://www.aiche.org/academy/conferences/international-conference-and-workshop-on-making-process-safety-pay/2001/proceeding")</f>
        <v>https://www.aiche.org/academy/conferences/international-conference-and-workshop-on-making-process-safety-pay/2001/proceeding</v>
      </c>
      <c r="N561" s="38" t="str">
        <f t="shared" si="56"/>
        <v>K. Sandler and D. Cunha, "Change Management Versus Management of Change - How to Surf Those Waves to Retain PSM and Other Management Systems," CCPS 2001-International Conference and Workshp Making Process Safety Pay, 2001, Toronto, Canada, pp 563-581.</v>
      </c>
      <c r="O561" s="18" t="s">
        <v>1003</v>
      </c>
      <c r="P561" s="10" t="s">
        <v>12359</v>
      </c>
      <c r="Q561" s="26" t="str">
        <f>HYPERLINK("https://www.aiche.org/academy/conferences/international-conference-and-workshop-on-making-process-safety-pay/2001/proceeding")</f>
        <v>https://www.aiche.org/academy/conferences/international-conference-and-workshop-on-making-process-safety-pay/2001/proceeding</v>
      </c>
      <c r="R561" s="18" t="s">
        <v>17773</v>
      </c>
      <c r="S561" s="26" t="str">
        <f t="shared" si="57"/>
        <v>https://www.aiche.org/node/1878361/group/9666/session/124261/paper/857091</v>
      </c>
    </row>
    <row r="562" spans="1:19" ht="62" x14ac:dyDescent="0.35">
      <c r="A562" s="18">
        <v>561</v>
      </c>
      <c r="B562" s="18">
        <v>2002</v>
      </c>
      <c r="C562" s="12" t="s">
        <v>11731</v>
      </c>
      <c r="D562" s="9" t="s">
        <v>14025</v>
      </c>
      <c r="E562" s="24" t="s">
        <v>12099</v>
      </c>
      <c r="F562" s="24" t="s">
        <v>3224</v>
      </c>
      <c r="G562" s="7"/>
      <c r="I562" s="18" t="s">
        <v>14013</v>
      </c>
      <c r="K562" s="18">
        <v>1</v>
      </c>
      <c r="L562" s="38" t="str">
        <f t="shared" ref="L562:L602" si="61">CCPS_2002</f>
        <v>CCPS-2002 Center for Chemical Process Safety 17th Annual International Conference and Workshop Risk, Reliability, and Security, 2002, Jacksonville, FL</v>
      </c>
      <c r="M562" s="33" t="str">
        <f t="shared" ref="M562:M601" si="62">HYPERLINK("https://www.aiche.org/academy/conferences/ccps-annual-international-conference/2002/proceeding")</f>
        <v>https://www.aiche.org/academy/conferences/ccps-annual-international-conference/2002/proceeding</v>
      </c>
      <c r="N562" s="38" t="str">
        <f t="shared" si="56"/>
        <v>M. S. Dreux, "Risk, Reliability, and Due Diligence," CCPS-2002 Center for Chemical Process Safety 17th Annual International Conference and Workshop Risk, Reliability, and Security, 2002, Jacksonville, FL, pp 1-4.</v>
      </c>
      <c r="O562" s="23" t="s">
        <v>704</v>
      </c>
      <c r="P562" s="10" t="s">
        <v>12360</v>
      </c>
      <c r="Q562" s="26" t="str">
        <f t="shared" ref="Q562:Q601" si="63">HYPERLINK("https://www.aiche.org/academy/conferences/ccps-annual-international-conference/2002/proceeding")</f>
        <v>https://www.aiche.org/academy/conferences/ccps-annual-international-conference/2002/proceeding</v>
      </c>
      <c r="R562" s="18" t="s">
        <v>17774</v>
      </c>
      <c r="S562" s="26" t="str">
        <f t="shared" si="57"/>
        <v>https://www.aiche.org/node/1903436/group/9696/session/124321/paper/858511</v>
      </c>
    </row>
    <row r="563" spans="1:19" ht="62" x14ac:dyDescent="0.35">
      <c r="A563" s="18">
        <v>562</v>
      </c>
      <c r="B563" s="18">
        <v>2002</v>
      </c>
      <c r="C563" s="12" t="s">
        <v>11731</v>
      </c>
      <c r="D563" s="9" t="s">
        <v>14025</v>
      </c>
      <c r="E563" s="24" t="s">
        <v>12100</v>
      </c>
      <c r="F563" s="24" t="s">
        <v>9222</v>
      </c>
      <c r="I563" s="7" t="s">
        <v>15329</v>
      </c>
      <c r="K563" s="18">
        <v>2</v>
      </c>
      <c r="L563" s="38" t="str">
        <f t="shared" si="61"/>
        <v>CCPS-2002 Center for Chemical Process Safety 17th Annual International Conference and Workshop Risk, Reliability, and Security, 2002, Jacksonville, FL</v>
      </c>
      <c r="M563" s="33" t="str">
        <f t="shared" si="62"/>
        <v>https://www.aiche.org/academy/conferences/ccps-annual-international-conference/2002/proceeding</v>
      </c>
      <c r="N563" s="38" t="str">
        <f t="shared" si="56"/>
        <v>B. D. Kelly, "Risk Management on a Major Facility Expansion," CCPS-2002 Center for Chemical Process Safety 17th Annual International Conference and Workshop Risk, Reliability, and Security, 2002, Jacksonville, FL, pp 5-17.</v>
      </c>
      <c r="O563" s="23" t="s">
        <v>708</v>
      </c>
      <c r="P563" s="10" t="s">
        <v>12361</v>
      </c>
      <c r="Q563" s="26" t="str">
        <f t="shared" si="63"/>
        <v>https://www.aiche.org/academy/conferences/ccps-annual-international-conference/2002/proceeding</v>
      </c>
      <c r="R563" s="18" t="s">
        <v>17775</v>
      </c>
      <c r="S563" s="26" t="str">
        <f t="shared" si="57"/>
        <v>https://www.aiche.org/node/1903436/group/9696/session/124321/paper/858516</v>
      </c>
    </row>
    <row r="564" spans="1:19" ht="62" x14ac:dyDescent="0.35">
      <c r="A564" s="18">
        <v>563</v>
      </c>
      <c r="B564" s="18">
        <v>2002</v>
      </c>
      <c r="C564" s="12" t="s">
        <v>11731</v>
      </c>
      <c r="D564" s="9" t="s">
        <v>14025</v>
      </c>
      <c r="E564" s="24" t="s">
        <v>12101</v>
      </c>
      <c r="F564" s="24" t="s">
        <v>15330</v>
      </c>
      <c r="I564" s="7" t="s">
        <v>3110</v>
      </c>
      <c r="K564" s="18">
        <v>3</v>
      </c>
      <c r="L564" s="38" t="str">
        <f t="shared" si="61"/>
        <v>CCPS-2002 Center for Chemical Process Safety 17th Annual International Conference and Workshop Risk, Reliability, and Security, 2002, Jacksonville, FL</v>
      </c>
      <c r="M564" s="33" t="str">
        <f t="shared" si="62"/>
        <v>https://www.aiche.org/academy/conferences/ccps-annual-international-conference/2002/proceeding</v>
      </c>
      <c r="N564" s="38" t="str">
        <f t="shared" si="56"/>
        <v>R. M. Turner, "Risk Assessment and Decision Making on the Adequacy of Safety Control Measures: A Reguator's View," CCPS-2002 Center for Chemical Process Safety 17th Annual International Conference and Workshop Risk, Reliability, and Security, 2002, Jacksonville, FL, pp 19-28.</v>
      </c>
      <c r="O564" s="23" t="s">
        <v>711</v>
      </c>
      <c r="P564" s="10" t="s">
        <v>12362</v>
      </c>
      <c r="Q564" s="26" t="str">
        <f t="shared" si="63"/>
        <v>https://www.aiche.org/academy/conferences/ccps-annual-international-conference/2002/proceeding</v>
      </c>
      <c r="R564" s="18" t="s">
        <v>17776</v>
      </c>
      <c r="S564" s="26" t="str">
        <f t="shared" si="57"/>
        <v>https://www.aiche.org/node/1903436/group/9696/session/124321/paper/858521</v>
      </c>
    </row>
    <row r="565" spans="1:19" ht="62" x14ac:dyDescent="0.35">
      <c r="A565" s="18">
        <v>564</v>
      </c>
      <c r="B565" s="18">
        <v>2002</v>
      </c>
      <c r="C565" s="12" t="s">
        <v>11731</v>
      </c>
      <c r="D565" s="9" t="s">
        <v>14025</v>
      </c>
      <c r="E565" s="24" t="s">
        <v>12102</v>
      </c>
      <c r="F565" s="24" t="s">
        <v>15331</v>
      </c>
      <c r="I565" s="7" t="s">
        <v>15332</v>
      </c>
      <c r="K565" s="18">
        <v>4</v>
      </c>
      <c r="L565" s="38" t="str">
        <f t="shared" si="61"/>
        <v>CCPS-2002 Center for Chemical Process Safety 17th Annual International Conference and Workshop Risk, Reliability, and Security, 2002, Jacksonville, FL</v>
      </c>
      <c r="M565" s="33" t="str">
        <f t="shared" si="62"/>
        <v>https://www.aiche.org/academy/conferences/ccps-annual-international-conference/2002/proceeding</v>
      </c>
      <c r="N565" s="38" t="str">
        <f t="shared" si="56"/>
        <v>T. Whipple, "Risk Assessment Methodology for Aboveground Storage Tank Facilities: An American Petroleum Institute Project," CCPS-2002 Center for Chemical Process Safety 17th Annual International Conference and Workshop Risk, Reliability, and Security, 2002, Jacksonville, FL, pp 29-38.</v>
      </c>
      <c r="O565" s="23" t="s">
        <v>715</v>
      </c>
      <c r="P565" s="10" t="s">
        <v>12363</v>
      </c>
      <c r="Q565" s="26" t="str">
        <f t="shared" si="63"/>
        <v>https://www.aiche.org/academy/conferences/ccps-annual-international-conference/2002/proceeding</v>
      </c>
      <c r="R565" s="18" t="s">
        <v>17777</v>
      </c>
      <c r="S565" s="26" t="str">
        <f t="shared" si="57"/>
        <v>https://www.aiche.org/node/1903436/group/9696/session/124321/paper/858526</v>
      </c>
    </row>
    <row r="566" spans="1:19" ht="62" x14ac:dyDescent="0.35">
      <c r="A566" s="18">
        <v>565</v>
      </c>
      <c r="B566" s="18">
        <v>2002</v>
      </c>
      <c r="C566" s="12" t="s">
        <v>11731</v>
      </c>
      <c r="D566" s="9" t="s">
        <v>14026</v>
      </c>
      <c r="E566" s="24" t="s">
        <v>12103</v>
      </c>
      <c r="F566" s="24" t="s">
        <v>15333</v>
      </c>
      <c r="I566" s="7" t="s">
        <v>14014</v>
      </c>
      <c r="K566" s="18">
        <v>5</v>
      </c>
      <c r="L566" s="38" t="str">
        <f t="shared" si="61"/>
        <v>CCPS-2002 Center for Chemical Process Safety 17th Annual International Conference and Workshop Risk, Reliability, and Security, 2002, Jacksonville, FL</v>
      </c>
      <c r="M566" s="33" t="str">
        <f t="shared" si="62"/>
        <v>https://www.aiche.org/academy/conferences/ccps-annual-international-conference/2002/proceeding</v>
      </c>
      <c r="N566" s="38" t="str">
        <f t="shared" si="56"/>
        <v>C. D. Jaeger, "Vulnerability Assessment Methodology for Chemical Facilities (VAM-CF sm)," CCPS-2002 Center for Chemical Process Safety 17th Annual International Conference and Workshop Risk, Reliability, and Security, 2002, Jacksonville, FL, pp 41-48.</v>
      </c>
      <c r="O566" s="23" t="s">
        <v>719</v>
      </c>
      <c r="P566" s="10" t="s">
        <v>12364</v>
      </c>
      <c r="Q566" s="26" t="str">
        <f t="shared" si="63"/>
        <v>https://www.aiche.org/academy/conferences/ccps-annual-international-conference/2002/proceeding</v>
      </c>
      <c r="R566" s="18" t="s">
        <v>17778</v>
      </c>
      <c r="S566" s="26" t="str">
        <f t="shared" si="57"/>
        <v>https://www.aiche.org/node/1903436/group/9696/session/124321/paper/858531</v>
      </c>
    </row>
    <row r="567" spans="1:19" ht="62" x14ac:dyDescent="0.35">
      <c r="A567" s="18">
        <v>566</v>
      </c>
      <c r="B567" s="18">
        <v>2002</v>
      </c>
      <c r="C567" s="12" t="s">
        <v>11731</v>
      </c>
      <c r="D567" s="9" t="s">
        <v>14026</v>
      </c>
      <c r="E567" s="24" t="s">
        <v>12104</v>
      </c>
      <c r="F567" s="24" t="s">
        <v>3343</v>
      </c>
      <c r="I567" s="7" t="s">
        <v>15334</v>
      </c>
      <c r="K567" s="18">
        <v>6</v>
      </c>
      <c r="L567" s="38" t="str">
        <f t="shared" si="61"/>
        <v>CCPS-2002 Center for Chemical Process Safety 17th Annual International Conference and Workshop Risk, Reliability, and Security, 2002, Jacksonville, FL</v>
      </c>
      <c r="M567" s="33" t="str">
        <f t="shared" si="62"/>
        <v>https://www.aiche.org/academy/conferences/ccps-annual-international-conference/2002/proceeding</v>
      </c>
      <c r="N567" s="38" t="str">
        <f t="shared" si="56"/>
        <v>A. M. Downes, "Using Existing Inventory of Process Hazards to Screen for Possible Terrorist Scenarios," CCPS-2002 Center for Chemical Process Safety 17th Annual International Conference and Workshop Risk, Reliability, and Security, 2002, Jacksonville, FL, pp 49-55.</v>
      </c>
      <c r="O567" s="23" t="s">
        <v>723</v>
      </c>
      <c r="P567" s="10" t="s">
        <v>12365</v>
      </c>
      <c r="Q567" s="26" t="str">
        <f t="shared" si="63"/>
        <v>https://www.aiche.org/academy/conferences/ccps-annual-international-conference/2002/proceeding</v>
      </c>
      <c r="R567" s="18" t="s">
        <v>17779</v>
      </c>
      <c r="S567" s="26" t="str">
        <f t="shared" si="57"/>
        <v>https://www.aiche.org/node/1903436/group/9696/session/124321/paper/858536</v>
      </c>
    </row>
    <row r="568" spans="1:19" ht="62" x14ac:dyDescent="0.35">
      <c r="A568" s="18">
        <v>567</v>
      </c>
      <c r="B568" s="18">
        <v>2002</v>
      </c>
      <c r="C568" s="12" t="s">
        <v>11731</v>
      </c>
      <c r="D568" s="9" t="s">
        <v>14026</v>
      </c>
      <c r="E568" s="24" t="s">
        <v>12105</v>
      </c>
      <c r="F568" s="24" t="s">
        <v>15335</v>
      </c>
      <c r="I568" s="7" t="s">
        <v>15336</v>
      </c>
      <c r="K568" s="18">
        <v>7</v>
      </c>
      <c r="L568" s="38" t="str">
        <f t="shared" si="61"/>
        <v>CCPS-2002 Center for Chemical Process Safety 17th Annual International Conference and Workshop Risk, Reliability, and Security, 2002, Jacksonville, FL</v>
      </c>
      <c r="M568" s="33" t="str">
        <f t="shared" si="62"/>
        <v>https://www.aiche.org/academy/conferences/ccps-annual-international-conference/2002/proceeding</v>
      </c>
      <c r="N568" s="38" t="str">
        <f t="shared" si="56"/>
        <v>D. H. Johnson, R. A. Dykes, and A. Shafaghi, "Comparison of Nuclear Power Plant Security with Other Facilites," CCPS-2002 Center for Chemical Process Safety 17th Annual International Conference and Workshop Risk, Reliability, and Security, 2002, Jacksonville, FL, pp 57-80.</v>
      </c>
      <c r="O568" s="23" t="s">
        <v>726</v>
      </c>
      <c r="P568" s="10" t="s">
        <v>12366</v>
      </c>
      <c r="Q568" s="26" t="str">
        <f t="shared" si="63"/>
        <v>https://www.aiche.org/academy/conferences/ccps-annual-international-conference/2002/proceeding</v>
      </c>
      <c r="R568" s="18" t="s">
        <v>17780</v>
      </c>
      <c r="S568" s="26" t="str">
        <f t="shared" si="57"/>
        <v>https://www.aiche.org/node/1903436/group/9696/session/124321/paper/858541</v>
      </c>
    </row>
    <row r="569" spans="1:19" ht="62" x14ac:dyDescent="0.35">
      <c r="A569" s="18">
        <v>568</v>
      </c>
      <c r="B569" s="18">
        <v>2002</v>
      </c>
      <c r="C569" s="12" t="s">
        <v>11731</v>
      </c>
      <c r="D569" s="9" t="s">
        <v>14027</v>
      </c>
      <c r="E569" s="24" t="s">
        <v>12106</v>
      </c>
      <c r="F569" s="24" t="s">
        <v>3277</v>
      </c>
      <c r="I569" s="7" t="s">
        <v>15337</v>
      </c>
      <c r="K569" s="18">
        <v>8</v>
      </c>
      <c r="L569" s="38" t="str">
        <f t="shared" si="61"/>
        <v>CCPS-2002 Center for Chemical Process Safety 17th Annual International Conference and Workshop Risk, Reliability, and Security, 2002, Jacksonville, FL</v>
      </c>
      <c r="M569" s="33" t="str">
        <f t="shared" si="62"/>
        <v>https://www.aiche.org/academy/conferences/ccps-annual-international-conference/2002/proceeding</v>
      </c>
      <c r="N569" s="38" t="str">
        <f t="shared" si="56"/>
        <v>M. E. Middleton, "Performing a Community Hazardous Materials Transportation Study," CCPS-2002 Center for Chemical Process Safety 17th Annual International Conference and Workshop Risk, Reliability, and Security, 2002, Jacksonville, FL, pp 83-89.</v>
      </c>
      <c r="O569" s="23" t="s">
        <v>729</v>
      </c>
      <c r="P569" s="10" t="s">
        <v>12367</v>
      </c>
      <c r="Q569" s="26" t="str">
        <f t="shared" si="63"/>
        <v>https://www.aiche.org/academy/conferences/ccps-annual-international-conference/2002/proceeding</v>
      </c>
      <c r="R569" s="18" t="s">
        <v>17781</v>
      </c>
      <c r="S569" s="26" t="str">
        <f t="shared" si="57"/>
        <v>https://www.aiche.org/node/1903436/group/9696/session/124321/paper/858546</v>
      </c>
    </row>
    <row r="570" spans="1:19" ht="62" x14ac:dyDescent="0.35">
      <c r="A570" s="18">
        <v>569</v>
      </c>
      <c r="B570" s="18">
        <v>2002</v>
      </c>
      <c r="C570" s="12" t="s">
        <v>11731</v>
      </c>
      <c r="D570" s="9" t="s">
        <v>14027</v>
      </c>
      <c r="E570" s="24" t="s">
        <v>15338</v>
      </c>
      <c r="F570" s="24" t="s">
        <v>15800</v>
      </c>
      <c r="I570" s="7" t="s">
        <v>15339</v>
      </c>
      <c r="K570" s="18">
        <v>9</v>
      </c>
      <c r="L570" s="38" t="str">
        <f t="shared" si="61"/>
        <v>CCPS-2002 Center for Chemical Process Safety 17th Annual International Conference and Workshop Risk, Reliability, and Security, 2002, Jacksonville, FL</v>
      </c>
      <c r="M570" s="33" t="str">
        <f t="shared" si="62"/>
        <v>https://www.aiche.org/academy/conferences/ccps-annual-international-conference/2002/proceeding</v>
      </c>
      <c r="N570" s="38" t="str">
        <f t="shared" si="56"/>
        <v>J. Weerheym, A. C. van den Berg , and N.H.A. Versloot, "Consequence Modeling of Gas Explosion Scenarios in Traffic Tunnels," CCPS-2002 Center for Chemical Process Safety 17th Annual International Conference and Workshop Risk, Reliability, and Security, 2002, Jacksonville, FL, pp 91-107.</v>
      </c>
      <c r="O570" s="23" t="s">
        <v>732</v>
      </c>
      <c r="P570" s="9" t="s">
        <v>12368</v>
      </c>
      <c r="Q570" s="26" t="str">
        <f t="shared" si="63"/>
        <v>https://www.aiche.org/academy/conferences/ccps-annual-international-conference/2002/proceeding</v>
      </c>
      <c r="R570" s="18" t="s">
        <v>17782</v>
      </c>
      <c r="S570" s="26" t="str">
        <f t="shared" si="57"/>
        <v>https://www.aiche.org/node/1903436/group/9696/session/124321/paper/858551</v>
      </c>
    </row>
    <row r="571" spans="1:19" ht="62" x14ac:dyDescent="0.35">
      <c r="A571" s="18">
        <v>570</v>
      </c>
      <c r="B571" s="18">
        <v>2002</v>
      </c>
      <c r="C571" s="12" t="s">
        <v>11731</v>
      </c>
      <c r="D571" s="9" t="s">
        <v>14027</v>
      </c>
      <c r="E571" s="24" t="s">
        <v>12107</v>
      </c>
      <c r="F571" s="24" t="s">
        <v>15340</v>
      </c>
      <c r="I571" s="7" t="s">
        <v>15341</v>
      </c>
      <c r="K571" s="18">
        <v>10</v>
      </c>
      <c r="L571" s="38" t="str">
        <f t="shared" si="61"/>
        <v>CCPS-2002 Center for Chemical Process Safety 17th Annual International Conference and Workshop Risk, Reliability, and Security, 2002, Jacksonville, FL</v>
      </c>
      <c r="M571" s="33" t="str">
        <f t="shared" si="62"/>
        <v>https://www.aiche.org/academy/conferences/ccps-annual-international-conference/2002/proceeding</v>
      </c>
      <c r="N571" s="38" t="str">
        <f t="shared" si="56"/>
        <v>J. N. Shah, B. A. Fuller, and W. C. Fleener, "What is My Share of the Risk? Apportioning Liability of Transportation Risk," CCPS-2002 Center for Chemical Process Safety 17th Annual International Conference and Workshop Risk, Reliability, and Security, 2002, Jacksonville, FL, pp 109-123.</v>
      </c>
      <c r="O571" s="23" t="s">
        <v>75</v>
      </c>
      <c r="P571" s="10" t="s">
        <v>12369</v>
      </c>
      <c r="Q571" s="26" t="str">
        <f t="shared" si="63"/>
        <v>https://www.aiche.org/academy/conferences/ccps-annual-international-conference/2002/proceeding</v>
      </c>
      <c r="R571" s="18" t="s">
        <v>17783</v>
      </c>
      <c r="S571" s="26" t="str">
        <f t="shared" si="57"/>
        <v>https://www.aiche.org/node/1903436/group/9696/session/124321/paper/858556</v>
      </c>
    </row>
    <row r="572" spans="1:19" ht="62" x14ac:dyDescent="0.35">
      <c r="A572" s="18">
        <v>571</v>
      </c>
      <c r="B572" s="18">
        <v>2002</v>
      </c>
      <c r="C572" s="12" t="s">
        <v>11731</v>
      </c>
      <c r="D572" s="9" t="s">
        <v>14028</v>
      </c>
      <c r="E572" s="24" t="s">
        <v>12108</v>
      </c>
      <c r="F572" s="24" t="s">
        <v>15342</v>
      </c>
      <c r="I572" s="7" t="s">
        <v>14015</v>
      </c>
      <c r="K572" s="18">
        <v>11</v>
      </c>
      <c r="L572" s="38" t="str">
        <f t="shared" si="61"/>
        <v>CCPS-2002 Center for Chemical Process Safety 17th Annual International Conference and Workshop Risk, Reliability, and Security, 2002, Jacksonville, FL</v>
      </c>
      <c r="M572" s="33" t="str">
        <f t="shared" si="62"/>
        <v>https://www.aiche.org/academy/conferences/ccps-annual-international-conference/2002/proceeding</v>
      </c>
      <c r="N572" s="38" t="str">
        <f t="shared" si="56"/>
        <v>M. Moosemiller and T. Whipple, "Inherent Safety of Dikes against Catastrophic Failure of Storage Tanks," CCPS-2002 Center for Chemical Process Safety 17th Annual International Conference and Workshop Risk, Reliability, and Security, 2002, Jacksonville, FL, pp 127-132.</v>
      </c>
      <c r="O572" s="18" t="s">
        <v>79</v>
      </c>
      <c r="P572" s="10" t="s">
        <v>12370</v>
      </c>
      <c r="Q572" s="26" t="str">
        <f t="shared" si="63"/>
        <v>https://www.aiche.org/academy/conferences/ccps-annual-international-conference/2002/proceeding</v>
      </c>
      <c r="R572" s="18" t="s">
        <v>17784</v>
      </c>
      <c r="S572" s="26" t="str">
        <f t="shared" si="57"/>
        <v>https://www.aiche.org/node/1903436/group/9696/session/124321/paper/858561</v>
      </c>
    </row>
    <row r="573" spans="1:19" ht="62" x14ac:dyDescent="0.35">
      <c r="A573" s="18">
        <v>572</v>
      </c>
      <c r="B573" s="18">
        <v>2002</v>
      </c>
      <c r="C573" s="12" t="s">
        <v>11731</v>
      </c>
      <c r="D573" s="9" t="s">
        <v>14028</v>
      </c>
      <c r="E573" s="24" t="s">
        <v>15343</v>
      </c>
      <c r="F573" s="24" t="s">
        <v>15344</v>
      </c>
      <c r="I573" s="7" t="s">
        <v>15345</v>
      </c>
      <c r="K573" s="18">
        <v>12</v>
      </c>
      <c r="L573" s="38" t="str">
        <f t="shared" si="61"/>
        <v>CCPS-2002 Center for Chemical Process Safety 17th Annual International Conference and Workshop Risk, Reliability, and Security, 2002, Jacksonville, FL</v>
      </c>
      <c r="M573" s="33" t="str">
        <f t="shared" si="62"/>
        <v>https://www.aiche.org/academy/conferences/ccps-annual-international-conference/2002/proceeding</v>
      </c>
      <c r="N573" s="38" t="str">
        <f t="shared" si="56"/>
        <v>R. J. Weber and R. J. Hofstra, "Minimizing Facility Siting Risks for Toxic Releases in Ammonia Plants and Related Facilities," CCPS-2002 Center for Chemical Process Safety 17th Annual International Conference and Workshop Risk, Reliability, and Security, 2002, Jacksonville, FL, pp 133-143.</v>
      </c>
      <c r="O573" s="18" t="s">
        <v>83</v>
      </c>
      <c r="P573" s="10" t="s">
        <v>12371</v>
      </c>
      <c r="Q573" s="26" t="str">
        <f t="shared" si="63"/>
        <v>https://www.aiche.org/academy/conferences/ccps-annual-international-conference/2002/proceeding</v>
      </c>
      <c r="R573" s="18" t="s">
        <v>17785</v>
      </c>
      <c r="S573" s="26" t="str">
        <f t="shared" si="57"/>
        <v>https://www.aiche.org/node/1903436/group/9696/session/124321/paper/858566</v>
      </c>
    </row>
    <row r="574" spans="1:19" ht="62" x14ac:dyDescent="0.35">
      <c r="A574" s="18">
        <v>573</v>
      </c>
      <c r="B574" s="18">
        <v>2002</v>
      </c>
      <c r="C574" s="12" t="s">
        <v>11731</v>
      </c>
      <c r="D574" s="9" t="s">
        <v>14028</v>
      </c>
      <c r="E574" s="24" t="s">
        <v>12109</v>
      </c>
      <c r="F574" s="24" t="s">
        <v>15346</v>
      </c>
      <c r="I574" s="7" t="s">
        <v>15347</v>
      </c>
      <c r="K574" s="18">
        <v>13</v>
      </c>
      <c r="L574" s="38" t="str">
        <f t="shared" si="61"/>
        <v>CCPS-2002 Center for Chemical Process Safety 17th Annual International Conference and Workshop Risk, Reliability, and Security, 2002, Jacksonville, FL</v>
      </c>
      <c r="M574" s="33" t="str">
        <f t="shared" si="62"/>
        <v>https://www.aiche.org/academy/conferences/ccps-annual-international-conference/2002/proceeding</v>
      </c>
      <c r="N574" s="38" t="str">
        <f t="shared" si="56"/>
        <v>J. B. Cornwell and J. D. Marx, "Application of Quantitative Risk Analysis to Code-Required Siting Studies Involving Hazadous Material Transportation Routes," CCPS-2002 Center for Chemical Process Safety 17th Annual International Conference and Workshop Risk, Reliability, and Security, 2002, Jacksonville, FL, pp 145-167.</v>
      </c>
      <c r="O574" s="18" t="s">
        <v>86</v>
      </c>
      <c r="P574" s="10" t="s">
        <v>12372</v>
      </c>
      <c r="Q574" s="26" t="str">
        <f t="shared" si="63"/>
        <v>https://www.aiche.org/academy/conferences/ccps-annual-international-conference/2002/proceeding</v>
      </c>
      <c r="R574" s="18" t="s">
        <v>17786</v>
      </c>
      <c r="S574" s="26" t="str">
        <f t="shared" si="57"/>
        <v>https://www.aiche.org/node/1903436/group/9696/session/124321/paper/858571</v>
      </c>
    </row>
    <row r="575" spans="1:19" ht="62" x14ac:dyDescent="0.35">
      <c r="A575" s="18">
        <v>574</v>
      </c>
      <c r="B575" s="18">
        <v>2002</v>
      </c>
      <c r="C575" s="12" t="s">
        <v>11731</v>
      </c>
      <c r="D575" s="9" t="s">
        <v>14028</v>
      </c>
      <c r="E575" s="24" t="s">
        <v>12110</v>
      </c>
      <c r="F575" s="24" t="s">
        <v>15348</v>
      </c>
      <c r="I575" s="7" t="s">
        <v>15349</v>
      </c>
      <c r="K575" s="18">
        <v>14</v>
      </c>
      <c r="L575" s="38" t="str">
        <f t="shared" si="61"/>
        <v>CCPS-2002 Center for Chemical Process Safety 17th Annual International Conference and Workshop Risk, Reliability, and Security, 2002, Jacksonville, FL</v>
      </c>
      <c r="M575" s="33" t="str">
        <f t="shared" si="62"/>
        <v>https://www.aiche.org/academy/conferences/ccps-annual-international-conference/2002/proceeding</v>
      </c>
      <c r="N575" s="38" t="str">
        <f t="shared" si="56"/>
        <v>J. L. Woodward, K. Krishna, and A.Bagais, "Validation and Extension of Pool Evaporation Model," CCPS-2002 Center for Chemical Process Safety 17th Annual International Conference and Workshop Risk, Reliability, and Security, 2002, Jacksonville, FL, pp 169-187.</v>
      </c>
      <c r="O575" s="18" t="s">
        <v>89</v>
      </c>
      <c r="P575" s="10" t="s">
        <v>12373</v>
      </c>
      <c r="Q575" s="26" t="str">
        <f t="shared" si="63"/>
        <v>https://www.aiche.org/academy/conferences/ccps-annual-international-conference/2002/proceeding</v>
      </c>
      <c r="R575" s="18" t="s">
        <v>17787</v>
      </c>
      <c r="S575" s="26" t="str">
        <f t="shared" si="57"/>
        <v>https://www.aiche.org/node/1903436/group/9696/session/124321/paper/858576</v>
      </c>
    </row>
    <row r="576" spans="1:19" ht="62" x14ac:dyDescent="0.35">
      <c r="A576" s="18">
        <v>575</v>
      </c>
      <c r="B576" s="18">
        <v>2002</v>
      </c>
      <c r="C576" s="12" t="s">
        <v>11731</v>
      </c>
      <c r="D576" s="9" t="s">
        <v>14028</v>
      </c>
      <c r="E576" s="24" t="s">
        <v>12111</v>
      </c>
      <c r="F576" s="24" t="s">
        <v>15350</v>
      </c>
      <c r="I576" s="7" t="s">
        <v>15351</v>
      </c>
      <c r="K576" s="18">
        <v>15</v>
      </c>
      <c r="L576" s="38" t="str">
        <f t="shared" si="61"/>
        <v>CCPS-2002 Center for Chemical Process Safety 17th Annual International Conference and Workshop Risk, Reliability, and Security, 2002, Jacksonville, FL</v>
      </c>
      <c r="M576" s="33" t="str">
        <f t="shared" si="62"/>
        <v>https://www.aiche.org/academy/conferences/ccps-annual-international-conference/2002/proceeding</v>
      </c>
      <c r="N576" s="38" t="str">
        <f t="shared" si="56"/>
        <v>W. K. Kim and H. Salvesen, "A Study for the Prevention of Unconfined Vapor Cloud Explosions from Spilled LNG Confined in a Dike," CCPS-2002 Center for Chemical Process Safety 17th Annual International Conference and Workshop Risk, Reliability, and Security, 2002, Jacksonville, FL, pp 189-208.</v>
      </c>
      <c r="O576" s="18" t="s">
        <v>92</v>
      </c>
      <c r="P576" s="10" t="s">
        <v>12374</v>
      </c>
      <c r="Q576" s="26" t="str">
        <f t="shared" si="63"/>
        <v>https://www.aiche.org/academy/conferences/ccps-annual-international-conference/2002/proceeding</v>
      </c>
      <c r="R576" s="18" t="s">
        <v>17788</v>
      </c>
      <c r="S576" s="26" t="str">
        <f t="shared" si="57"/>
        <v>https://www.aiche.org/node/1903436/group/9696/session/124321/paper/858581</v>
      </c>
    </row>
    <row r="577" spans="1:19" ht="62" x14ac:dyDescent="0.35">
      <c r="A577" s="18">
        <v>576</v>
      </c>
      <c r="B577" s="18">
        <v>2002</v>
      </c>
      <c r="C577" s="12" t="s">
        <v>11731</v>
      </c>
      <c r="D577" s="9" t="s">
        <v>3128</v>
      </c>
      <c r="E577" s="24" t="s">
        <v>12112</v>
      </c>
      <c r="F577" s="24" t="s">
        <v>1816</v>
      </c>
      <c r="I577" s="7" t="s">
        <v>14016</v>
      </c>
      <c r="K577" s="18">
        <v>16</v>
      </c>
      <c r="L577" s="38" t="str">
        <f t="shared" si="61"/>
        <v>CCPS-2002 Center for Chemical Process Safety 17th Annual International Conference and Workshop Risk, Reliability, and Security, 2002, Jacksonville, FL</v>
      </c>
      <c r="M577" s="33" t="str">
        <f t="shared" si="62"/>
        <v>https://www.aiche.org/academy/conferences/ccps-annual-international-conference/2002/proceeding</v>
      </c>
      <c r="N577" s="38" t="str">
        <f t="shared" si="56"/>
        <v>D. C. Hendershot, "A Checklist for Inherently Safer Chemical Reaction Process Design and Operation," CCPS-2002 Center for Chemical Process Safety 17th Annual International Conference and Workshop Risk, Reliability, and Security, 2002, Jacksonville, FL, pp 211-218.</v>
      </c>
      <c r="O577" s="18" t="s">
        <v>95</v>
      </c>
      <c r="P577" s="10" t="s">
        <v>12375</v>
      </c>
      <c r="Q577" s="26" t="str">
        <f t="shared" si="63"/>
        <v>https://www.aiche.org/academy/conferences/ccps-annual-international-conference/2002/proceeding</v>
      </c>
      <c r="R577" s="18" t="s">
        <v>17789</v>
      </c>
      <c r="S577" s="26" t="str">
        <f t="shared" si="57"/>
        <v>https://www.aiche.org/node/1903436/group/9696/session/124321/paper/858586</v>
      </c>
    </row>
    <row r="578" spans="1:19" ht="62" x14ac:dyDescent="0.35">
      <c r="A578" s="18">
        <v>577</v>
      </c>
      <c r="B578" s="18">
        <v>2002</v>
      </c>
      <c r="C578" s="12" t="s">
        <v>11731</v>
      </c>
      <c r="D578" s="9" t="s">
        <v>3128</v>
      </c>
      <c r="E578" s="24" t="s">
        <v>12113</v>
      </c>
      <c r="F578" s="24" t="s">
        <v>15352</v>
      </c>
      <c r="I578" s="7" t="s">
        <v>15353</v>
      </c>
      <c r="K578" s="18">
        <v>17</v>
      </c>
      <c r="L578" s="38" t="str">
        <f t="shared" si="61"/>
        <v>CCPS-2002 Center for Chemical Process Safety 17th Annual International Conference and Workshop Risk, Reliability, and Security, 2002, Jacksonville, FL</v>
      </c>
      <c r="M578" s="33" t="str">
        <f t="shared" si="62"/>
        <v>https://www.aiche.org/academy/conferences/ccps-annual-international-conference/2002/proceeding</v>
      </c>
      <c r="N578" s="38" t="str">
        <f t="shared" ref="N578:N641" si="64">F578&amp;", """&amp;E578&amp;","" "&amp;L578&amp;", pp"&amp;I578&amp;"."</f>
        <v>G. Adderley, V. Partington, A. McNab et al., "Preventing Major Accidents with Catastrophic Consequences - A UK Goal," CCPS-2002 Center for Chemical Process Safety 17th Annual International Conference and Workshop Risk, Reliability, and Security, 2002, Jacksonville, FL, pp 219-229.</v>
      </c>
      <c r="O578" s="18" t="s">
        <v>98</v>
      </c>
      <c r="P578" s="10" t="s">
        <v>12376</v>
      </c>
      <c r="Q578" s="26" t="str">
        <f t="shared" si="63"/>
        <v>https://www.aiche.org/academy/conferences/ccps-annual-international-conference/2002/proceeding</v>
      </c>
      <c r="R578" s="18" t="s">
        <v>17790</v>
      </c>
      <c r="S578" s="26" t="str">
        <f t="shared" si="57"/>
        <v>https://www.aiche.org/node/1903436/group/9696/session/124321/paper/858591</v>
      </c>
    </row>
    <row r="579" spans="1:19" ht="62" x14ac:dyDescent="0.35">
      <c r="A579" s="18">
        <v>578</v>
      </c>
      <c r="B579" s="18">
        <v>2002</v>
      </c>
      <c r="C579" s="12" t="s">
        <v>11731</v>
      </c>
      <c r="D579" s="9" t="s">
        <v>14028</v>
      </c>
      <c r="E579" s="24" t="s">
        <v>12114</v>
      </c>
      <c r="F579" s="24" t="s">
        <v>15354</v>
      </c>
      <c r="I579" s="7" t="s">
        <v>14017</v>
      </c>
      <c r="K579" s="18">
        <v>18</v>
      </c>
      <c r="L579" s="38" t="str">
        <f t="shared" si="61"/>
        <v>CCPS-2002 Center for Chemical Process Safety 17th Annual International Conference and Workshop Risk, Reliability, and Security, 2002, Jacksonville, FL</v>
      </c>
      <c r="M579" s="33" t="str">
        <f t="shared" si="62"/>
        <v>https://www.aiche.org/academy/conferences/ccps-annual-international-conference/2002/proceeding</v>
      </c>
      <c r="N579" s="38" t="str">
        <f t="shared" si="64"/>
        <v>J. Osenbroch, B. H. Hjertager, and T. Solberg, "Computational Fluid Dynamics (CFD) Modeling of Gas Dispersion in Offshore Modules," CCPS-2002 Center for Chemical Process Safety 17th Annual International Conference and Workshop Risk, Reliability, and Security, 2002, Jacksonville, FL, pp 233-246.</v>
      </c>
      <c r="O579" s="18" t="s">
        <v>102</v>
      </c>
      <c r="P579" s="10" t="s">
        <v>12377</v>
      </c>
      <c r="Q579" s="26" t="str">
        <f t="shared" si="63"/>
        <v>https://www.aiche.org/academy/conferences/ccps-annual-international-conference/2002/proceeding</v>
      </c>
      <c r="R579" s="18" t="s">
        <v>17791</v>
      </c>
      <c r="S579" s="26" t="str">
        <f t="shared" ref="S579:S642" si="65">HYPERLINK(R579)</f>
        <v>https://www.aiche.org/node/1903436/group/9696/session/124321/paper/858596</v>
      </c>
    </row>
    <row r="580" spans="1:19" ht="62" x14ac:dyDescent="0.35">
      <c r="A580" s="18">
        <v>579</v>
      </c>
      <c r="B580" s="18">
        <v>2002</v>
      </c>
      <c r="C580" s="12" t="s">
        <v>11731</v>
      </c>
      <c r="D580" s="9" t="s">
        <v>14028</v>
      </c>
      <c r="E580" s="24" t="s">
        <v>12115</v>
      </c>
      <c r="F580" s="24" t="s">
        <v>15355</v>
      </c>
      <c r="I580" s="7" t="s">
        <v>15356</v>
      </c>
      <c r="K580" s="18">
        <v>19</v>
      </c>
      <c r="L580" s="38" t="str">
        <f t="shared" si="61"/>
        <v>CCPS-2002 Center for Chemical Process Safety 17th Annual International Conference and Workshop Risk, Reliability, and Security, 2002, Jacksonville, FL</v>
      </c>
      <c r="M580" s="33" t="str">
        <f t="shared" si="62"/>
        <v>https://www.aiche.org/academy/conferences/ccps-annual-international-conference/2002/proceeding</v>
      </c>
      <c r="N580" s="38" t="str">
        <f t="shared" si="64"/>
        <v>J. C. A. Windhorst, "Residual Risk Management Through Computational Fluid Dynamics Dispersion and Explosion Modeling," CCPS-2002 Center for Chemical Process Safety 17th Annual International Conference and Workshop Risk, Reliability, and Security, 2002, Jacksonville, FL, pp 247-257.</v>
      </c>
      <c r="O580" s="18" t="s">
        <v>106</v>
      </c>
      <c r="P580" s="10" t="s">
        <v>12378</v>
      </c>
      <c r="Q580" s="26" t="str">
        <f t="shared" si="63"/>
        <v>https://www.aiche.org/academy/conferences/ccps-annual-international-conference/2002/proceeding</v>
      </c>
      <c r="R580" s="18" t="s">
        <v>17792</v>
      </c>
      <c r="S580" s="26" t="str">
        <f t="shared" si="65"/>
        <v>https://www.aiche.org/node/1903436/group/9696/session/124321/paper/858601</v>
      </c>
    </row>
    <row r="581" spans="1:19" ht="62" x14ac:dyDescent="0.35">
      <c r="A581" s="18">
        <v>580</v>
      </c>
      <c r="B581" s="18">
        <v>2002</v>
      </c>
      <c r="C581" s="12" t="s">
        <v>11731</v>
      </c>
      <c r="D581" s="9" t="s">
        <v>14028</v>
      </c>
      <c r="E581" s="24" t="s">
        <v>15357</v>
      </c>
      <c r="F581" s="24" t="s">
        <v>15358</v>
      </c>
      <c r="I581" s="7" t="s">
        <v>15359</v>
      </c>
      <c r="K581" s="18">
        <v>20</v>
      </c>
      <c r="L581" s="38" t="str">
        <f t="shared" si="61"/>
        <v>CCPS-2002 Center for Chemical Process Safety 17th Annual International Conference and Workshop Risk, Reliability, and Security, 2002, Jacksonville, FL</v>
      </c>
      <c r="M581" s="33" t="str">
        <f t="shared" si="62"/>
        <v>https://www.aiche.org/academy/conferences/ccps-annual-international-conference/2002/proceeding</v>
      </c>
      <c r="N581" s="38" t="str">
        <f t="shared" si="64"/>
        <v>S. Dharmavaram, D. Herrmann, and B. J. Arntzen, "Computational Fluid Dynamics (CFD) Method for Determining the Consequences of Releases Inside a Building," CCPS-2002 Center for Chemical Process Safety 17th Annual International Conference and Workshop Risk, Reliability, and Security, 2002, Jacksonville, FL, pp 259-270.</v>
      </c>
      <c r="O581" s="18" t="s">
        <v>110</v>
      </c>
      <c r="P581" s="10" t="s">
        <v>12379</v>
      </c>
      <c r="Q581" s="26" t="str">
        <f t="shared" si="63"/>
        <v>https://www.aiche.org/academy/conferences/ccps-annual-international-conference/2002/proceeding</v>
      </c>
      <c r="R581" s="18" t="s">
        <v>17793</v>
      </c>
      <c r="S581" s="26" t="str">
        <f t="shared" si="65"/>
        <v>https://www.aiche.org/node/1903436/group/9696/session/124321/paper/858606</v>
      </c>
    </row>
    <row r="582" spans="1:19" ht="62" x14ac:dyDescent="0.35">
      <c r="A582" s="18">
        <v>581</v>
      </c>
      <c r="B582" s="18">
        <v>2002</v>
      </c>
      <c r="C582" s="12" t="s">
        <v>11731</v>
      </c>
      <c r="D582" s="9" t="s">
        <v>14029</v>
      </c>
      <c r="E582" s="24" t="s">
        <v>12116</v>
      </c>
      <c r="F582" s="24" t="s">
        <v>14976</v>
      </c>
      <c r="I582" s="7" t="s">
        <v>15360</v>
      </c>
      <c r="K582" s="18">
        <v>21</v>
      </c>
      <c r="L582" s="38" t="str">
        <f t="shared" si="61"/>
        <v>CCPS-2002 Center for Chemical Process Safety 17th Annual International Conference and Workshop Risk, Reliability, and Security, 2002, Jacksonville, FL</v>
      </c>
      <c r="M582" s="33" t="str">
        <f t="shared" si="62"/>
        <v>https://www.aiche.org/academy/conferences/ccps-annual-international-conference/2002/proceeding</v>
      </c>
      <c r="N582" s="38" t="str">
        <f t="shared" si="64"/>
        <v>D. J. Silkworth, "Risk of Reliability," CCPS-2002 Center for Chemical Process Safety 17th Annual International Conference and Workshop Risk, Reliability, and Security, 2002, Jacksonville, FL, pp 273-279.</v>
      </c>
      <c r="O582" s="18" t="s">
        <v>114</v>
      </c>
      <c r="P582" s="10" t="s">
        <v>12380</v>
      </c>
      <c r="Q582" s="26" t="str">
        <f t="shared" si="63"/>
        <v>https://www.aiche.org/academy/conferences/ccps-annual-international-conference/2002/proceeding</v>
      </c>
      <c r="R582" s="18" t="s">
        <v>17794</v>
      </c>
      <c r="S582" s="26" t="str">
        <f t="shared" si="65"/>
        <v>https://www.aiche.org/node/1903436/group/9696/session/124321/paper/858611</v>
      </c>
    </row>
    <row r="583" spans="1:19" ht="62" x14ac:dyDescent="0.35">
      <c r="A583" s="18">
        <v>582</v>
      </c>
      <c r="B583" s="18">
        <v>2002</v>
      </c>
      <c r="C583" s="12" t="s">
        <v>11731</v>
      </c>
      <c r="D583" s="9" t="s">
        <v>14029</v>
      </c>
      <c r="E583" s="24" t="s">
        <v>12117</v>
      </c>
      <c r="F583" s="24" t="s">
        <v>11777</v>
      </c>
      <c r="I583" s="7" t="s">
        <v>14018</v>
      </c>
      <c r="K583" s="18">
        <v>22</v>
      </c>
      <c r="L583" s="38" t="str">
        <f t="shared" si="61"/>
        <v>CCPS-2002 Center for Chemical Process Safety 17th Annual International Conference and Workshop Risk, Reliability, and Security, 2002, Jacksonville, FL</v>
      </c>
      <c r="M583" s="33" t="str">
        <f t="shared" si="62"/>
        <v>https://www.aiche.org/academy/conferences/ccps-annual-international-conference/2002/proceeding</v>
      </c>
      <c r="N583" s="38" t="str">
        <f t="shared" si="64"/>
        <v>J. Ferris, "Inherently Safer Technology and the Risk Management Program," CCPS-2002 Center for Chemical Process Safety 17th Annual International Conference and Workshop Risk, Reliability, and Security, 2002, Jacksonville, FL, pp 281-286.</v>
      </c>
      <c r="O583" s="18" t="s">
        <v>118</v>
      </c>
      <c r="P583" s="10" t="s">
        <v>12381</v>
      </c>
      <c r="Q583" s="26" t="str">
        <f t="shared" si="63"/>
        <v>https://www.aiche.org/academy/conferences/ccps-annual-international-conference/2002/proceeding</v>
      </c>
      <c r="R583" s="18" t="s">
        <v>17795</v>
      </c>
      <c r="S583" s="26" t="str">
        <f t="shared" si="65"/>
        <v>https://www.aiche.org/node/1903436/group/9696/session/124321/paper/858616</v>
      </c>
    </row>
    <row r="584" spans="1:19" ht="62" x14ac:dyDescent="0.35">
      <c r="A584" s="18">
        <v>583</v>
      </c>
      <c r="B584" s="18">
        <v>2002</v>
      </c>
      <c r="C584" s="12" t="s">
        <v>11731</v>
      </c>
      <c r="D584" s="9" t="s">
        <v>14029</v>
      </c>
      <c r="E584" s="24" t="s">
        <v>12118</v>
      </c>
      <c r="F584" s="24" t="s">
        <v>15361</v>
      </c>
      <c r="I584" s="7" t="s">
        <v>15362</v>
      </c>
      <c r="K584" s="18">
        <v>23</v>
      </c>
      <c r="L584" s="38" t="str">
        <f t="shared" si="61"/>
        <v>CCPS-2002 Center for Chemical Process Safety 17th Annual International Conference and Workshop Risk, Reliability, and Security, 2002, Jacksonville, FL</v>
      </c>
      <c r="M584" s="33" t="str">
        <f t="shared" si="62"/>
        <v>https://www.aiche.org/academy/conferences/ccps-annual-international-conference/2002/proceeding</v>
      </c>
      <c r="N584" s="38" t="str">
        <f t="shared" si="64"/>
        <v>J. W. Richmond, Sr., "Reliability Associated with A Large Fire Water System in a Chemical Plant," CCPS-2002 Center for Chemical Process Safety 17th Annual International Conference and Workshop Risk, Reliability, and Security, 2002, Jacksonville, FL, pp 287-294.</v>
      </c>
      <c r="O584" s="18" t="s">
        <v>122</v>
      </c>
      <c r="P584" s="10" t="s">
        <v>12382</v>
      </c>
      <c r="Q584" s="26" t="str">
        <f t="shared" si="63"/>
        <v>https://www.aiche.org/academy/conferences/ccps-annual-international-conference/2002/proceeding</v>
      </c>
      <c r="R584" s="18" t="s">
        <v>17796</v>
      </c>
      <c r="S584" s="26" t="str">
        <f t="shared" si="65"/>
        <v>https://www.aiche.org/node/1903436/group/9696/session/124321/paper/858621</v>
      </c>
    </row>
    <row r="585" spans="1:19" ht="62" x14ac:dyDescent="0.35">
      <c r="A585" s="18">
        <v>584</v>
      </c>
      <c r="B585" s="18">
        <v>2002</v>
      </c>
      <c r="C585" s="12" t="s">
        <v>11731</v>
      </c>
      <c r="D585" s="9" t="s">
        <v>14026</v>
      </c>
      <c r="E585" s="24" t="s">
        <v>12119</v>
      </c>
      <c r="F585" s="24" t="s">
        <v>15363</v>
      </c>
      <c r="I585" s="7" t="s">
        <v>14019</v>
      </c>
      <c r="K585" s="18">
        <v>24</v>
      </c>
      <c r="L585" s="38" t="str">
        <f t="shared" si="61"/>
        <v>CCPS-2002 Center for Chemical Process Safety 17th Annual International Conference and Workshop Risk, Reliability, and Security, 2002, Jacksonville, FL</v>
      </c>
      <c r="M585" s="33" t="str">
        <f t="shared" si="62"/>
        <v>https://www.aiche.org/academy/conferences/ccps-annual-international-conference/2002/proceeding</v>
      </c>
      <c r="N585" s="38" t="str">
        <f t="shared" si="64"/>
        <v>L. Stanton, "Security of Chemicals in a New Era: Preventing the Use of Industrial Chemicals as Weapons Against the Public," CCPS-2002 Center for Chemical Process Safety 17th Annual International Conference and Workshop Risk, Reliability, and Security, 2002, Jacksonville, FL, pp 297-310.</v>
      </c>
      <c r="O585" s="18" t="s">
        <v>194</v>
      </c>
      <c r="P585" s="10" t="s">
        <v>12383</v>
      </c>
      <c r="Q585" s="26" t="str">
        <f t="shared" si="63"/>
        <v>https://www.aiche.org/academy/conferences/ccps-annual-international-conference/2002/proceeding</v>
      </c>
      <c r="R585" s="18" t="s">
        <v>17797</v>
      </c>
      <c r="S585" s="26" t="str">
        <f t="shared" si="65"/>
        <v>https://www.aiche.org/node/1903436/group/9696/session/124321/paper/858626</v>
      </c>
    </row>
    <row r="586" spans="1:19" ht="62" x14ac:dyDescent="0.35">
      <c r="A586" s="18">
        <v>585</v>
      </c>
      <c r="B586" s="18">
        <v>2002</v>
      </c>
      <c r="C586" s="12" t="s">
        <v>11731</v>
      </c>
      <c r="D586" s="9" t="s">
        <v>14026</v>
      </c>
      <c r="E586" s="24" t="s">
        <v>12120</v>
      </c>
      <c r="F586" s="24" t="s">
        <v>15364</v>
      </c>
      <c r="I586" s="7" t="s">
        <v>15365</v>
      </c>
      <c r="K586" s="18">
        <v>25</v>
      </c>
      <c r="L586" s="38" t="str">
        <f t="shared" si="61"/>
        <v>CCPS-2002 Center for Chemical Process Safety 17th Annual International Conference and Workshop Risk, Reliability, and Security, 2002, Jacksonville, FL</v>
      </c>
      <c r="M586" s="33" t="str">
        <f t="shared" si="62"/>
        <v>https://www.aiche.org/academy/conferences/ccps-annual-international-conference/2002/proceeding</v>
      </c>
      <c r="N586" s="38" t="str">
        <f t="shared" si="64"/>
        <v>H. Ward, "Chemical Transportation Security in the Face of Terrorism," CCPS-2002 Center for Chemical Process Safety 17th Annual International Conference and Workshop Risk, Reliability, and Security, 2002, Jacksonville, FL, pp 311-321.</v>
      </c>
      <c r="O586" s="18" t="s">
        <v>198</v>
      </c>
      <c r="P586" s="10" t="s">
        <v>12384</v>
      </c>
      <c r="Q586" s="26" t="str">
        <f t="shared" si="63"/>
        <v>https://www.aiche.org/academy/conferences/ccps-annual-international-conference/2002/proceeding</v>
      </c>
      <c r="R586" s="18" t="s">
        <v>17798</v>
      </c>
      <c r="S586" s="26" t="str">
        <f t="shared" si="65"/>
        <v>https://www.aiche.org/node/1903436/group/9696/session/124321/paper/858631</v>
      </c>
    </row>
    <row r="587" spans="1:19" ht="62" x14ac:dyDescent="0.35">
      <c r="A587" s="18">
        <v>586</v>
      </c>
      <c r="B587" s="18">
        <v>2002</v>
      </c>
      <c r="C587" s="12" t="s">
        <v>11731</v>
      </c>
      <c r="D587" s="9" t="s">
        <v>14026</v>
      </c>
      <c r="E587" s="24" t="s">
        <v>12121</v>
      </c>
      <c r="F587" s="24" t="s">
        <v>15366</v>
      </c>
      <c r="I587" s="7" t="s">
        <v>15367</v>
      </c>
      <c r="K587" s="18">
        <v>26</v>
      </c>
      <c r="L587" s="38" t="str">
        <f t="shared" si="61"/>
        <v>CCPS-2002 Center for Chemical Process Safety 17th Annual International Conference and Workshop Risk, Reliability, and Security, 2002, Jacksonville, FL</v>
      </c>
      <c r="M587" s="33" t="str">
        <f t="shared" si="62"/>
        <v>https://www.aiche.org/academy/conferences/ccps-annual-international-conference/2002/proceeding</v>
      </c>
      <c r="N587" s="38" t="str">
        <f t="shared" si="64"/>
        <v>D. Waker, W. Bradshaw, M. Casada, et al., "Applying Risk-Based Decision-Making Methods/Tools to Transportation and Facility Security Risk Management," CCPS-2002 Center for Chemical Process Safety 17th Annual International Conference and Workshop Risk, Reliability, and Security, 2002, Jacksonville, FL, pp 323-344.</v>
      </c>
      <c r="O587" s="18" t="s">
        <v>202</v>
      </c>
      <c r="P587" s="10" t="s">
        <v>12385</v>
      </c>
      <c r="Q587" s="26" t="str">
        <f t="shared" si="63"/>
        <v>https://www.aiche.org/academy/conferences/ccps-annual-international-conference/2002/proceeding</v>
      </c>
      <c r="R587" s="18" t="s">
        <v>17799</v>
      </c>
      <c r="S587" s="26" t="str">
        <f t="shared" si="65"/>
        <v>https://www.aiche.org/node/1903436/group/9696/session/124321/paper/858636</v>
      </c>
    </row>
    <row r="588" spans="1:19" ht="62" x14ac:dyDescent="0.35">
      <c r="A588" s="18">
        <v>587</v>
      </c>
      <c r="B588" s="18">
        <v>2002</v>
      </c>
      <c r="C588" s="12" t="s">
        <v>11731</v>
      </c>
      <c r="D588" s="9" t="s">
        <v>14027</v>
      </c>
      <c r="E588" s="24" t="s">
        <v>12122</v>
      </c>
      <c r="F588" s="24" t="s">
        <v>15368</v>
      </c>
      <c r="I588" s="7" t="s">
        <v>14020</v>
      </c>
      <c r="K588" s="18">
        <v>27</v>
      </c>
      <c r="L588" s="38" t="str">
        <f t="shared" si="61"/>
        <v>CCPS-2002 Center for Chemical Process Safety 17th Annual International Conference and Workshop Risk, Reliability, and Security, 2002, Jacksonville, FL</v>
      </c>
      <c r="M588" s="33" t="str">
        <f t="shared" si="62"/>
        <v>https://www.aiche.org/academy/conferences/ccps-annual-international-conference/2002/proceeding</v>
      </c>
      <c r="N588" s="38" t="str">
        <f t="shared" si="64"/>
        <v>E. Alp, "Linking QRA to Cost-Benefit Analysis - With Case Studies from the Transportation Industry," CCPS-2002 Center for Chemical Process Safety 17th Annual International Conference and Workshop Risk, Reliability, and Security, 2002, Jacksonville, FL, pp 347-360.</v>
      </c>
      <c r="O588" s="18" t="s">
        <v>863</v>
      </c>
      <c r="P588" s="10" t="s">
        <v>12386</v>
      </c>
      <c r="Q588" s="26" t="str">
        <f t="shared" si="63"/>
        <v>https://www.aiche.org/academy/conferences/ccps-annual-international-conference/2002/proceeding</v>
      </c>
      <c r="R588" s="18" t="s">
        <v>17800</v>
      </c>
      <c r="S588" s="26" t="str">
        <f t="shared" si="65"/>
        <v>https://www.aiche.org/node/1903436/group/9696/session/124321/paper/858641</v>
      </c>
    </row>
    <row r="589" spans="1:19" ht="62" x14ac:dyDescent="0.35">
      <c r="A589" s="18">
        <v>588</v>
      </c>
      <c r="B589" s="18">
        <v>2002</v>
      </c>
      <c r="C589" s="12" t="s">
        <v>11731</v>
      </c>
      <c r="D589" s="9" t="s">
        <v>14027</v>
      </c>
      <c r="E589" s="24" t="s">
        <v>12123</v>
      </c>
      <c r="F589" s="24" t="s">
        <v>15369</v>
      </c>
      <c r="I589" s="7" t="s">
        <v>14021</v>
      </c>
      <c r="K589" s="18">
        <v>28</v>
      </c>
      <c r="L589" s="38" t="str">
        <f t="shared" si="61"/>
        <v>CCPS-2002 Center for Chemical Process Safety 17th Annual International Conference and Workshop Risk, Reliability, and Security, 2002, Jacksonville, FL</v>
      </c>
      <c r="M589" s="33" t="str">
        <f t="shared" si="62"/>
        <v>https://www.aiche.org/academy/conferences/ccps-annual-international-conference/2002/proceeding</v>
      </c>
      <c r="N589" s="38" t="str">
        <f t="shared" si="64"/>
        <v>R. Bubbico, S. Di Cave, and B. Mazzarotta, "A GIS-Supported Transportation Risk Analysis Approach," CCPS-2002 Center for Chemical Process Safety 17th Annual International Conference and Workshop Risk, Reliability, and Security, 2002, Jacksonville, FL, pp 361-374.</v>
      </c>
      <c r="O589" s="18" t="s">
        <v>866</v>
      </c>
      <c r="P589" s="10" t="s">
        <v>12387</v>
      </c>
      <c r="Q589" s="26" t="str">
        <f t="shared" si="63"/>
        <v>https://www.aiche.org/academy/conferences/ccps-annual-international-conference/2002/proceeding</v>
      </c>
      <c r="R589" s="18" t="s">
        <v>17801</v>
      </c>
      <c r="S589" s="26" t="str">
        <f t="shared" si="65"/>
        <v>https://www.aiche.org/node/1903436/group/9696/session/124321/paper/858646</v>
      </c>
    </row>
    <row r="590" spans="1:19" ht="62" x14ac:dyDescent="0.35">
      <c r="A590" s="18">
        <v>589</v>
      </c>
      <c r="B590" s="18">
        <v>2002</v>
      </c>
      <c r="C590" s="12" t="s">
        <v>11731</v>
      </c>
      <c r="D590" s="9" t="s">
        <v>14027</v>
      </c>
      <c r="E590" s="24" t="s">
        <v>15370</v>
      </c>
      <c r="F590" s="24" t="s">
        <v>12605</v>
      </c>
      <c r="I590" s="7" t="s">
        <v>15371</v>
      </c>
      <c r="K590" s="18">
        <v>29</v>
      </c>
      <c r="L590" s="38" t="str">
        <f t="shared" si="61"/>
        <v>CCPS-2002 Center for Chemical Process Safety 17th Annual International Conference and Workshop Risk, Reliability, and Security, 2002, Jacksonville, FL</v>
      </c>
      <c r="M590" s="33" t="str">
        <f t="shared" si="62"/>
        <v>https://www.aiche.org/academy/conferences/ccps-annual-international-conference/2002/proceeding</v>
      </c>
      <c r="N590" s="38" t="str">
        <f t="shared" si="64"/>
        <v>P. M. Myers, "Integrating Financial Risk Analysis for Transportation Operations into Strategic Decision Making and Business Processes," CCPS-2002 Center for Chemical Process Safety 17th Annual International Conference and Workshop Risk, Reliability, and Security, 2002, Jacksonville, FL, pp 375-389.</v>
      </c>
      <c r="O590" s="18" t="s">
        <v>870</v>
      </c>
      <c r="P590" s="10" t="s">
        <v>12388</v>
      </c>
      <c r="Q590" s="26" t="str">
        <f t="shared" si="63"/>
        <v>https://www.aiche.org/academy/conferences/ccps-annual-international-conference/2002/proceeding</v>
      </c>
      <c r="R590" s="18" t="s">
        <v>17802</v>
      </c>
      <c r="S590" s="26" t="str">
        <f t="shared" si="65"/>
        <v>https://www.aiche.org/node/1903436/group/9696/session/124321/paper/858651</v>
      </c>
    </row>
    <row r="591" spans="1:19" ht="62" x14ac:dyDescent="0.35">
      <c r="A591" s="18">
        <v>590</v>
      </c>
      <c r="B591" s="18">
        <v>2002</v>
      </c>
      <c r="C591" s="12" t="s">
        <v>11731</v>
      </c>
      <c r="D591" s="9" t="s">
        <v>14030</v>
      </c>
      <c r="E591" s="24" t="s">
        <v>15372</v>
      </c>
      <c r="F591" s="24" t="s">
        <v>15373</v>
      </c>
      <c r="I591" s="7" t="s">
        <v>14000</v>
      </c>
      <c r="K591" s="18">
        <v>30</v>
      </c>
      <c r="L591" s="38" t="str">
        <f t="shared" si="61"/>
        <v>CCPS-2002 Center for Chemical Process Safety 17th Annual International Conference and Workshop Risk, Reliability, and Security, 2002, Jacksonville, FL</v>
      </c>
      <c r="M591" s="33" t="str">
        <f t="shared" si="62"/>
        <v>https://www.aiche.org/academy/conferences/ccps-annual-international-conference/2002/proceeding</v>
      </c>
      <c r="N591" s="38" t="str">
        <f t="shared" si="64"/>
        <v>R. J. A. Kersten, A. C. van de Steen, A. F. L. Creemers, et al., "The Ammonium Nitrate Explosion in Toulouse, France: The Incident and Its Consequences for Industrial Activities," CCPS-2002 Center for Chemical Process Safety 17th Annual International Conference and Workshop Risk, Reliability, and Security, 2002, Jacksonville, FL, pp 393-402.</v>
      </c>
      <c r="O591" s="18" t="s">
        <v>952</v>
      </c>
      <c r="P591" s="10" t="s">
        <v>12389</v>
      </c>
      <c r="Q591" s="26" t="str">
        <f t="shared" si="63"/>
        <v>https://www.aiche.org/academy/conferences/ccps-annual-international-conference/2002/proceeding</v>
      </c>
      <c r="R591" s="18" t="s">
        <v>17803</v>
      </c>
      <c r="S591" s="26" t="str">
        <f t="shared" si="65"/>
        <v>https://www.aiche.org/node/1903436/group/9696/session/124321/paper/858656</v>
      </c>
    </row>
    <row r="592" spans="1:19" ht="62" x14ac:dyDescent="0.35">
      <c r="A592" s="18">
        <v>591</v>
      </c>
      <c r="B592" s="18">
        <v>2002</v>
      </c>
      <c r="C592" s="12" t="s">
        <v>11731</v>
      </c>
      <c r="D592" s="9" t="s">
        <v>14030</v>
      </c>
      <c r="E592" s="24" t="s">
        <v>12124</v>
      </c>
      <c r="F592" s="24" t="s">
        <v>15374</v>
      </c>
      <c r="I592" s="7" t="s">
        <v>14001</v>
      </c>
      <c r="K592" s="18">
        <v>31</v>
      </c>
      <c r="L592" s="38" t="str">
        <f t="shared" si="61"/>
        <v>CCPS-2002 Center for Chemical Process Safety 17th Annual International Conference and Workshop Risk, Reliability, and Security, 2002, Jacksonville, FL</v>
      </c>
      <c r="M592" s="33" t="str">
        <f t="shared" si="62"/>
        <v>https://www.aiche.org/academy/conferences/ccps-annual-international-conference/2002/proceeding</v>
      </c>
      <c r="N592" s="38" t="str">
        <f t="shared" si="64"/>
        <v>F. Balkau, R. Coutto, and S. Szymanski, "The UNEP/APELL Emergency Response Program and Community Involvement," CCPS-2002 Center for Chemical Process Safety 17th Annual International Conference and Workshop Risk, Reliability, and Security, 2002, Jacksonville, FL, pp 403-414.</v>
      </c>
      <c r="O592" s="18" t="s">
        <v>954</v>
      </c>
      <c r="P592" s="10" t="s">
        <v>12390</v>
      </c>
      <c r="Q592" s="26" t="str">
        <f t="shared" si="63"/>
        <v>https://www.aiche.org/academy/conferences/ccps-annual-international-conference/2002/proceeding</v>
      </c>
      <c r="R592" s="18" t="s">
        <v>17804</v>
      </c>
      <c r="S592" s="26" t="str">
        <f t="shared" si="65"/>
        <v>https://www.aiche.org/node/1903436/group/9696/session/124321/paper/858661</v>
      </c>
    </row>
    <row r="593" spans="1:19" ht="62" x14ac:dyDescent="0.35">
      <c r="A593" s="18">
        <v>592</v>
      </c>
      <c r="B593" s="18">
        <v>2002</v>
      </c>
      <c r="C593" s="12" t="s">
        <v>11731</v>
      </c>
      <c r="D593" s="9" t="s">
        <v>14030</v>
      </c>
      <c r="E593" s="24" t="s">
        <v>12125</v>
      </c>
      <c r="F593" s="24" t="s">
        <v>15375</v>
      </c>
      <c r="I593" s="7" t="s">
        <v>15376</v>
      </c>
      <c r="K593" s="18">
        <v>32</v>
      </c>
      <c r="L593" s="38" t="str">
        <f t="shared" si="61"/>
        <v>CCPS-2002 Center for Chemical Process Safety 17th Annual International Conference and Workshop Risk, Reliability, and Security, 2002, Jacksonville, FL</v>
      </c>
      <c r="M593" s="33" t="str">
        <f t="shared" si="62"/>
        <v>https://www.aiche.org/academy/conferences/ccps-annual-international-conference/2002/proceeding</v>
      </c>
      <c r="N593" s="38" t="str">
        <f t="shared" si="64"/>
        <v>J. Murphy, G. Joseph, L. Long, et al., "Hazard Investigation of Reactive Chemicals," CCPS-2002 Center for Chemical Process Safety 17th Annual International Conference and Workshop Risk, Reliability, and Security, 2002, Jacksonville, FL, pp 415-419.</v>
      </c>
      <c r="O593" s="18" t="s">
        <v>958</v>
      </c>
      <c r="P593" s="10" t="s">
        <v>12391</v>
      </c>
      <c r="Q593" s="26" t="str">
        <f t="shared" si="63"/>
        <v>https://www.aiche.org/academy/conferences/ccps-annual-international-conference/2002/proceeding</v>
      </c>
      <c r="R593" s="18" t="s">
        <v>17805</v>
      </c>
      <c r="S593" s="26" t="str">
        <f t="shared" si="65"/>
        <v>https://www.aiche.org/node/1903436/group/9696/session/124321/paper/858666</v>
      </c>
    </row>
    <row r="594" spans="1:19" ht="62" x14ac:dyDescent="0.35">
      <c r="A594" s="18">
        <v>593</v>
      </c>
      <c r="B594" s="18">
        <v>2002</v>
      </c>
      <c r="C594" s="12" t="s">
        <v>11731</v>
      </c>
      <c r="D594" s="9" t="s">
        <v>14030</v>
      </c>
      <c r="E594" s="24" t="s">
        <v>12126</v>
      </c>
      <c r="F594" s="24" t="s">
        <v>15377</v>
      </c>
      <c r="I594" s="7" t="s">
        <v>15378</v>
      </c>
      <c r="K594" s="18">
        <v>33</v>
      </c>
      <c r="L594" s="38" t="str">
        <f t="shared" si="61"/>
        <v>CCPS-2002 Center for Chemical Process Safety 17th Annual International Conference and Workshop Risk, Reliability, and Security, 2002, Jacksonville, FL</v>
      </c>
      <c r="M594" s="33" t="str">
        <f t="shared" si="62"/>
        <v>https://www.aiche.org/academy/conferences/ccps-annual-international-conference/2002/proceeding</v>
      </c>
      <c r="N594" s="38" t="str">
        <f t="shared" si="64"/>
        <v>S. D. Unwin, R. W. Johnson, S. W. Rudy, et al., "Selective Catalytic Reduction (SCR) System Design and Operations: Quantitative Risk Analysis of Options," CCPS-2002 Center for Chemical Process Safety 17th Annual International Conference and Workshop Risk, Reliability, and Security, 2002, Jacksonville, FL, pp 421-431.</v>
      </c>
      <c r="O594" s="18" t="s">
        <v>960</v>
      </c>
      <c r="P594" s="10" t="s">
        <v>12392</v>
      </c>
      <c r="Q594" s="26" t="str">
        <f t="shared" si="63"/>
        <v>https://www.aiche.org/academy/conferences/ccps-annual-international-conference/2002/proceeding</v>
      </c>
      <c r="R594" s="18" t="s">
        <v>17806</v>
      </c>
      <c r="S594" s="26" t="str">
        <f t="shared" si="65"/>
        <v>https://www.aiche.org/node/1903436/group/9696/session/124321/paper/858671</v>
      </c>
    </row>
    <row r="595" spans="1:19" ht="62" x14ac:dyDescent="0.35">
      <c r="A595" s="18">
        <v>594</v>
      </c>
      <c r="B595" s="18">
        <v>2002</v>
      </c>
      <c r="C595" s="12" t="s">
        <v>11731</v>
      </c>
      <c r="D595" s="9" t="s">
        <v>14031</v>
      </c>
      <c r="E595" s="24" t="s">
        <v>12127</v>
      </c>
      <c r="F595" s="24" t="s">
        <v>8257</v>
      </c>
      <c r="I595" s="7" t="s">
        <v>14022</v>
      </c>
      <c r="K595" s="18">
        <v>34</v>
      </c>
      <c r="L595" s="38" t="str">
        <f t="shared" si="61"/>
        <v>CCPS-2002 Center for Chemical Process Safety 17th Annual International Conference and Workshop Risk, Reliability, and Security, 2002, Jacksonville, FL</v>
      </c>
      <c r="M595" s="33" t="str">
        <f t="shared" si="62"/>
        <v>https://www.aiche.org/academy/conferences/ccps-annual-international-conference/2002/proceeding</v>
      </c>
      <c r="N595" s="38" t="str">
        <f t="shared" si="64"/>
        <v>A. L. Sepeda, "The Development of Risk Profiles and Their Value in Making Business Decisions," CCPS-2002 Center for Chemical Process Safety 17th Annual International Conference and Workshop Risk, Reliability, and Security, 2002, Jacksonville, FL, pp 435-452.</v>
      </c>
      <c r="O595" s="18" t="s">
        <v>967</v>
      </c>
      <c r="P595" s="10" t="s">
        <v>12393</v>
      </c>
      <c r="Q595" s="26" t="str">
        <f t="shared" si="63"/>
        <v>https://www.aiche.org/academy/conferences/ccps-annual-international-conference/2002/proceeding</v>
      </c>
      <c r="R595" s="18" t="s">
        <v>17807</v>
      </c>
      <c r="S595" s="26" t="str">
        <f t="shared" si="65"/>
        <v>https://www.aiche.org/node/1903436/group/9696/session/124321/paper/858676</v>
      </c>
    </row>
    <row r="596" spans="1:19" ht="62" x14ac:dyDescent="0.35">
      <c r="A596" s="18">
        <v>595</v>
      </c>
      <c r="B596" s="18">
        <v>2002</v>
      </c>
      <c r="C596" s="12" t="s">
        <v>11731</v>
      </c>
      <c r="D596" s="9" t="s">
        <v>14031</v>
      </c>
      <c r="E596" s="24" t="s">
        <v>12128</v>
      </c>
      <c r="F596" s="24" t="s">
        <v>15379</v>
      </c>
      <c r="I596" s="7" t="s">
        <v>14023</v>
      </c>
      <c r="K596" s="18">
        <v>35</v>
      </c>
      <c r="L596" s="38" t="str">
        <f t="shared" si="61"/>
        <v>CCPS-2002 Center for Chemical Process Safety 17th Annual International Conference and Workshop Risk, Reliability, and Security, 2002, Jacksonville, FL</v>
      </c>
      <c r="M596" s="33" t="str">
        <f t="shared" si="62"/>
        <v>https://www.aiche.org/academy/conferences/ccps-annual-international-conference/2002/proceeding</v>
      </c>
      <c r="N596" s="38" t="str">
        <f t="shared" si="64"/>
        <v>C. R. Nelms, "The Revelations of Asphaliah," CCPS-2002 Center for Chemical Process Safety 17th Annual International Conference and Workshop Risk, Reliability, and Security, 2002, Jacksonville, FL, pp 453-464.</v>
      </c>
      <c r="O596" s="18" t="s">
        <v>969</v>
      </c>
      <c r="P596" s="10" t="s">
        <v>12394</v>
      </c>
      <c r="Q596" s="26" t="str">
        <f t="shared" si="63"/>
        <v>https://www.aiche.org/academy/conferences/ccps-annual-international-conference/2002/proceeding</v>
      </c>
      <c r="R596" s="18" t="s">
        <v>17808</v>
      </c>
      <c r="S596" s="26" t="str">
        <f t="shared" si="65"/>
        <v>https://www.aiche.org/node/1903436/group/9696/session/124321/paper/858681</v>
      </c>
    </row>
    <row r="597" spans="1:19" ht="62" x14ac:dyDescent="0.35">
      <c r="A597" s="18">
        <v>596</v>
      </c>
      <c r="B597" s="18">
        <v>2002</v>
      </c>
      <c r="C597" s="12" t="s">
        <v>11731</v>
      </c>
      <c r="D597" s="9" t="s">
        <v>14031</v>
      </c>
      <c r="E597" s="24" t="s">
        <v>12129</v>
      </c>
      <c r="F597" s="24" t="s">
        <v>15380</v>
      </c>
      <c r="I597" s="7" t="s">
        <v>15381</v>
      </c>
      <c r="K597" s="18">
        <v>36</v>
      </c>
      <c r="L597" s="38" t="str">
        <f t="shared" si="61"/>
        <v>CCPS-2002 Center for Chemical Process Safety 17th Annual International Conference and Workshop Risk, Reliability, and Security, 2002, Jacksonville, FL</v>
      </c>
      <c r="M597" s="33" t="str">
        <f t="shared" si="62"/>
        <v>https://www.aiche.org/academy/conferences/ccps-annual-international-conference/2002/proceeding</v>
      </c>
      <c r="N597" s="38" t="str">
        <f t="shared" si="64"/>
        <v>A. H.Poppen and R. E. Hollenbeck, "3M Quantitative Process Risk Screening Tool," CCPS-2002 Center for Chemical Process Safety 17th Annual International Conference and Workshop Risk, Reliability, and Security, 2002, Jacksonville, FL, pp 465-476.</v>
      </c>
      <c r="O597" s="18" t="s">
        <v>972</v>
      </c>
      <c r="P597" s="10" t="s">
        <v>12395</v>
      </c>
      <c r="Q597" s="26" t="str">
        <f t="shared" si="63"/>
        <v>https://www.aiche.org/academy/conferences/ccps-annual-international-conference/2002/proceeding</v>
      </c>
      <c r="R597" s="18" t="s">
        <v>17809</v>
      </c>
      <c r="S597" s="26" t="str">
        <f t="shared" si="65"/>
        <v>https://www.aiche.org/node/1903436/group/9696/session/124321/paper/858686</v>
      </c>
    </row>
    <row r="598" spans="1:19" ht="62" x14ac:dyDescent="0.35">
      <c r="A598" s="18">
        <v>597</v>
      </c>
      <c r="B598" s="18">
        <v>2002</v>
      </c>
      <c r="C598" s="12" t="s">
        <v>11731</v>
      </c>
      <c r="D598" s="9" t="s">
        <v>14032</v>
      </c>
      <c r="E598" s="24" t="s">
        <v>12130</v>
      </c>
      <c r="F598" s="24" t="s">
        <v>15382</v>
      </c>
      <c r="I598" s="7" t="s">
        <v>15383</v>
      </c>
      <c r="K598" s="18">
        <v>37</v>
      </c>
      <c r="L598" s="38" t="str">
        <f t="shared" si="61"/>
        <v>CCPS-2002 Center for Chemical Process Safety 17th Annual International Conference and Workshop Risk, Reliability, and Security, 2002, Jacksonville, FL</v>
      </c>
      <c r="M598" s="33" t="str">
        <f t="shared" si="62"/>
        <v>https://www.aiche.org/academy/conferences/ccps-annual-international-conference/2002/proceeding</v>
      </c>
      <c r="N598" s="38" t="str">
        <f t="shared" si="64"/>
        <v>B. Roubion, F. Foster, and R. Holdsworth, "Integrating Layer of Protection Analysis within Process Hazard Analyses," CCPS-2002 Center for Chemical Process Safety 17th Annual International Conference and Workshop Risk, Reliability, and Security, 2002, Jacksonville, FL, pp 479-493.</v>
      </c>
      <c r="O598" s="18" t="s">
        <v>976</v>
      </c>
      <c r="P598" s="10" t="s">
        <v>12396</v>
      </c>
      <c r="Q598" s="26" t="str">
        <f t="shared" si="63"/>
        <v>https://www.aiche.org/academy/conferences/ccps-annual-international-conference/2002/proceeding</v>
      </c>
      <c r="R598" s="18" t="s">
        <v>17810</v>
      </c>
      <c r="S598" s="26" t="str">
        <f t="shared" si="65"/>
        <v>https://www.aiche.org/node/1903436/group/9696/session/124321/paper/858691</v>
      </c>
    </row>
    <row r="599" spans="1:19" ht="62" x14ac:dyDescent="0.35">
      <c r="A599" s="18">
        <v>598</v>
      </c>
      <c r="B599" s="18">
        <v>2002</v>
      </c>
      <c r="C599" s="12" t="s">
        <v>11731</v>
      </c>
      <c r="D599" s="9" t="s">
        <v>14032</v>
      </c>
      <c r="E599" s="24" t="s">
        <v>12131</v>
      </c>
      <c r="F599" s="24" t="s">
        <v>15384</v>
      </c>
      <c r="I599" s="7" t="s">
        <v>15385</v>
      </c>
      <c r="K599" s="18">
        <v>38</v>
      </c>
      <c r="L599" s="38" t="str">
        <f t="shared" si="61"/>
        <v>CCPS-2002 Center for Chemical Process Safety 17th Annual International Conference and Workshop Risk, Reliability, and Security, 2002, Jacksonville, FL</v>
      </c>
      <c r="M599" s="33" t="str">
        <f t="shared" si="62"/>
        <v>https://www.aiche.org/academy/conferences/ccps-annual-international-conference/2002/proceeding</v>
      </c>
      <c r="N599" s="38" t="str">
        <f t="shared" si="64"/>
        <v>B. A. Schupp,  H. J. Pasman, S. M. Lemkowitz, et al., "Doing More with LOPA: Complementing LOPA with Economic Analysis," CCPS-2002 Center for Chemical Process Safety 17th Annual International Conference and Workshop Risk, Reliability, and Security, 2002, Jacksonville, FL, pp 495-520.</v>
      </c>
      <c r="O599" s="18" t="s">
        <v>981</v>
      </c>
      <c r="P599" s="10" t="s">
        <v>12397</v>
      </c>
      <c r="Q599" s="26" t="str">
        <f t="shared" si="63"/>
        <v>https://www.aiche.org/academy/conferences/ccps-annual-international-conference/2002/proceeding</v>
      </c>
      <c r="R599" s="18" t="s">
        <v>17811</v>
      </c>
      <c r="S599" s="26" t="str">
        <f t="shared" si="65"/>
        <v>https://www.aiche.org/node/1903436/group/9696/session/124321/paper/858696</v>
      </c>
    </row>
    <row r="600" spans="1:19" ht="62" x14ac:dyDescent="0.35">
      <c r="A600" s="18">
        <v>599</v>
      </c>
      <c r="B600" s="18">
        <v>2002</v>
      </c>
      <c r="C600" s="12" t="s">
        <v>11731</v>
      </c>
      <c r="D600" s="9" t="s">
        <v>2212</v>
      </c>
      <c r="E600" s="24" t="s">
        <v>12132</v>
      </c>
      <c r="F600" s="24" t="s">
        <v>15386</v>
      </c>
      <c r="I600" s="7" t="s">
        <v>15387</v>
      </c>
      <c r="K600" s="18">
        <v>39</v>
      </c>
      <c r="L600" s="38" t="str">
        <f t="shared" si="61"/>
        <v>CCPS-2002 Center for Chemical Process Safety 17th Annual International Conference and Workshop Risk, Reliability, and Security, 2002, Jacksonville, FL</v>
      </c>
      <c r="M600" s="33" t="str">
        <f t="shared" si="62"/>
        <v>https://www.aiche.org/academy/conferences/ccps-annual-international-conference/2002/proceeding</v>
      </c>
      <c r="N600" s="38" t="str">
        <f t="shared" si="64"/>
        <v>J. Ding and E. Olsson, "Availability Analysis through Relationships Between Failure Rate and Preventive Maintenance under Condition Monitoring," CCPS-2002 Center for Chemical Process Safety 17th Annual International Conference and Workshop Risk, Reliability, and Security, 2002, Jacksonville, FL, pp 523-531.</v>
      </c>
      <c r="O600" s="18" t="s">
        <v>983</v>
      </c>
      <c r="P600" s="10" t="s">
        <v>12398</v>
      </c>
      <c r="Q600" s="26" t="str">
        <f t="shared" si="63"/>
        <v>https://www.aiche.org/academy/conferences/ccps-annual-international-conference/2002/proceeding</v>
      </c>
      <c r="R600" s="18" t="s">
        <v>17812</v>
      </c>
      <c r="S600" s="26" t="str">
        <f t="shared" si="65"/>
        <v>https://www.aiche.org/node/1903436/group/9696/session/124321/paper/858701</v>
      </c>
    </row>
    <row r="601" spans="1:19" ht="62" x14ac:dyDescent="0.35">
      <c r="A601" s="18">
        <v>600</v>
      </c>
      <c r="B601" s="18">
        <v>2002</v>
      </c>
      <c r="C601" s="12" t="s">
        <v>11731</v>
      </c>
      <c r="D601" s="9" t="s">
        <v>2212</v>
      </c>
      <c r="E601" s="24" t="s">
        <v>12133</v>
      </c>
      <c r="F601" s="24" t="s">
        <v>15388</v>
      </c>
      <c r="I601" s="7" t="s">
        <v>14024</v>
      </c>
      <c r="K601" s="18">
        <v>40</v>
      </c>
      <c r="L601" s="38" t="str">
        <f t="shared" si="61"/>
        <v>CCPS-2002 Center for Chemical Process Safety 17th Annual International Conference and Workshop Risk, Reliability, and Security, 2002, Jacksonville, FL</v>
      </c>
      <c r="M601" s="33" t="str">
        <f t="shared" si="62"/>
        <v>https://www.aiche.org/academy/conferences/ccps-annual-international-conference/2002/proceeding</v>
      </c>
      <c r="N601" s="38" t="str">
        <f t="shared" si="64"/>
        <v>K. Min, S. H. Han, S. H. Kim, et al., "Component Reliability Analysis of Typical Chemical Processes in Korea," CCPS-2002 Center for Chemical Process Safety 17th Annual International Conference and Workshop Risk, Reliability, and Security, 2002, Jacksonville, FL, pp 533-544.</v>
      </c>
      <c r="O601" s="18" t="s">
        <v>987</v>
      </c>
      <c r="P601" s="10" t="s">
        <v>12399</v>
      </c>
      <c r="Q601" s="26" t="str">
        <f t="shared" si="63"/>
        <v>https://www.aiche.org/academy/conferences/ccps-annual-international-conference/2002/proceeding</v>
      </c>
      <c r="R601" s="18" t="s">
        <v>17813</v>
      </c>
      <c r="S601" s="26" t="str">
        <f t="shared" si="65"/>
        <v>https://www.aiche.org/node/1903436/group/9696/session/124321/paper/858706</v>
      </c>
    </row>
    <row r="602" spans="1:19" ht="62" x14ac:dyDescent="0.35">
      <c r="A602" s="18">
        <v>601</v>
      </c>
      <c r="B602" s="18">
        <v>2002</v>
      </c>
      <c r="C602" s="12" t="s">
        <v>11731</v>
      </c>
      <c r="D602" s="9" t="s">
        <v>2212</v>
      </c>
      <c r="E602" s="24" t="s">
        <v>12134</v>
      </c>
      <c r="F602" s="24" t="s">
        <v>12513</v>
      </c>
      <c r="I602" s="7" t="s">
        <v>15389</v>
      </c>
      <c r="K602" s="18">
        <v>41</v>
      </c>
      <c r="L602" s="38" t="str">
        <f t="shared" si="61"/>
        <v>CCPS-2002 Center for Chemical Process Safety 17th Annual International Conference and Workshop Risk, Reliability, and Security, 2002, Jacksonville, FL</v>
      </c>
      <c r="M602" s="33" t="str">
        <f>HYPERLINK("https://www.aiche.org/academy/conferences/ccps-annual-international-conference/2002/proceeding")</f>
        <v>https://www.aiche.org/academy/conferences/ccps-annual-international-conference/2002/proceeding</v>
      </c>
      <c r="N602" s="38" t="str">
        <f t="shared" si="64"/>
        <v>A. Pezeshk, "Impact of Equipment Reliability in Process Risk Management," CCPS-2002 Center for Chemical Process Safety 17th Annual International Conference and Workshop Risk, Reliability, and Security, 2002, Jacksonville, FL, pp 545-567.</v>
      </c>
      <c r="O602" s="18" t="s">
        <v>989</v>
      </c>
      <c r="P602" s="10" t="s">
        <v>12400</v>
      </c>
      <c r="Q602" s="26" t="str">
        <f>HYPERLINK("https://www.aiche.org/academy/conferences/ccps-annual-international-conference/2002/proceeding")</f>
        <v>https://www.aiche.org/academy/conferences/ccps-annual-international-conference/2002/proceeding</v>
      </c>
      <c r="R602" s="18" t="s">
        <v>17814</v>
      </c>
      <c r="S602" s="26" t="str">
        <f t="shared" si="65"/>
        <v>https://www.aiche.org/node/1903436/group/9696/session/124321/paper/858711</v>
      </c>
    </row>
    <row r="603" spans="1:19" ht="46.5" x14ac:dyDescent="0.35">
      <c r="A603" s="18">
        <v>602</v>
      </c>
      <c r="B603" s="18">
        <v>2003</v>
      </c>
      <c r="C603" s="12" t="s">
        <v>3103</v>
      </c>
      <c r="D603" s="9" t="s">
        <v>3104</v>
      </c>
      <c r="E603" s="24" t="s">
        <v>3105</v>
      </c>
      <c r="F603" s="24" t="s">
        <v>1052</v>
      </c>
      <c r="I603" s="7" t="s">
        <v>3106</v>
      </c>
      <c r="K603" s="18">
        <v>1</v>
      </c>
      <c r="L603" s="38" t="str">
        <f t="shared" ref="L603:L638" si="66">CCPS_2003</f>
        <v>Managing Chemical Reactivity Hazards and High Energy Release Events, September 23 - 25, 2003, Scottsdale, Arizona, AICHE, NY, NY</v>
      </c>
      <c r="M603" s="33" t="str">
        <f t="shared" ref="M603:M637" si="67">HYPERLINK("https://www.aiche.org/academy/conferences/ccps-annual-international-conference/2003/proceeding")</f>
        <v>https://www.aiche.org/academy/conferences/ccps-annual-international-conference/2003/proceeding</v>
      </c>
      <c r="N603" s="38" t="str">
        <f t="shared" si="64"/>
        <v>J. S. Arendt, "The Perfect Reactive Chemical Hazard Management Solution," Managing Chemical Reactivity Hazards and High Energy Release Events, September 23 - 25, 2003, Scottsdale, Arizona, AICHE, NY, NY, pp 5-18.</v>
      </c>
      <c r="O603" s="23" t="s">
        <v>704</v>
      </c>
      <c r="P603" s="9" t="s">
        <v>3107</v>
      </c>
      <c r="Q603" s="26" t="str">
        <f t="shared" ref="Q603:Q637" si="68">HYPERLINK("https://www.aiche.org/academy/conferences/ccps-annual-international-conference/2003/proceeding")</f>
        <v>https://www.aiche.org/academy/conferences/ccps-annual-international-conference/2003/proceeding</v>
      </c>
      <c r="R603" s="18" t="s">
        <v>17815</v>
      </c>
      <c r="S603" s="26" t="str">
        <f t="shared" si="65"/>
        <v>https://www.aiche.org/node/1903941/group/9701/session/124331/paper/858726</v>
      </c>
    </row>
    <row r="604" spans="1:19" ht="46.5" x14ac:dyDescent="0.35">
      <c r="A604" s="18">
        <v>603</v>
      </c>
      <c r="B604" s="18">
        <v>2003</v>
      </c>
      <c r="C604" s="12" t="s">
        <v>3103</v>
      </c>
      <c r="D604" s="9" t="s">
        <v>3104</v>
      </c>
      <c r="E604" s="24" t="s">
        <v>3108</v>
      </c>
      <c r="F604" s="24" t="s">
        <v>3109</v>
      </c>
      <c r="I604" s="7" t="s">
        <v>3110</v>
      </c>
      <c r="K604" s="18">
        <v>2</v>
      </c>
      <c r="L604" s="38" t="str">
        <f t="shared" si="66"/>
        <v>Managing Chemical Reactivity Hazards and High Energy Release Events, September 23 - 25, 2003, Scottsdale, Arizona, AICHE, NY, NY</v>
      </c>
      <c r="M604" s="33" t="str">
        <f t="shared" si="67"/>
        <v>https://www.aiche.org/academy/conferences/ccps-annual-international-conference/2003/proceeding</v>
      </c>
      <c r="N604" s="38" t="str">
        <f t="shared" si="64"/>
        <v>D. Ferrell, G. Taylor, R. Hagen, et al., "Developing and Implementing a Reactive Chemical Hazard Management Program," Managing Chemical Reactivity Hazards and High Energy Release Events, September 23 - 25, 2003, Scottsdale, Arizona, AICHE, NY, NY, pp 19-28.</v>
      </c>
      <c r="O604" s="23" t="s">
        <v>708</v>
      </c>
      <c r="P604" s="9" t="s">
        <v>3111</v>
      </c>
      <c r="Q604" s="26" t="str">
        <f t="shared" si="68"/>
        <v>https://www.aiche.org/academy/conferences/ccps-annual-international-conference/2003/proceeding</v>
      </c>
      <c r="R604" s="18" t="s">
        <v>17816</v>
      </c>
      <c r="S604" s="26" t="str">
        <f t="shared" si="65"/>
        <v>https://www.aiche.org/node/1903941/group/9701/session/124331/paper/858731</v>
      </c>
    </row>
    <row r="605" spans="1:19" ht="46.5" x14ac:dyDescent="0.35">
      <c r="A605" s="18">
        <v>604</v>
      </c>
      <c r="B605" s="18">
        <v>2003</v>
      </c>
      <c r="C605" s="12" t="s">
        <v>3103</v>
      </c>
      <c r="D605" s="9" t="s">
        <v>3104</v>
      </c>
      <c r="E605" s="24" t="s">
        <v>3112</v>
      </c>
      <c r="F605" s="24" t="s">
        <v>3113</v>
      </c>
      <c r="I605" s="7" t="s">
        <v>3114</v>
      </c>
      <c r="K605" s="18">
        <v>3</v>
      </c>
      <c r="L605" s="38" t="str">
        <f t="shared" si="66"/>
        <v>Managing Chemical Reactivity Hazards and High Energy Release Events, September 23 - 25, 2003, Scottsdale, Arizona, AICHE, NY, NY</v>
      </c>
      <c r="M605" s="33" t="str">
        <f t="shared" si="67"/>
        <v>https://www.aiche.org/academy/conferences/ccps-annual-international-conference/2003/proceeding</v>
      </c>
      <c r="N605" s="38" t="str">
        <f t="shared" si="64"/>
        <v>R. W. Johnson and S. D. Unwin, "Addressing Chemical Reactivity Hazards in Process Hazard Analysis," Managing Chemical Reactivity Hazards and High Energy Release Events, September 23 - 25, 2003, Scottsdale, Arizona, AICHE, NY, NY, pp 29-46.</v>
      </c>
      <c r="O605" s="23" t="s">
        <v>711</v>
      </c>
      <c r="P605" s="9" t="s">
        <v>3115</v>
      </c>
      <c r="Q605" s="26" t="str">
        <f t="shared" si="68"/>
        <v>https://www.aiche.org/academy/conferences/ccps-annual-international-conference/2003/proceeding</v>
      </c>
      <c r="R605" s="18" t="s">
        <v>17817</v>
      </c>
      <c r="S605" s="26" t="str">
        <f t="shared" si="65"/>
        <v>https://www.aiche.org/node/1903941/group/9701/session/124331/paper/858736</v>
      </c>
    </row>
    <row r="606" spans="1:19" ht="46.5" x14ac:dyDescent="0.35">
      <c r="A606" s="18">
        <v>605</v>
      </c>
      <c r="B606" s="18">
        <v>2003</v>
      </c>
      <c r="C606" s="12" t="s">
        <v>3103</v>
      </c>
      <c r="D606" s="9" t="s">
        <v>3116</v>
      </c>
      <c r="E606" s="24" t="s">
        <v>3117</v>
      </c>
      <c r="F606" s="24" t="s">
        <v>1012</v>
      </c>
      <c r="I606" s="7" t="s">
        <v>3118</v>
      </c>
      <c r="K606" s="18">
        <v>4</v>
      </c>
      <c r="L606" s="38" t="str">
        <f t="shared" si="66"/>
        <v>Managing Chemical Reactivity Hazards and High Energy Release Events, September 23 - 25, 2003, Scottsdale, Arizona, AICHE, NY, NY</v>
      </c>
      <c r="M606" s="33" t="str">
        <f t="shared" si="67"/>
        <v>https://www.aiche.org/academy/conferences/ccps-annual-international-conference/2003/proceeding</v>
      </c>
      <c r="N606" s="38" t="str">
        <f t="shared" si="64"/>
        <v>H. K. Fauske, "A Quick Thermal Activity Monitor (QTAM) for Controlling Chemical Reaction Hazard," Managing Chemical Reactivity Hazards and High Energy Release Events, September 23 - 25, 2003, Scottsdale, Arizona, AICHE, NY, NY, pp 47-52.</v>
      </c>
      <c r="O606" s="23" t="s">
        <v>715</v>
      </c>
      <c r="P606" s="9" t="s">
        <v>3119</v>
      </c>
      <c r="Q606" s="26" t="str">
        <f t="shared" si="68"/>
        <v>https://www.aiche.org/academy/conferences/ccps-annual-international-conference/2003/proceeding</v>
      </c>
      <c r="R606" s="18" t="s">
        <v>17818</v>
      </c>
      <c r="S606" s="26" t="str">
        <f t="shared" si="65"/>
        <v>https://www.aiche.org/node/1903941/group/9701/session/124331/paper/858741</v>
      </c>
    </row>
    <row r="607" spans="1:19" ht="46.5" x14ac:dyDescent="0.35">
      <c r="A607" s="18">
        <v>606</v>
      </c>
      <c r="B607" s="18">
        <v>2003</v>
      </c>
      <c r="C607" s="12" t="s">
        <v>3103</v>
      </c>
      <c r="D607" s="9" t="s">
        <v>3116</v>
      </c>
      <c r="E607" s="24" t="s">
        <v>3120</v>
      </c>
      <c r="F607" s="24" t="s">
        <v>3121</v>
      </c>
      <c r="I607" s="7" t="s">
        <v>3122</v>
      </c>
      <c r="K607" s="18">
        <v>5</v>
      </c>
      <c r="L607" s="38" t="str">
        <f t="shared" si="66"/>
        <v>Managing Chemical Reactivity Hazards and High Energy Release Events, September 23 - 25, 2003, Scottsdale, Arizona, AICHE, NY, NY</v>
      </c>
      <c r="M607" s="33" t="str">
        <f t="shared" si="67"/>
        <v>https://www.aiche.org/academy/conferences/ccps-annual-international-conference/2003/proceeding</v>
      </c>
      <c r="N607" s="38" t="str">
        <f t="shared" si="64"/>
        <v>M. A. Oliver, "Determination of Saturation Curves for Diazonium Salt Solutions Using In-Situ Infrared Spectroscopy," Managing Chemical Reactivity Hazards and High Energy Release Events, September 23 - 25, 2003, Scottsdale, Arizona, AICHE, NY, NY, pp 53-60.</v>
      </c>
      <c r="O607" s="23" t="s">
        <v>719</v>
      </c>
      <c r="P607" s="9" t="s">
        <v>3123</v>
      </c>
      <c r="Q607" s="26" t="str">
        <f t="shared" si="68"/>
        <v>https://www.aiche.org/academy/conferences/ccps-annual-international-conference/2003/proceeding</v>
      </c>
      <c r="R607" s="18" t="s">
        <v>17819</v>
      </c>
      <c r="S607" s="26" t="str">
        <f t="shared" si="65"/>
        <v>https://www.aiche.org/node/1903941/group/9701/session/124331/paper/858746</v>
      </c>
    </row>
    <row r="608" spans="1:19" ht="46.5" x14ac:dyDescent="0.35">
      <c r="A608" s="18">
        <v>607</v>
      </c>
      <c r="B608" s="18">
        <v>2003</v>
      </c>
      <c r="C608" s="12" t="s">
        <v>3103</v>
      </c>
      <c r="D608" s="9" t="s">
        <v>3116</v>
      </c>
      <c r="E608" s="24" t="s">
        <v>3124</v>
      </c>
      <c r="F608" s="24" t="s">
        <v>3125</v>
      </c>
      <c r="I608" s="7" t="s">
        <v>3126</v>
      </c>
      <c r="K608" s="18">
        <v>6</v>
      </c>
      <c r="L608" s="38" t="str">
        <f t="shared" si="66"/>
        <v>Managing Chemical Reactivity Hazards and High Energy Release Events, September 23 - 25, 2003, Scottsdale, Arizona, AICHE, NY, NY</v>
      </c>
      <c r="M608" s="33" t="str">
        <f t="shared" si="67"/>
        <v>https://www.aiche.org/academy/conferences/ccps-annual-international-conference/2003/proceeding</v>
      </c>
      <c r="N608" s="38" t="str">
        <f t="shared" si="64"/>
        <v>S. Chippett, "A New, Low Thermal Inertia, Scanning, Adiabatic Calorimeter," Managing Chemical Reactivity Hazards and High Energy Release Events, September 23 - 25, 2003, Scottsdale, Arizona, AICHE, NY, NY, pp 61-86.</v>
      </c>
      <c r="O608" s="23" t="s">
        <v>723</v>
      </c>
      <c r="P608" s="9" t="s">
        <v>3127</v>
      </c>
      <c r="Q608" s="26" t="str">
        <f t="shared" si="68"/>
        <v>https://www.aiche.org/academy/conferences/ccps-annual-international-conference/2003/proceeding</v>
      </c>
      <c r="R608" s="18" t="s">
        <v>17820</v>
      </c>
      <c r="S608" s="26" t="str">
        <f t="shared" si="65"/>
        <v>https://www.aiche.org/node/1903941/group/9701/session/124331/paper/858751</v>
      </c>
    </row>
    <row r="609" spans="1:19" ht="46.5" x14ac:dyDescent="0.35">
      <c r="A609" s="18">
        <v>608</v>
      </c>
      <c r="B609" s="18">
        <v>2003</v>
      </c>
      <c r="C609" s="12" t="s">
        <v>3103</v>
      </c>
      <c r="D609" s="9" t="s">
        <v>3128</v>
      </c>
      <c r="E609" s="24" t="s">
        <v>3129</v>
      </c>
      <c r="F609" s="24" t="s">
        <v>3130</v>
      </c>
      <c r="I609" s="7" t="s">
        <v>3131</v>
      </c>
      <c r="K609" s="18">
        <v>7</v>
      </c>
      <c r="L609" s="38" t="str">
        <f t="shared" si="66"/>
        <v>Managing Chemical Reactivity Hazards and High Energy Release Events, September 23 - 25, 2003, Scottsdale, Arizona, AICHE, NY, NY</v>
      </c>
      <c r="M609" s="33" t="str">
        <f t="shared" si="67"/>
        <v>https://www.aiche.org/academy/conferences/ccps-annual-international-conference/2003/proceeding</v>
      </c>
      <c r="N609" s="38" t="str">
        <f t="shared" si="64"/>
        <v>J. Chen, "An Inherently Safer Process of Cyclohexane Oxidation Using Pure Oxygen -- an Example of How Better Process Safety Leads To Better Productivity," Managing Chemical Reactivity Hazards and High Energy Release Events, September 23 - 25, 2003, Scottsdale, Arizona, AICHE, NY, NY, pp 87-102.</v>
      </c>
      <c r="O609" s="23" t="s">
        <v>726</v>
      </c>
      <c r="P609" s="9" t="s">
        <v>3132</v>
      </c>
      <c r="Q609" s="26" t="str">
        <f t="shared" si="68"/>
        <v>https://www.aiche.org/academy/conferences/ccps-annual-international-conference/2003/proceeding</v>
      </c>
      <c r="R609" s="18" t="s">
        <v>17821</v>
      </c>
      <c r="S609" s="26" t="str">
        <f t="shared" si="65"/>
        <v>https://www.aiche.org/node/1903941/group/9701/session/124331/paper/858756</v>
      </c>
    </row>
    <row r="610" spans="1:19" ht="46.5" x14ac:dyDescent="0.35">
      <c r="A610" s="18">
        <v>609</v>
      </c>
      <c r="B610" s="18">
        <v>2003</v>
      </c>
      <c r="C610" s="12" t="s">
        <v>3103</v>
      </c>
      <c r="D610" s="9" t="s">
        <v>3128</v>
      </c>
      <c r="E610" s="24" t="s">
        <v>3133</v>
      </c>
      <c r="F610" s="24" t="s">
        <v>3134</v>
      </c>
      <c r="I610" s="7" t="s">
        <v>3135</v>
      </c>
      <c r="K610" s="18">
        <v>8</v>
      </c>
      <c r="L610" s="38" t="str">
        <f t="shared" si="66"/>
        <v>Managing Chemical Reactivity Hazards and High Energy Release Events, September 23 - 25, 2003, Scottsdale, Arizona, AICHE, NY, NY</v>
      </c>
      <c r="M610" s="33" t="str">
        <f t="shared" si="67"/>
        <v>https://www.aiche.org/academy/conferences/ccps-annual-international-conference/2003/proceeding</v>
      </c>
      <c r="N610" s="38" t="str">
        <f t="shared" si="64"/>
        <v>S. Shah, U. Fischer, and K. Hungerbühler, "Evaluating the Degree of Inherent Safety in Early Phases of Chemical Process Design: a Hierarchical Approach," Managing Chemical Reactivity Hazards and High Energy Release Events, September 23 - 25, 2003, Scottsdale, Arizona, AICHE, NY, NY, pp 103-120.</v>
      </c>
      <c r="O610" s="23" t="s">
        <v>729</v>
      </c>
      <c r="P610" s="9" t="s">
        <v>3136</v>
      </c>
      <c r="Q610" s="26" t="str">
        <f t="shared" si="68"/>
        <v>https://www.aiche.org/academy/conferences/ccps-annual-international-conference/2003/proceeding</v>
      </c>
      <c r="R610" s="18" t="s">
        <v>17822</v>
      </c>
      <c r="S610" s="26" t="str">
        <f t="shared" si="65"/>
        <v>https://www.aiche.org/node/1903941/group/9701/session/124331/paper/858761</v>
      </c>
    </row>
    <row r="611" spans="1:19" ht="46.5" x14ac:dyDescent="0.35">
      <c r="A611" s="18">
        <v>610</v>
      </c>
      <c r="B611" s="18">
        <v>2003</v>
      </c>
      <c r="C611" s="12" t="s">
        <v>3103</v>
      </c>
      <c r="D611" s="9" t="s">
        <v>3128</v>
      </c>
      <c r="E611" s="24" t="s">
        <v>3137</v>
      </c>
      <c r="F611" s="24" t="s">
        <v>3138</v>
      </c>
      <c r="I611" s="7" t="s">
        <v>3139</v>
      </c>
      <c r="K611" s="18">
        <v>9</v>
      </c>
      <c r="L611" s="38" t="str">
        <f t="shared" si="66"/>
        <v>Managing Chemical Reactivity Hazards and High Energy Release Events, September 23 - 25, 2003, Scottsdale, Arizona, AICHE, NY, NY</v>
      </c>
      <c r="M611" s="33" t="str">
        <f t="shared" si="67"/>
        <v>https://www.aiche.org/academy/conferences/ccps-annual-international-conference/2003/proceeding</v>
      </c>
      <c r="N611" s="38" t="str">
        <f t="shared" si="64"/>
        <v>D. A. Moore and J. E. L. Rogers, "The Challenge of Inherent Safety," Managing Chemical Reactivity Hazards and High Energy Release Events, September 23 - 25, 2003, Scottsdale, Arizona, AICHE, NY, NY, pp 121-130.</v>
      </c>
      <c r="O611" s="23" t="s">
        <v>732</v>
      </c>
      <c r="P611" s="9" t="s">
        <v>3140</v>
      </c>
      <c r="Q611" s="26" t="str">
        <f t="shared" si="68"/>
        <v>https://www.aiche.org/academy/conferences/ccps-annual-international-conference/2003/proceeding</v>
      </c>
      <c r="R611" s="18" t="s">
        <v>17823</v>
      </c>
      <c r="S611" s="26" t="str">
        <f t="shared" si="65"/>
        <v>https://www.aiche.org/node/1903941/group/9701/session/124331/paper/858766</v>
      </c>
    </row>
    <row r="612" spans="1:19" ht="46.5" x14ac:dyDescent="0.35">
      <c r="A612" s="18">
        <v>611</v>
      </c>
      <c r="B612" s="18">
        <v>2003</v>
      </c>
      <c r="C612" s="12" t="s">
        <v>3103</v>
      </c>
      <c r="D612" s="9" t="s">
        <v>3141</v>
      </c>
      <c r="E612" s="24" t="s">
        <v>3142</v>
      </c>
      <c r="F612" s="24" t="s">
        <v>3143</v>
      </c>
      <c r="I612" s="7" t="s">
        <v>3144</v>
      </c>
      <c r="K612" s="18">
        <v>10</v>
      </c>
      <c r="L612" s="38" t="str">
        <f t="shared" si="66"/>
        <v>Managing Chemical Reactivity Hazards and High Energy Release Events, September 23 - 25, 2003, Scottsdale, Arizona, AICHE, NY, NY</v>
      </c>
      <c r="M612" s="33" t="str">
        <f t="shared" si="67"/>
        <v>https://www.aiche.org/academy/conferences/ccps-annual-international-conference/2003/proceeding</v>
      </c>
      <c r="N612" s="38" t="str">
        <f t="shared" si="64"/>
        <v>G. Adderley, K. Wattie, A. Wilson, et al., "The Design and Location of Occupied Buildings At High Hazard Sites -- an Initiative By the Health and Safety Executive," Managing Chemical Reactivity Hazards and High Energy Release Events, September 23 - 25, 2003, Scottsdale, Arizona, AICHE, NY, NY, pp 131-142.</v>
      </c>
      <c r="O612" s="23" t="s">
        <v>75</v>
      </c>
      <c r="P612" s="9" t="s">
        <v>3145</v>
      </c>
      <c r="Q612" s="26" t="str">
        <f t="shared" si="68"/>
        <v>https://www.aiche.org/academy/conferences/ccps-annual-international-conference/2003/proceeding</v>
      </c>
      <c r="R612" s="18" t="s">
        <v>17824</v>
      </c>
      <c r="S612" s="26" t="str">
        <f t="shared" si="65"/>
        <v>https://www.aiche.org/node/1903941/group/9701/session/124331/paper/858771</v>
      </c>
    </row>
    <row r="613" spans="1:19" ht="46.5" x14ac:dyDescent="0.35">
      <c r="A613" s="18">
        <v>612</v>
      </c>
      <c r="B613" s="18">
        <v>2003</v>
      </c>
      <c r="C613" s="12" t="s">
        <v>3103</v>
      </c>
      <c r="D613" s="9" t="s">
        <v>3141</v>
      </c>
      <c r="E613" s="24" t="s">
        <v>3146</v>
      </c>
      <c r="F613" s="24" t="s">
        <v>3147</v>
      </c>
      <c r="I613" s="7" t="s">
        <v>3148</v>
      </c>
      <c r="K613" s="18">
        <v>11</v>
      </c>
      <c r="L613" s="38" t="str">
        <f t="shared" si="66"/>
        <v>Managing Chemical Reactivity Hazards and High Energy Release Events, September 23 - 25, 2003, Scottsdale, Arizona, AICHE, NY, NY</v>
      </c>
      <c r="M613" s="33" t="str">
        <f t="shared" si="67"/>
        <v>https://www.aiche.org/academy/conferences/ccps-annual-international-conference/2003/proceeding</v>
      </c>
      <c r="N613" s="38" t="str">
        <f t="shared" si="64"/>
        <v>D. D. Herrmann, "Developing a Sound Basis for the Design of Vented Explosion Barricades in Chemical Processes," Managing Chemical Reactivity Hazards and High Energy Release Events, September 23 - 25, 2003, Scottsdale, Arizona, AICHE, NY, NY, pp 143-154.</v>
      </c>
      <c r="O613" s="7" t="s">
        <v>79</v>
      </c>
      <c r="P613" s="9" t="s">
        <v>3149</v>
      </c>
      <c r="Q613" s="26" t="str">
        <f t="shared" si="68"/>
        <v>https://www.aiche.org/academy/conferences/ccps-annual-international-conference/2003/proceeding</v>
      </c>
      <c r="R613" s="18" t="s">
        <v>17825</v>
      </c>
      <c r="S613" s="26" t="str">
        <f t="shared" si="65"/>
        <v>https://www.aiche.org/node/1903941/group/9701/session/124331/paper/858776</v>
      </c>
    </row>
    <row r="614" spans="1:19" ht="46.5" x14ac:dyDescent="0.35">
      <c r="A614" s="18">
        <v>613</v>
      </c>
      <c r="B614" s="18">
        <v>2003</v>
      </c>
      <c r="C614" s="12" t="s">
        <v>3103</v>
      </c>
      <c r="D614" s="9" t="s">
        <v>3141</v>
      </c>
      <c r="E614" s="24" t="s">
        <v>3150</v>
      </c>
      <c r="F614" s="24" t="s">
        <v>3151</v>
      </c>
      <c r="I614" s="7" t="s">
        <v>3152</v>
      </c>
      <c r="K614" s="18">
        <v>12</v>
      </c>
      <c r="L614" s="38" t="str">
        <f t="shared" si="66"/>
        <v>Managing Chemical Reactivity Hazards and High Energy Release Events, September 23 - 25, 2003, Scottsdale, Arizona, AICHE, NY, NY</v>
      </c>
      <c r="M614" s="33" t="str">
        <f t="shared" si="67"/>
        <v>https://www.aiche.org/academy/conferences/ccps-annual-international-conference/2003/proceeding</v>
      </c>
      <c r="N614" s="38" t="str">
        <f t="shared" si="64"/>
        <v>J. Kelly Thomas, A. J. Pierorazio, M. L. Goodrich, et al., "Deflagration To Detonation Transition in Unconfined Vapor Cloud Explosions," Managing Chemical Reactivity Hazards and High Energy Release Events, September 23 - 25, 2003, Scottsdale, Arizona, AICHE, NY, NY, pp 155-168.</v>
      </c>
      <c r="O614" s="7" t="s">
        <v>83</v>
      </c>
      <c r="P614" s="9" t="s">
        <v>3153</v>
      </c>
      <c r="Q614" s="26" t="str">
        <f t="shared" si="68"/>
        <v>https://www.aiche.org/academy/conferences/ccps-annual-international-conference/2003/proceeding</v>
      </c>
      <c r="R614" s="18" t="s">
        <v>17826</v>
      </c>
      <c r="S614" s="26" t="str">
        <f t="shared" si="65"/>
        <v>https://www.aiche.org/node/1903941/group/9701/session/124331/paper/858781</v>
      </c>
    </row>
    <row r="615" spans="1:19" ht="46.5" x14ac:dyDescent="0.35">
      <c r="A615" s="18">
        <v>614</v>
      </c>
      <c r="B615" s="18">
        <v>2003</v>
      </c>
      <c r="C615" s="12" t="s">
        <v>3103</v>
      </c>
      <c r="D615" s="9" t="s">
        <v>3141</v>
      </c>
      <c r="E615" s="24" t="s">
        <v>3154</v>
      </c>
      <c r="F615" s="24" t="s">
        <v>3155</v>
      </c>
      <c r="I615" s="7" t="s">
        <v>3156</v>
      </c>
      <c r="K615" s="18">
        <v>13</v>
      </c>
      <c r="L615" s="38" t="str">
        <f t="shared" si="66"/>
        <v>Managing Chemical Reactivity Hazards and High Energy Release Events, September 23 - 25, 2003, Scottsdale, Arizona, AICHE, NY, NY</v>
      </c>
      <c r="M615" s="33" t="str">
        <f t="shared" si="67"/>
        <v>https://www.aiche.org/academy/conferences/ccps-annual-international-conference/2003/proceeding</v>
      </c>
      <c r="N615" s="38" t="str">
        <f t="shared" si="64"/>
        <v>M. P. Broadribb, "Lessons Learned Form Augusta: a Case History," Managing Chemical Reactivity Hazards and High Energy Release Events, September 23 - 25, 2003, Scottsdale, Arizona, AICHE, NY, NY, pp 169-180.</v>
      </c>
      <c r="O615" s="7" t="s">
        <v>86</v>
      </c>
      <c r="P615" s="9" t="s">
        <v>3157</v>
      </c>
      <c r="Q615" s="26" t="str">
        <f t="shared" si="68"/>
        <v>https://www.aiche.org/academy/conferences/ccps-annual-international-conference/2003/proceeding</v>
      </c>
      <c r="R615" s="18" t="s">
        <v>17827</v>
      </c>
      <c r="S615" s="26" t="str">
        <f t="shared" si="65"/>
        <v>https://www.aiche.org/node/1903941/group/9701/session/124331/paper/858786</v>
      </c>
    </row>
    <row r="616" spans="1:19" ht="46.5" x14ac:dyDescent="0.35">
      <c r="A616" s="18">
        <v>615</v>
      </c>
      <c r="B616" s="18">
        <v>2003</v>
      </c>
      <c r="C616" s="12" t="s">
        <v>3103</v>
      </c>
      <c r="D616" s="9" t="s">
        <v>3158</v>
      </c>
      <c r="E616" s="24" t="s">
        <v>3159</v>
      </c>
      <c r="F616" s="24" t="s">
        <v>3160</v>
      </c>
      <c r="I616" s="7" t="s">
        <v>3161</v>
      </c>
      <c r="K616" s="18">
        <v>14</v>
      </c>
      <c r="L616" s="38" t="str">
        <f t="shared" si="66"/>
        <v>Managing Chemical Reactivity Hazards and High Energy Release Events, September 23 - 25, 2003, Scottsdale, Arizona, AICHE, NY, NY</v>
      </c>
      <c r="M616" s="33" t="str">
        <f t="shared" si="67"/>
        <v>https://www.aiche.org/academy/conferences/ccps-annual-international-conference/2003/proceeding</v>
      </c>
      <c r="N616" s="38" t="str">
        <f t="shared" si="64"/>
        <v>A. E. Summers, "High Integrity Protective Systems for Reactive Processes," Managing Chemical Reactivity Hazards and High Energy Release Events, September 23 - 25, 2003, Scottsdale, Arizona, AICHE, NY, NY, pp 181-186.</v>
      </c>
      <c r="O616" s="7" t="s">
        <v>89</v>
      </c>
      <c r="P616" s="9" t="s">
        <v>3162</v>
      </c>
      <c r="Q616" s="26" t="str">
        <f t="shared" si="68"/>
        <v>https://www.aiche.org/academy/conferences/ccps-annual-international-conference/2003/proceeding</v>
      </c>
      <c r="R616" s="18" t="s">
        <v>17828</v>
      </c>
      <c r="S616" s="26" t="str">
        <f t="shared" si="65"/>
        <v>https://www.aiche.org/node/1903941/group/9701/session/124331/paper/858791</v>
      </c>
    </row>
    <row r="617" spans="1:19" ht="46.5" x14ac:dyDescent="0.35">
      <c r="A617" s="18">
        <v>616</v>
      </c>
      <c r="B617" s="18">
        <v>2003</v>
      </c>
      <c r="C617" s="12" t="s">
        <v>3103</v>
      </c>
      <c r="D617" s="9" t="s">
        <v>3158</v>
      </c>
      <c r="E617" s="24" t="s">
        <v>3163</v>
      </c>
      <c r="F617" s="24" t="s">
        <v>3164</v>
      </c>
      <c r="I617" s="7" t="s">
        <v>3165</v>
      </c>
      <c r="K617" s="18">
        <v>15</v>
      </c>
      <c r="L617" s="38" t="str">
        <f t="shared" si="66"/>
        <v>Managing Chemical Reactivity Hazards and High Energy Release Events, September 23 - 25, 2003, Scottsdale, Arizona, AICHE, NY, NY</v>
      </c>
      <c r="M617" s="33" t="str">
        <f t="shared" si="67"/>
        <v>https://www.aiche.org/academy/conferences/ccps-annual-international-conference/2003/proceeding</v>
      </c>
      <c r="N617" s="38" t="str">
        <f t="shared" si="64"/>
        <v>L. M. Morrison, "Integrated Risk Assessment of Several Approaches for Handling Runaway Reactions," Managing Chemical Reactivity Hazards and High Energy Release Events, September 23 - 25, 2003, Scottsdale, Arizona, AICHE, NY, NY, pp 187-194.</v>
      </c>
      <c r="O617" s="7" t="s">
        <v>92</v>
      </c>
      <c r="P617" s="9" t="s">
        <v>3166</v>
      </c>
      <c r="Q617" s="26" t="str">
        <f t="shared" si="68"/>
        <v>https://www.aiche.org/academy/conferences/ccps-annual-international-conference/2003/proceeding</v>
      </c>
      <c r="R617" s="18" t="s">
        <v>17829</v>
      </c>
      <c r="S617" s="26" t="str">
        <f t="shared" si="65"/>
        <v>https://www.aiche.org/node/1903941/group/9701/session/124331/paper/858796</v>
      </c>
    </row>
    <row r="618" spans="1:19" ht="46.5" x14ac:dyDescent="0.35">
      <c r="A618" s="18">
        <v>617</v>
      </c>
      <c r="B618" s="18">
        <v>2003</v>
      </c>
      <c r="C618" s="12" t="s">
        <v>3103</v>
      </c>
      <c r="D618" s="9" t="s">
        <v>3158</v>
      </c>
      <c r="E618" s="24" t="s">
        <v>3167</v>
      </c>
      <c r="F618" s="24" t="s">
        <v>3168</v>
      </c>
      <c r="I618" s="7" t="s">
        <v>3169</v>
      </c>
      <c r="K618" s="18">
        <v>16</v>
      </c>
      <c r="L618" s="38" t="str">
        <f t="shared" si="66"/>
        <v>Managing Chemical Reactivity Hazards and High Energy Release Events, September 23 - 25, 2003, Scottsdale, Arizona, AICHE, NY, NY</v>
      </c>
      <c r="M618" s="33" t="str">
        <f t="shared" si="67"/>
        <v>https://www.aiche.org/academy/conferences/ccps-annual-international-conference/2003/proceeding</v>
      </c>
      <c r="N618" s="38" t="str">
        <f t="shared" si="64"/>
        <v>D. A. Crowl and T. I. Elwell, "Identifying Criteria To Classify Chemical Mixtures as "Highly Hazardous" Due To Chemical Reactivity," Managing Chemical Reactivity Hazards and High Energy Release Events, September 23 - 25, 2003, Scottsdale, Arizona, AICHE, NY, NY, pp 195-212.</v>
      </c>
      <c r="O618" s="7" t="s">
        <v>95</v>
      </c>
      <c r="P618" s="9" t="s">
        <v>3170</v>
      </c>
      <c r="Q618" s="26" t="str">
        <f t="shared" si="68"/>
        <v>https://www.aiche.org/academy/conferences/ccps-annual-international-conference/2003/proceeding</v>
      </c>
      <c r="R618" s="18" t="s">
        <v>17830</v>
      </c>
      <c r="S618" s="26" t="str">
        <f t="shared" si="65"/>
        <v>https://www.aiche.org/node/1903941/group/9701/session/124331/paper/858801</v>
      </c>
    </row>
    <row r="619" spans="1:19" ht="46.5" x14ac:dyDescent="0.35">
      <c r="A619" s="18">
        <v>618</v>
      </c>
      <c r="B619" s="18">
        <v>2003</v>
      </c>
      <c r="C619" s="12" t="s">
        <v>3103</v>
      </c>
      <c r="D619" s="9" t="s">
        <v>3171</v>
      </c>
      <c r="E619" s="24" t="s">
        <v>3172</v>
      </c>
      <c r="F619" s="24" t="s">
        <v>3173</v>
      </c>
      <c r="I619" s="7" t="s">
        <v>3174</v>
      </c>
      <c r="K619" s="18">
        <v>17</v>
      </c>
      <c r="L619" s="38" t="str">
        <f t="shared" si="66"/>
        <v>Managing Chemical Reactivity Hazards and High Energy Release Events, September 23 - 25, 2003, Scottsdale, Arizona, AICHE, NY, NY</v>
      </c>
      <c r="M619" s="33" t="str">
        <f t="shared" si="67"/>
        <v>https://www.aiche.org/academy/conferences/ccps-annual-international-conference/2003/proceeding</v>
      </c>
      <c r="N619" s="38" t="str">
        <f t="shared" si="64"/>
        <v>I. J. G. Priestley and H. J. Gibbon, "UN Regulations Satisfied -- Yet Material Is Still Unsafe To Transport," Managing Chemical Reactivity Hazards and High Energy Release Events, September 23 - 25, 2003, Scottsdale, Arizona, AICHE, NY, NY, pp 213-228.</v>
      </c>
      <c r="O619" s="7" t="s">
        <v>98</v>
      </c>
      <c r="P619" s="9" t="s">
        <v>3175</v>
      </c>
      <c r="Q619" s="26" t="str">
        <f t="shared" si="68"/>
        <v>https://www.aiche.org/academy/conferences/ccps-annual-international-conference/2003/proceeding</v>
      </c>
      <c r="R619" s="18" t="s">
        <v>17831</v>
      </c>
      <c r="S619" s="26" t="str">
        <f t="shared" si="65"/>
        <v>https://www.aiche.org/node/1903941/group/9701/session/124331/paper/858806</v>
      </c>
    </row>
    <row r="620" spans="1:19" ht="46.5" x14ac:dyDescent="0.35">
      <c r="A620" s="18">
        <v>619</v>
      </c>
      <c r="B620" s="18">
        <v>2003</v>
      </c>
      <c r="C620" s="12" t="s">
        <v>3103</v>
      </c>
      <c r="D620" s="9" t="s">
        <v>3171</v>
      </c>
      <c r="E620" s="24" t="s">
        <v>3176</v>
      </c>
      <c r="F620" s="24" t="s">
        <v>3177</v>
      </c>
      <c r="I620" s="7" t="s">
        <v>3178</v>
      </c>
      <c r="K620" s="18">
        <v>18</v>
      </c>
      <c r="L620" s="38" t="str">
        <f t="shared" si="66"/>
        <v>Managing Chemical Reactivity Hazards and High Energy Release Events, September 23 - 25, 2003, Scottsdale, Arizona, AICHE, NY, NY</v>
      </c>
      <c r="M620" s="33" t="str">
        <f t="shared" si="67"/>
        <v>https://www.aiche.org/academy/conferences/ccps-annual-international-conference/2003/proceeding</v>
      </c>
      <c r="N620" s="38" t="str">
        <f t="shared" si="64"/>
        <v>M. Provencher, "A Few Risk Analyses in the Transport of Dangerous Goods -- a Canadian Experience," Managing Chemical Reactivity Hazards and High Energy Release Events, September 23 - 25, 2003, Scottsdale, Arizona, AICHE, NY, NY, pp 229-242.</v>
      </c>
      <c r="O620" s="7" t="s">
        <v>102</v>
      </c>
      <c r="P620" s="9" t="s">
        <v>3179</v>
      </c>
      <c r="Q620" s="26" t="str">
        <f t="shared" si="68"/>
        <v>https://www.aiche.org/academy/conferences/ccps-annual-international-conference/2003/proceeding</v>
      </c>
      <c r="R620" s="18" t="s">
        <v>17832</v>
      </c>
      <c r="S620" s="26" t="str">
        <f t="shared" si="65"/>
        <v>https://www.aiche.org/node/1903941/group/9701/session/124331/paper/858811</v>
      </c>
    </row>
    <row r="621" spans="1:19" ht="46.5" x14ac:dyDescent="0.35">
      <c r="A621" s="18">
        <v>620</v>
      </c>
      <c r="B621" s="18">
        <v>2003</v>
      </c>
      <c r="C621" s="12" t="s">
        <v>3103</v>
      </c>
      <c r="D621" s="9" t="s">
        <v>3171</v>
      </c>
      <c r="E621" s="24" t="s">
        <v>3180</v>
      </c>
      <c r="F621" s="24" t="s">
        <v>3181</v>
      </c>
      <c r="I621" s="7" t="s">
        <v>3182</v>
      </c>
      <c r="K621" s="18">
        <v>19</v>
      </c>
      <c r="L621" s="38" t="str">
        <f t="shared" si="66"/>
        <v>Managing Chemical Reactivity Hazards and High Energy Release Events, September 23 - 25, 2003, Scottsdale, Arizona, AICHE, NY, NY</v>
      </c>
      <c r="M621" s="33" t="str">
        <f t="shared" si="67"/>
        <v>https://www.aiche.org/academy/conferences/ccps-annual-international-conference/2003/proceeding</v>
      </c>
      <c r="N621" s="38" t="str">
        <f t="shared" si="64"/>
        <v>S. Dharmavaram, B. C. Fritzler, and O. Muthu, "Hazards of Aqueous Ammonia Storage, and Consequences of Mixing With Bleach and Acids," Managing Chemical Reactivity Hazards and High Energy Release Events, September 23 - 25, 2003, Scottsdale, Arizona, AICHE, NY, NY, pp 243-266.</v>
      </c>
      <c r="O621" s="7" t="s">
        <v>106</v>
      </c>
      <c r="P621" s="9" t="s">
        <v>3183</v>
      </c>
      <c r="Q621" s="26" t="str">
        <f t="shared" si="68"/>
        <v>https://www.aiche.org/academy/conferences/ccps-annual-international-conference/2003/proceeding</v>
      </c>
      <c r="R621" s="18" t="s">
        <v>17833</v>
      </c>
      <c r="S621" s="26" t="str">
        <f t="shared" si="65"/>
        <v>https://www.aiche.org/node/1903941/group/9701/session/124331/paper/858816</v>
      </c>
    </row>
    <row r="622" spans="1:19" ht="46.5" x14ac:dyDescent="0.35">
      <c r="A622" s="18">
        <v>621</v>
      </c>
      <c r="B622" s="18">
        <v>2003</v>
      </c>
      <c r="C622" s="12" t="s">
        <v>3103</v>
      </c>
      <c r="D622" s="9" t="s">
        <v>3184</v>
      </c>
      <c r="E622" s="24" t="s">
        <v>3185</v>
      </c>
      <c r="F622" s="24" t="s">
        <v>3186</v>
      </c>
      <c r="I622" s="7" t="s">
        <v>3187</v>
      </c>
      <c r="K622" s="18">
        <v>20</v>
      </c>
      <c r="L622" s="38" t="str">
        <f t="shared" si="66"/>
        <v>Managing Chemical Reactivity Hazards and High Energy Release Events, September 23 - 25, 2003, Scottsdale, Arizona, AICHE, NY, NY</v>
      </c>
      <c r="M622" s="33" t="str">
        <f t="shared" si="67"/>
        <v>https://www.aiche.org/academy/conferences/ccps-annual-international-conference/2003/proceeding</v>
      </c>
      <c r="N622" s="38" t="str">
        <f t="shared" si="64"/>
        <v>G. A. Melhem, "Reactivity Screening Made Easy," Managing Chemical Reactivity Hazards and High Energy Release Events, September 23 - 25, 2003, Scottsdale, Arizona, AICHE, NY, NY, pp 267-280.</v>
      </c>
      <c r="O622" s="7" t="s">
        <v>110</v>
      </c>
      <c r="P622" s="9" t="s">
        <v>3188</v>
      </c>
      <c r="Q622" s="26" t="str">
        <f t="shared" si="68"/>
        <v>https://www.aiche.org/academy/conferences/ccps-annual-international-conference/2003/proceeding</v>
      </c>
      <c r="R622" s="18" t="s">
        <v>17834</v>
      </c>
      <c r="S622" s="26" t="str">
        <f t="shared" si="65"/>
        <v>https://www.aiche.org/node/1903941/group/9701/session/124331/paper/858821</v>
      </c>
    </row>
    <row r="623" spans="1:19" ht="46.5" x14ac:dyDescent="0.35">
      <c r="A623" s="18">
        <v>622</v>
      </c>
      <c r="B623" s="18">
        <v>2003</v>
      </c>
      <c r="C623" s="12" t="s">
        <v>3103</v>
      </c>
      <c r="D623" s="9" t="s">
        <v>3184</v>
      </c>
      <c r="E623" s="24" t="s">
        <v>3189</v>
      </c>
      <c r="F623" s="24" t="s">
        <v>3190</v>
      </c>
      <c r="I623" s="7" t="s">
        <v>3191</v>
      </c>
      <c r="K623" s="18">
        <v>21</v>
      </c>
      <c r="L623" s="38" t="str">
        <f t="shared" si="66"/>
        <v>Managing Chemical Reactivity Hazards and High Energy Release Events, September 23 - 25, 2003, Scottsdale, Arizona, AICHE, NY, NY</v>
      </c>
      <c r="M623" s="33" t="str">
        <f t="shared" si="67"/>
        <v>https://www.aiche.org/academy/conferences/ccps-annual-international-conference/2003/proceeding</v>
      </c>
      <c r="N623" s="38" t="str">
        <f t="shared" si="64"/>
        <v>J. F. Murphy and D. Holmstrom, "Improving Reactive Hazard Management, the Implementation of Recommendations," Managing Chemical Reactivity Hazards and High Energy Release Events, September 23 - 25, 2003, Scottsdale, Arizona, AICHE, NY, NY, pp 281-288.</v>
      </c>
      <c r="O623" s="7" t="s">
        <v>114</v>
      </c>
      <c r="P623" s="9" t="s">
        <v>3192</v>
      </c>
      <c r="Q623" s="26" t="str">
        <f t="shared" si="68"/>
        <v>https://www.aiche.org/academy/conferences/ccps-annual-international-conference/2003/proceeding</v>
      </c>
      <c r="R623" s="18" t="s">
        <v>17835</v>
      </c>
      <c r="S623" s="26" t="str">
        <f t="shared" si="65"/>
        <v>https://www.aiche.org/node/1903941/group/9701/session/124331/paper/858826</v>
      </c>
    </row>
    <row r="624" spans="1:19" ht="46.5" x14ac:dyDescent="0.35">
      <c r="A624" s="18">
        <v>623</v>
      </c>
      <c r="B624" s="18">
        <v>2003</v>
      </c>
      <c r="C624" s="12" t="s">
        <v>3103</v>
      </c>
      <c r="D624" s="9" t="s">
        <v>3184</v>
      </c>
      <c r="E624" s="24" t="s">
        <v>3193</v>
      </c>
      <c r="F624" s="24" t="s">
        <v>3194</v>
      </c>
      <c r="I624" s="7" t="s">
        <v>3195</v>
      </c>
      <c r="K624" s="18">
        <v>22</v>
      </c>
      <c r="L624" s="38" t="str">
        <f t="shared" si="66"/>
        <v>Managing Chemical Reactivity Hazards and High Energy Release Events, September 23 - 25, 2003, Scottsdale, Arizona, AICHE, NY, NY</v>
      </c>
      <c r="M624" s="33" t="str">
        <f t="shared" si="67"/>
        <v>https://www.aiche.org/academy/conferences/ccps-annual-international-conference/2003/proceeding</v>
      </c>
      <c r="N624" s="38" t="str">
        <f t="shared" si="64"/>
        <v>F. M. Broussard and A. E. Summers, "Enhanced Risk Management At the Pasadena Plastics Complex," Managing Chemical Reactivity Hazards and High Energy Release Events, September 23 - 25, 2003, Scottsdale, Arizona, AICHE, NY, NY, pp 289-298.</v>
      </c>
      <c r="O624" s="7" t="s">
        <v>118</v>
      </c>
      <c r="P624" s="9" t="s">
        <v>3196</v>
      </c>
      <c r="Q624" s="26" t="str">
        <f t="shared" si="68"/>
        <v>https://www.aiche.org/academy/conferences/ccps-annual-international-conference/2003/proceeding</v>
      </c>
      <c r="R624" s="18" t="s">
        <v>17836</v>
      </c>
      <c r="S624" s="26" t="str">
        <f t="shared" si="65"/>
        <v>https://www.aiche.org/node/1903941/group/9701/session/124331/paper/858831</v>
      </c>
    </row>
    <row r="625" spans="1:19" ht="46.5" x14ac:dyDescent="0.35">
      <c r="A625" s="18">
        <v>624</v>
      </c>
      <c r="B625" s="18">
        <v>2003</v>
      </c>
      <c r="C625" s="12" t="s">
        <v>3103</v>
      </c>
      <c r="D625" s="9" t="s">
        <v>3184</v>
      </c>
      <c r="E625" s="24" t="s">
        <v>3197</v>
      </c>
      <c r="F625" s="24" t="s">
        <v>3198</v>
      </c>
      <c r="I625" s="7" t="s">
        <v>3199</v>
      </c>
      <c r="K625" s="18">
        <v>23</v>
      </c>
      <c r="L625" s="38" t="str">
        <f t="shared" si="66"/>
        <v>Managing Chemical Reactivity Hazards and High Energy Release Events, September 23 - 25, 2003, Scottsdale, Arizona, AICHE, NY, NY</v>
      </c>
      <c r="M625" s="33" t="str">
        <f t="shared" si="67"/>
        <v>https://www.aiche.org/academy/conferences/ccps-annual-international-conference/2003/proceeding</v>
      </c>
      <c r="N625" s="38" t="str">
        <f t="shared" si="64"/>
        <v>C. Jaeger and B. Byrd, "Consideration of Chemical Reactivity Hazards in Security Vulnerability Assessments of Chemical Facilities," Managing Chemical Reactivity Hazards and High Energy Release Events, September 23 - 25, 2003, Scottsdale, Arizona, AICHE, NY, NY, pp 299-310.</v>
      </c>
      <c r="O625" s="7" t="s">
        <v>122</v>
      </c>
      <c r="P625" s="9" t="s">
        <v>3200</v>
      </c>
      <c r="Q625" s="26" t="str">
        <f t="shared" si="68"/>
        <v>https://www.aiche.org/academy/conferences/ccps-annual-international-conference/2003/proceeding</v>
      </c>
      <c r="R625" s="18" t="s">
        <v>17837</v>
      </c>
      <c r="S625" s="26" t="str">
        <f t="shared" si="65"/>
        <v>https://www.aiche.org/node/1903941/group/9701/session/124331/paper/858836</v>
      </c>
    </row>
    <row r="626" spans="1:19" ht="46.5" x14ac:dyDescent="0.35">
      <c r="A626" s="18">
        <v>625</v>
      </c>
      <c r="B626" s="18">
        <v>2003</v>
      </c>
      <c r="C626" s="12" t="s">
        <v>3103</v>
      </c>
      <c r="D626" s="9" t="s">
        <v>3201</v>
      </c>
      <c r="E626" s="24" t="s">
        <v>3202</v>
      </c>
      <c r="F626" s="24" t="s">
        <v>3203</v>
      </c>
      <c r="I626" s="7" t="s">
        <v>3204</v>
      </c>
      <c r="K626" s="18">
        <v>24</v>
      </c>
      <c r="L626" s="38" t="str">
        <f t="shared" si="66"/>
        <v>Managing Chemical Reactivity Hazards and High Energy Release Events, September 23 - 25, 2003, Scottsdale, Arizona, AICHE, NY, NY</v>
      </c>
      <c r="M626" s="33" t="str">
        <f t="shared" si="67"/>
        <v>https://www.aiche.org/academy/conferences/ccps-annual-international-conference/2003/proceeding</v>
      </c>
      <c r="N626" s="38" t="str">
        <f t="shared" si="64"/>
        <v>J. VanOmmeren, D. W. Croll, R. L. Martrich, et al., "Chlorine Trifluoride Exposure and Reactivity Study," Managing Chemical Reactivity Hazards and High Energy Release Events, September 23 - 25, 2003, Scottsdale, Arizona, AICHE, NY, NY, pp 311-330.</v>
      </c>
      <c r="O626" s="7" t="s">
        <v>194</v>
      </c>
      <c r="P626" s="9" t="s">
        <v>3205</v>
      </c>
      <c r="Q626" s="26" t="str">
        <f t="shared" si="68"/>
        <v>https://www.aiche.org/academy/conferences/ccps-annual-international-conference/2003/proceeding</v>
      </c>
      <c r="R626" s="18" t="s">
        <v>17838</v>
      </c>
      <c r="S626" s="26" t="str">
        <f t="shared" si="65"/>
        <v>https://www.aiche.org/node/1903941/group/9701/session/124331/paper/858841</v>
      </c>
    </row>
    <row r="627" spans="1:19" ht="46.5" x14ac:dyDescent="0.35">
      <c r="A627" s="18">
        <v>626</v>
      </c>
      <c r="B627" s="18">
        <v>2003</v>
      </c>
      <c r="C627" s="12" t="s">
        <v>3103</v>
      </c>
      <c r="D627" s="9" t="s">
        <v>3201</v>
      </c>
      <c r="E627" s="24" t="s">
        <v>3206</v>
      </c>
      <c r="F627" s="24" t="s">
        <v>3207</v>
      </c>
      <c r="I627" s="7" t="s">
        <v>3208</v>
      </c>
      <c r="K627" s="18">
        <v>25</v>
      </c>
      <c r="L627" s="38" t="str">
        <f t="shared" si="66"/>
        <v>Managing Chemical Reactivity Hazards and High Energy Release Events, September 23 - 25, 2003, Scottsdale, Arizona, AICHE, NY, NY</v>
      </c>
      <c r="M627" s="33" t="str">
        <f t="shared" si="67"/>
        <v>https://www.aiche.org/academy/conferences/ccps-annual-international-conference/2003/proceeding</v>
      </c>
      <c r="N627" s="38" t="str">
        <f t="shared" si="64"/>
        <v>S. H. Chan, F. Y. Okuniewicz, S. S. Y. Wang, et al., "Thermal Characterization of Cyclopropylacetylene, a Key Intermediate in the Manufacture of Sustiva," Managing Chemical Reactivity Hazards and High Energy Release Events, September 23 - 25, 2003, Scottsdale, Arizona, AICHE, NY, NY, pp 331-342.</v>
      </c>
      <c r="O627" s="7" t="s">
        <v>198</v>
      </c>
      <c r="P627" s="9" t="s">
        <v>3209</v>
      </c>
      <c r="Q627" s="26" t="str">
        <f t="shared" si="68"/>
        <v>https://www.aiche.org/academy/conferences/ccps-annual-international-conference/2003/proceeding</v>
      </c>
      <c r="R627" s="18" t="s">
        <v>17839</v>
      </c>
      <c r="S627" s="26" t="str">
        <f t="shared" si="65"/>
        <v>https://www.aiche.org/node/1903941/group/9701/session/124331/paper/858846</v>
      </c>
    </row>
    <row r="628" spans="1:19" ht="46.5" x14ac:dyDescent="0.35">
      <c r="A628" s="18">
        <v>627</v>
      </c>
      <c r="B628" s="18">
        <v>2003</v>
      </c>
      <c r="C628" s="12" t="s">
        <v>3103</v>
      </c>
      <c r="D628" s="9" t="s">
        <v>3201</v>
      </c>
      <c r="E628" s="24" t="s">
        <v>3210</v>
      </c>
      <c r="F628" s="24" t="s">
        <v>3211</v>
      </c>
      <c r="I628" s="7" t="s">
        <v>3212</v>
      </c>
      <c r="K628" s="18">
        <v>26</v>
      </c>
      <c r="L628" s="38" t="str">
        <f t="shared" si="66"/>
        <v>Managing Chemical Reactivity Hazards and High Energy Release Events, September 23 - 25, 2003, Scottsdale, Arizona, AICHE, NY, NY</v>
      </c>
      <c r="M628" s="33" t="str">
        <f t="shared" si="67"/>
        <v>https://www.aiche.org/academy/conferences/ccps-annual-international-conference/2003/proceeding</v>
      </c>
      <c r="N628" s="38" t="str">
        <f t="shared" si="64"/>
        <v>M. Wakakura, H. Koseki, T. Uchida, et al., "Risk Evaluation of Hydroxylamine Water Solution," Managing Chemical Reactivity Hazards and High Energy Release Events, September 23 - 25, 2003, Scottsdale, Arizona, AICHE, NY, NY, pp 343-352.</v>
      </c>
      <c r="O628" s="7" t="s">
        <v>202</v>
      </c>
      <c r="P628" s="9" t="s">
        <v>3213</v>
      </c>
      <c r="Q628" s="26" t="str">
        <f t="shared" si="68"/>
        <v>https://www.aiche.org/academy/conferences/ccps-annual-international-conference/2003/proceeding</v>
      </c>
      <c r="R628" s="18" t="s">
        <v>17840</v>
      </c>
      <c r="S628" s="26" t="str">
        <f t="shared" si="65"/>
        <v>https://www.aiche.org/node/1903941/group/9701/session/124331/paper/858851</v>
      </c>
    </row>
    <row r="629" spans="1:19" ht="46.5" x14ac:dyDescent="0.35">
      <c r="A629" s="18">
        <v>628</v>
      </c>
      <c r="B629" s="18">
        <v>2003</v>
      </c>
      <c r="C629" s="12" t="s">
        <v>3103</v>
      </c>
      <c r="D629" s="9" t="s">
        <v>3201</v>
      </c>
      <c r="E629" s="24" t="s">
        <v>3214</v>
      </c>
      <c r="F629" s="24" t="s">
        <v>3215</v>
      </c>
      <c r="I629" s="7" t="s">
        <v>3216</v>
      </c>
      <c r="K629" s="18">
        <v>27</v>
      </c>
      <c r="L629" s="38" t="str">
        <f t="shared" si="66"/>
        <v>Managing Chemical Reactivity Hazards and High Energy Release Events, September 23 - 25, 2003, Scottsdale, Arizona, AICHE, NY, NY</v>
      </c>
      <c r="M629" s="33" t="str">
        <f t="shared" si="67"/>
        <v>https://www.aiche.org/academy/conferences/ccps-annual-international-conference/2003/proceeding</v>
      </c>
      <c r="N629" s="38" t="str">
        <f t="shared" si="64"/>
        <v>D. Leggett, "Reactivity Assessments in R&amp;D," Managing Chemical Reactivity Hazards and High Energy Release Events, September 23 - 25, 2003, Scottsdale, Arizona, AICHE, NY, NY, pp 353-366.</v>
      </c>
      <c r="O629" s="7" t="s">
        <v>863</v>
      </c>
      <c r="P629" s="9" t="s">
        <v>3217</v>
      </c>
      <c r="Q629" s="26" t="str">
        <f t="shared" si="68"/>
        <v>https://www.aiche.org/academy/conferences/ccps-annual-international-conference/2003/proceeding</v>
      </c>
      <c r="R629" s="18" t="s">
        <v>17841</v>
      </c>
      <c r="S629" s="26" t="str">
        <f t="shared" si="65"/>
        <v>https://www.aiche.org/node/1903941/group/9701/session/124331/paper/858856</v>
      </c>
    </row>
    <row r="630" spans="1:19" ht="46.5" x14ac:dyDescent="0.35">
      <c r="A630" s="18">
        <v>629</v>
      </c>
      <c r="B630" s="18">
        <v>2003</v>
      </c>
      <c r="C630" s="12" t="s">
        <v>3103</v>
      </c>
      <c r="D630" s="9" t="s">
        <v>3218</v>
      </c>
      <c r="E630" s="24" t="s">
        <v>3219</v>
      </c>
      <c r="F630" s="24" t="s">
        <v>3220</v>
      </c>
      <c r="I630" s="7" t="s">
        <v>3221</v>
      </c>
      <c r="K630" s="18">
        <v>28</v>
      </c>
      <c r="L630" s="38" t="str">
        <f t="shared" si="66"/>
        <v>Managing Chemical Reactivity Hazards and High Energy Release Events, September 23 - 25, 2003, Scottsdale, Arizona, AICHE, NY, NY</v>
      </c>
      <c r="M630" s="33" t="str">
        <f t="shared" si="67"/>
        <v>https://www.aiche.org/academy/conferences/ccps-annual-international-conference/2003/proceeding</v>
      </c>
      <c r="N630" s="38" t="str">
        <f t="shared" si="64"/>
        <v>W. L. Frank, "Dust -- the Other Explosion Hazard," Managing Chemical Reactivity Hazards and High Energy Release Events, September 23 - 25, 2003, Scottsdale, Arizona, AICHE, NY, NY, pp 367-384.</v>
      </c>
      <c r="O630" s="7" t="s">
        <v>866</v>
      </c>
      <c r="P630" s="9" t="s">
        <v>3222</v>
      </c>
      <c r="Q630" s="26" t="str">
        <f t="shared" si="68"/>
        <v>https://www.aiche.org/academy/conferences/ccps-annual-international-conference/2003/proceeding</v>
      </c>
      <c r="R630" s="18" t="s">
        <v>17842</v>
      </c>
      <c r="S630" s="26" t="str">
        <f t="shared" si="65"/>
        <v>https://www.aiche.org/node/1903941/group/9701/session/124331/paper/858861</v>
      </c>
    </row>
    <row r="631" spans="1:19" ht="46.5" x14ac:dyDescent="0.35">
      <c r="A631" s="18">
        <v>630</v>
      </c>
      <c r="B631" s="18">
        <v>2003</v>
      </c>
      <c r="C631" s="12" t="s">
        <v>3103</v>
      </c>
      <c r="D631" s="9" t="s">
        <v>3218</v>
      </c>
      <c r="E631" s="24" t="s">
        <v>3223</v>
      </c>
      <c r="F631" s="24" t="s">
        <v>3224</v>
      </c>
      <c r="I631" s="7" t="s">
        <v>3225</v>
      </c>
      <c r="K631" s="18">
        <v>29</v>
      </c>
      <c r="L631" s="38" t="str">
        <f t="shared" si="66"/>
        <v>Managing Chemical Reactivity Hazards and High Energy Release Events, September 23 - 25, 2003, Scottsdale, Arizona, AICHE, NY, NY</v>
      </c>
      <c r="M631" s="33" t="str">
        <f t="shared" si="67"/>
        <v>https://www.aiche.org/academy/conferences/ccps-annual-international-conference/2003/proceeding</v>
      </c>
      <c r="N631" s="38" t="str">
        <f t="shared" si="64"/>
        <v>M. S. Dreux, "Lessons Learned from Incident Investigations," Managing Chemical Reactivity Hazards and High Energy Release Events, September 23 - 25, 2003, Scottsdale, Arizona, AICHE, NY, NY, pp 385-384.</v>
      </c>
      <c r="O631" s="7" t="s">
        <v>870</v>
      </c>
      <c r="P631" s="9" t="s">
        <v>3226</v>
      </c>
      <c r="Q631" s="26" t="str">
        <f t="shared" si="68"/>
        <v>https://www.aiche.org/academy/conferences/ccps-annual-international-conference/2003/proceeding</v>
      </c>
      <c r="R631" s="18" t="s">
        <v>17843</v>
      </c>
      <c r="S631" s="26" t="str">
        <f t="shared" si="65"/>
        <v>https://www.aiche.org/node/1903941/group/9701/session/124331/paper/858866</v>
      </c>
    </row>
    <row r="632" spans="1:19" ht="46.5" x14ac:dyDescent="0.35">
      <c r="A632" s="18">
        <v>631</v>
      </c>
      <c r="B632" s="18">
        <v>2003</v>
      </c>
      <c r="C632" s="12" t="s">
        <v>3103</v>
      </c>
      <c r="D632" s="9" t="s">
        <v>3218</v>
      </c>
      <c r="E632" s="24" t="s">
        <v>3227</v>
      </c>
      <c r="F632" s="24" t="s">
        <v>3228</v>
      </c>
      <c r="I632" s="7" t="s">
        <v>3229</v>
      </c>
      <c r="K632" s="18">
        <v>30</v>
      </c>
      <c r="L632" s="38" t="str">
        <f t="shared" si="66"/>
        <v>Managing Chemical Reactivity Hazards and High Energy Release Events, September 23 - 25, 2003, Scottsdale, Arizona, AICHE, NY, NY</v>
      </c>
      <c r="M632" s="33" t="str">
        <f t="shared" si="67"/>
        <v>https://www.aiche.org/academy/conferences/ccps-annual-international-conference/2003/proceeding</v>
      </c>
      <c r="N632" s="38" t="str">
        <f t="shared" si="64"/>
        <v>J. Wayne Chastain, R. Pertuit, and J. Theiling, "The Hazards of Unknown Exotherms: Two Case Studies," Managing Chemical Reactivity Hazards and High Energy Release Events, September 23 - 25, 2003, Scottsdale, Arizona, AICHE, NY, NY, pp 385-398.</v>
      </c>
      <c r="O632" s="7" t="s">
        <v>952</v>
      </c>
      <c r="P632" s="9" t="s">
        <v>3230</v>
      </c>
      <c r="Q632" s="26" t="str">
        <f t="shared" si="68"/>
        <v>https://www.aiche.org/academy/conferences/ccps-annual-international-conference/2003/proceeding</v>
      </c>
      <c r="R632" s="18" t="s">
        <v>17844</v>
      </c>
      <c r="S632" s="26" t="str">
        <f t="shared" si="65"/>
        <v>https://www.aiche.org/node/1903941/group/9701/session/124331/paper/858871</v>
      </c>
    </row>
    <row r="633" spans="1:19" ht="46.5" x14ac:dyDescent="0.35">
      <c r="A633" s="18">
        <v>632</v>
      </c>
      <c r="B633" s="18">
        <v>2003</v>
      </c>
      <c r="C633" s="12" t="s">
        <v>3103</v>
      </c>
      <c r="D633" s="9" t="s">
        <v>3218</v>
      </c>
      <c r="E633" s="24" t="s">
        <v>3231</v>
      </c>
      <c r="F633" s="24" t="s">
        <v>14033</v>
      </c>
      <c r="I633" s="7" t="s">
        <v>3232</v>
      </c>
      <c r="K633" s="18">
        <v>31</v>
      </c>
      <c r="L633" s="38" t="str">
        <f t="shared" si="66"/>
        <v>Managing Chemical Reactivity Hazards and High Energy Release Events, September 23 - 25, 2003, Scottsdale, Arizona, AICHE, NY, NY</v>
      </c>
      <c r="M633" s="33" t="str">
        <f t="shared" si="67"/>
        <v>https://www.aiche.org/academy/conferences/ccps-annual-international-conference/2003/proceeding</v>
      </c>
      <c r="N633" s="38" t="str">
        <f t="shared" si="64"/>
        <v>R.J.A. Kersten, A.J.J. Klein, M.N. Boers  et al., "Gas Explosion Caused By a Smouldering Fire of Cocoa," Managing Chemical Reactivity Hazards and High Energy Release Events, September 23 - 25, 2003, Scottsdale, Arizona, AICHE, NY, NY, pp 399-406.</v>
      </c>
      <c r="O633" s="7" t="s">
        <v>954</v>
      </c>
      <c r="P633" s="9" t="s">
        <v>3233</v>
      </c>
      <c r="Q633" s="26" t="str">
        <f t="shared" si="68"/>
        <v>https://www.aiche.org/academy/conferences/ccps-annual-international-conference/2003/proceeding</v>
      </c>
      <c r="R633" s="18" t="s">
        <v>17845</v>
      </c>
      <c r="S633" s="26" t="str">
        <f t="shared" si="65"/>
        <v>https://www.aiche.org/node/1903941/group/9701/session/124331/paper/858876</v>
      </c>
    </row>
    <row r="634" spans="1:19" ht="46.5" x14ac:dyDescent="0.35">
      <c r="A634" s="18">
        <v>633</v>
      </c>
      <c r="B634" s="18">
        <v>2003</v>
      </c>
      <c r="C634" s="12" t="s">
        <v>3103</v>
      </c>
      <c r="D634" s="9" t="s">
        <v>3218</v>
      </c>
      <c r="E634" s="24" t="s">
        <v>3234</v>
      </c>
      <c r="F634" s="24" t="s">
        <v>3235</v>
      </c>
      <c r="I634" s="7" t="s">
        <v>3236</v>
      </c>
      <c r="K634" s="18">
        <v>32</v>
      </c>
      <c r="L634" s="38" t="str">
        <f t="shared" si="66"/>
        <v>Managing Chemical Reactivity Hazards and High Energy Release Events, September 23 - 25, 2003, Scottsdale, Arizona, AICHE, NY, NY</v>
      </c>
      <c r="M634" s="33" t="str">
        <f t="shared" si="67"/>
        <v>https://www.aiche.org/academy/conferences/ccps-annual-international-conference/2003/proceeding</v>
      </c>
      <c r="N634" s="38" t="str">
        <f t="shared" si="64"/>
        <v>R. A. Ogle, A. R. Carpenter, and D. R. Morrison III, "Explosion of a Railcar Containing Toluene Diisocyanate Waste," Managing Chemical Reactivity Hazards and High Energy Release Events, September 23 - 25, 2003, Scottsdale, Arizona, AICHE, NY, NY, pp 407-422.</v>
      </c>
      <c r="O634" s="7" t="s">
        <v>958</v>
      </c>
      <c r="P634" s="9" t="s">
        <v>3237</v>
      </c>
      <c r="Q634" s="26" t="str">
        <f t="shared" si="68"/>
        <v>https://www.aiche.org/academy/conferences/ccps-annual-international-conference/2003/proceeding</v>
      </c>
      <c r="R634" s="18" t="s">
        <v>17846</v>
      </c>
      <c r="S634" s="26" t="str">
        <f t="shared" si="65"/>
        <v>https://www.aiche.org/node/1903941/group/9701/session/124331/paper/858881</v>
      </c>
    </row>
    <row r="635" spans="1:19" ht="46.5" x14ac:dyDescent="0.35">
      <c r="A635" s="18">
        <v>634</v>
      </c>
      <c r="B635" s="18">
        <v>2003</v>
      </c>
      <c r="C635" s="12" t="s">
        <v>3103</v>
      </c>
      <c r="D635" s="9" t="s">
        <v>2212</v>
      </c>
      <c r="E635" s="24" t="s">
        <v>3238</v>
      </c>
      <c r="F635" s="24" t="s">
        <v>3239</v>
      </c>
      <c r="I635" s="7" t="s">
        <v>3240</v>
      </c>
      <c r="K635" s="18">
        <v>33</v>
      </c>
      <c r="L635" s="38" t="str">
        <f t="shared" si="66"/>
        <v>Managing Chemical Reactivity Hazards and High Energy Release Events, September 23 - 25, 2003, Scottsdale, Arizona, AICHE, NY, NY</v>
      </c>
      <c r="M635" s="33" t="str">
        <f t="shared" si="67"/>
        <v>https://www.aiche.org/academy/conferences/ccps-annual-international-conference/2003/proceeding</v>
      </c>
      <c r="N635" s="38" t="str">
        <f t="shared" si="64"/>
        <v>L. G. Holloway, "How To Estimate Chemical Hazard Values Using Minimal Toxicity Data," Managing Chemical Reactivity Hazards and High Energy Release Events, September 23 - 25, 2003, Scottsdale, Arizona, AICHE, NY, NY, pp 423-430.</v>
      </c>
      <c r="O635" s="7" t="s">
        <v>960</v>
      </c>
      <c r="P635" s="9" t="s">
        <v>3241</v>
      </c>
      <c r="Q635" s="26" t="str">
        <f t="shared" si="68"/>
        <v>https://www.aiche.org/academy/conferences/ccps-annual-international-conference/2003/proceeding</v>
      </c>
      <c r="R635" s="18" t="s">
        <v>17847</v>
      </c>
      <c r="S635" s="26" t="str">
        <f t="shared" si="65"/>
        <v>https://www.aiche.org/node/1903941/group/9701/session/124331/paper/858886</v>
      </c>
    </row>
    <row r="636" spans="1:19" ht="46.5" x14ac:dyDescent="0.35">
      <c r="A636" s="18">
        <v>635</v>
      </c>
      <c r="B636" s="18">
        <v>2003</v>
      </c>
      <c r="C636" s="12" t="s">
        <v>3103</v>
      </c>
      <c r="D636" s="9" t="s">
        <v>2212</v>
      </c>
      <c r="E636" s="24" t="s">
        <v>3242</v>
      </c>
      <c r="F636" s="24" t="s">
        <v>3243</v>
      </c>
      <c r="I636" s="7" t="s">
        <v>3244</v>
      </c>
      <c r="K636" s="18">
        <v>34</v>
      </c>
      <c r="L636" s="38" t="str">
        <f t="shared" si="66"/>
        <v>Managing Chemical Reactivity Hazards and High Energy Release Events, September 23 - 25, 2003, Scottsdale, Arizona, AICHE, NY, NY</v>
      </c>
      <c r="M636" s="33" t="str">
        <f t="shared" si="67"/>
        <v>https://www.aiche.org/academy/conferences/ccps-annual-international-conference/2003/proceeding</v>
      </c>
      <c r="N636" s="38" t="str">
        <f t="shared" si="64"/>
        <v>R. Pitblado, "Innovations in Safety Case Approaches," Managing Chemical Reactivity Hazards and High Energy Release Events, September 23 - 25, 2003, Scottsdale, Arizona, AICHE, NY, NY, pp 431-442.</v>
      </c>
      <c r="O636" s="7" t="s">
        <v>967</v>
      </c>
      <c r="P636" s="9" t="s">
        <v>3245</v>
      </c>
      <c r="Q636" s="26" t="str">
        <f t="shared" si="68"/>
        <v>https://www.aiche.org/academy/conferences/ccps-annual-international-conference/2003/proceeding</v>
      </c>
      <c r="R636" s="18" t="s">
        <v>17848</v>
      </c>
      <c r="S636" s="26" t="str">
        <f t="shared" si="65"/>
        <v>https://www.aiche.org/node/1903941/group/9701/session/124331/paper/858891</v>
      </c>
    </row>
    <row r="637" spans="1:19" ht="46.5" x14ac:dyDescent="0.35">
      <c r="A637" s="18">
        <v>636</v>
      </c>
      <c r="B637" s="18">
        <v>2003</v>
      </c>
      <c r="C637" s="12" t="s">
        <v>3103</v>
      </c>
      <c r="D637" s="9" t="s">
        <v>2212</v>
      </c>
      <c r="E637" s="24" t="s">
        <v>3246</v>
      </c>
      <c r="F637" s="24" t="s">
        <v>3247</v>
      </c>
      <c r="I637" s="7" t="s">
        <v>3248</v>
      </c>
      <c r="K637" s="18">
        <v>35</v>
      </c>
      <c r="L637" s="38" t="str">
        <f t="shared" si="66"/>
        <v>Managing Chemical Reactivity Hazards and High Energy Release Events, September 23 - 25, 2003, Scottsdale, Arizona, AICHE, NY, NY</v>
      </c>
      <c r="M637" s="33" t="str">
        <f t="shared" si="67"/>
        <v>https://www.aiche.org/academy/conferences/ccps-annual-international-conference/2003/proceeding</v>
      </c>
      <c r="N637" s="38" t="str">
        <f t="shared" si="64"/>
        <v>S. A. Urbanik, "Evaluating Relief Valve Reliability When Extending the Test and Maintenance Interval," Managing Chemical Reactivity Hazards and High Energy Release Events, September 23 - 25, 2003, Scottsdale, Arizona, AICHE, NY, NY, pp 443-454.</v>
      </c>
      <c r="O637" s="7" t="s">
        <v>969</v>
      </c>
      <c r="P637" s="9" t="s">
        <v>3249</v>
      </c>
      <c r="Q637" s="26" t="str">
        <f t="shared" si="68"/>
        <v>https://www.aiche.org/academy/conferences/ccps-annual-international-conference/2003/proceeding</v>
      </c>
      <c r="R637" s="18" t="s">
        <v>17849</v>
      </c>
      <c r="S637" s="26" t="str">
        <f t="shared" si="65"/>
        <v>https://www.aiche.org/node/1903941/group/9701/session/124331/paper/858896</v>
      </c>
    </row>
    <row r="638" spans="1:19" ht="46.5" x14ac:dyDescent="0.35">
      <c r="A638" s="18">
        <v>637</v>
      </c>
      <c r="B638" s="18">
        <v>2003</v>
      </c>
      <c r="C638" s="12" t="s">
        <v>3103</v>
      </c>
      <c r="D638" s="9" t="s">
        <v>2212</v>
      </c>
      <c r="E638" s="24" t="s">
        <v>3250</v>
      </c>
      <c r="F638" s="24" t="s">
        <v>3251</v>
      </c>
      <c r="I638" s="7" t="s">
        <v>15801</v>
      </c>
      <c r="K638" s="18">
        <v>36</v>
      </c>
      <c r="L638" s="38" t="str">
        <f t="shared" si="66"/>
        <v>Managing Chemical Reactivity Hazards and High Energy Release Events, September 23 - 25, 2003, Scottsdale, Arizona, AICHE, NY, NY</v>
      </c>
      <c r="M638" s="33" t="str">
        <f>HYPERLINK("https://www.aiche.org/academy/conferences/ccps-annual-international-conference/2003/proceeding")</f>
        <v>https://www.aiche.org/academy/conferences/ccps-annual-international-conference/2003/proceeding</v>
      </c>
      <c r="N638" s="38" t="str">
        <f t="shared" si="64"/>
        <v>X. Li and H. Koseki, "Hazard Evaluation of Organic Peroxides and Self-Reactive Materials By the Combination of Pressure and Heat Flux Measurements," Managing Chemical Reactivity Hazards and High Energy Release Events, September 23 - 25, 2003, Scottsdale, Arizona, AICHE, NY, NY, pp 455-465.</v>
      </c>
      <c r="O638" s="7" t="s">
        <v>972</v>
      </c>
      <c r="P638" s="9" t="s">
        <v>3252</v>
      </c>
      <c r="Q638" s="26" t="str">
        <f>HYPERLINK("https://www.aiche.org/academy/conferences/ccps-annual-international-conference/2003/proceeding")</f>
        <v>https://www.aiche.org/academy/conferences/ccps-annual-international-conference/2003/proceeding</v>
      </c>
      <c r="R638" s="18" t="s">
        <v>17850</v>
      </c>
      <c r="S638" s="26" t="str">
        <f t="shared" si="65"/>
        <v>https://www.aiche.org/node/1903941/group/9701/session/124331/paper/858901</v>
      </c>
    </row>
    <row r="639" spans="1:19" ht="46.5" x14ac:dyDescent="0.35">
      <c r="A639" s="18">
        <v>638</v>
      </c>
      <c r="B639" s="18">
        <v>2004</v>
      </c>
      <c r="C639" s="12" t="s">
        <v>3253</v>
      </c>
      <c r="D639" s="9" t="s">
        <v>3254</v>
      </c>
      <c r="E639" s="9" t="s">
        <v>3255</v>
      </c>
      <c r="F639" s="24" t="s">
        <v>3256</v>
      </c>
      <c r="I639" s="7" t="s">
        <v>3257</v>
      </c>
      <c r="K639" s="7">
        <v>1</v>
      </c>
      <c r="L639" s="38" t="str">
        <f t="shared" ref="L639:L673" si="69">ccps_2004</f>
        <v>Emergency Planning Preparedness, Prevention &amp; Response  June 29, 30 and July I, 2004, Orlando, Florida, AICHE, NY, NY</v>
      </c>
      <c r="M639" s="33" t="str">
        <f t="shared" ref="M639:M672" si="70">HYPERLINK("https://www.aiche.org/academy/conferences/ccps-annual-international-conference/2004/proceeding")</f>
        <v>https://www.aiche.org/academy/conferences/ccps-annual-international-conference/2004/proceeding</v>
      </c>
      <c r="N639" s="38" t="str">
        <f t="shared" si="64"/>
        <v>R. M. Rosen, "Three Incidents: Tank Truck Explosion, Television Interview Railcar Fire, and Intentional Destruction of Acrylic Acid Railcar Using "Vent and Burn"," Emergency Planning Preparedness, Prevention &amp; Response  June 29, 30 and July I, 2004, Orlando, Florida, AICHE, NY, NY, pp 5-8.</v>
      </c>
      <c r="O639" s="23" t="s">
        <v>704</v>
      </c>
      <c r="P639" s="9" t="s">
        <v>3258</v>
      </c>
      <c r="Q639" s="26" t="str">
        <f t="shared" ref="Q639:Q672" si="71">HYPERLINK("https://www.aiche.org/academy/conferences/ccps-annual-international-conference/2004/proceeding")</f>
        <v>https://www.aiche.org/academy/conferences/ccps-annual-international-conference/2004/proceeding</v>
      </c>
      <c r="R639" s="18" t="s">
        <v>17851</v>
      </c>
      <c r="S639" s="26" t="str">
        <f t="shared" si="65"/>
        <v>https://www.aiche.org/node/1906446/group/9706/session/124341/paper/858916</v>
      </c>
    </row>
    <row r="640" spans="1:19" ht="46.5" x14ac:dyDescent="0.35">
      <c r="A640" s="18">
        <v>639</v>
      </c>
      <c r="B640" s="18">
        <v>2004</v>
      </c>
      <c r="C640" s="12" t="s">
        <v>3253</v>
      </c>
      <c r="D640" s="9" t="s">
        <v>3254</v>
      </c>
      <c r="E640" s="9" t="s">
        <v>3259</v>
      </c>
      <c r="F640" s="24" t="s">
        <v>3260</v>
      </c>
      <c r="I640" s="7" t="s">
        <v>15390</v>
      </c>
      <c r="K640" s="7">
        <v>2</v>
      </c>
      <c r="L640" s="38" t="str">
        <f t="shared" si="69"/>
        <v>Emergency Planning Preparedness, Prevention &amp; Response  June 29, 30 and July I, 2004, Orlando, Florida, AICHE, NY, NY</v>
      </c>
      <c r="M640" s="33" t="str">
        <f t="shared" si="70"/>
        <v>https://www.aiche.org/academy/conferences/ccps-annual-international-conference/2004/proceeding</v>
      </c>
      <c r="N640" s="38" t="str">
        <f t="shared" si="64"/>
        <v>E. Y. Ngai, "World Wide Electronic Specialty Gas Emergency Response Program," Emergency Planning Preparedness, Prevention &amp; Response  June 29, 30 and July I, 2004, Orlando, Florida, AICHE, NY, NY, pp 9-19.</v>
      </c>
      <c r="O640" s="23" t="s">
        <v>708</v>
      </c>
      <c r="P640" s="9" t="s">
        <v>3262</v>
      </c>
      <c r="Q640" s="26" t="str">
        <f t="shared" si="71"/>
        <v>https://www.aiche.org/academy/conferences/ccps-annual-international-conference/2004/proceeding</v>
      </c>
      <c r="R640" s="18" t="s">
        <v>17852</v>
      </c>
      <c r="S640" s="26" t="str">
        <f t="shared" si="65"/>
        <v>https://www.aiche.org/node/1906446/group/9706/session/124341/paper/858921</v>
      </c>
    </row>
    <row r="641" spans="1:19" ht="46.5" x14ac:dyDescent="0.35">
      <c r="A641" s="18">
        <v>640</v>
      </c>
      <c r="B641" s="18">
        <v>2004</v>
      </c>
      <c r="C641" s="12" t="s">
        <v>3253</v>
      </c>
      <c r="D641" s="9" t="s">
        <v>3254</v>
      </c>
      <c r="E641" s="9" t="s">
        <v>3263</v>
      </c>
      <c r="F641" s="24" t="s">
        <v>3264</v>
      </c>
      <c r="I641" s="7" t="s">
        <v>15391</v>
      </c>
      <c r="K641" s="7">
        <v>3</v>
      </c>
      <c r="L641" s="38" t="str">
        <f t="shared" si="69"/>
        <v>Emergency Planning Preparedness, Prevention &amp; Response  June 29, 30 and July I, 2004, Orlando, Florida, AICHE, NY, NY</v>
      </c>
      <c r="M641" s="33" t="str">
        <f t="shared" si="70"/>
        <v>https://www.aiche.org/academy/conferences/ccps-annual-international-conference/2004/proceeding</v>
      </c>
      <c r="N641" s="38" t="str">
        <f t="shared" si="64"/>
        <v>A. Ness, "Unplanned Shutdown Plus Lack of Knowledge Equals Incidents," Emergency Planning Preparedness, Prevention &amp; Response  June 29, 30 and July I, 2004, Orlando, Florida, AICHE, NY, NY, pp 21-27.</v>
      </c>
      <c r="O641" s="23" t="s">
        <v>711</v>
      </c>
      <c r="P641" s="9" t="s">
        <v>3266</v>
      </c>
      <c r="Q641" s="26" t="str">
        <f t="shared" si="71"/>
        <v>https://www.aiche.org/academy/conferences/ccps-annual-international-conference/2004/proceeding</v>
      </c>
      <c r="R641" s="18" t="s">
        <v>17853</v>
      </c>
      <c r="S641" s="26" t="str">
        <f t="shared" si="65"/>
        <v>https://www.aiche.org/node/1906446/group/9706/session/124341/paper/858926</v>
      </c>
    </row>
    <row r="642" spans="1:19" ht="46.5" x14ac:dyDescent="0.35">
      <c r="A642" s="18">
        <v>641</v>
      </c>
      <c r="B642" s="18">
        <v>2004</v>
      </c>
      <c r="C642" s="12" t="s">
        <v>3253</v>
      </c>
      <c r="D642" s="9" t="s">
        <v>3267</v>
      </c>
      <c r="E642" s="9" t="s">
        <v>3268</v>
      </c>
      <c r="F642" s="24" t="s">
        <v>3269</v>
      </c>
      <c r="I642" s="7" t="s">
        <v>3270</v>
      </c>
      <c r="K642" s="7">
        <v>4</v>
      </c>
      <c r="L642" s="38" t="str">
        <f t="shared" si="69"/>
        <v>Emergency Planning Preparedness, Prevention &amp; Response  June 29, 30 and July I, 2004, Orlando, Florida, AICHE, NY, NY</v>
      </c>
      <c r="M642" s="33" t="str">
        <f t="shared" si="70"/>
        <v>https://www.aiche.org/academy/conferences/ccps-annual-international-conference/2004/proceeding</v>
      </c>
      <c r="N642" s="38" t="str">
        <f t="shared" ref="N642:N705" si="72">F642&amp;", """&amp;E642&amp;","" "&amp;L642&amp;", pp"&amp;I642&amp;"."</f>
        <v>G. L. Neilson and P. Phys, "Community Involvement Requirements for the Albertan Upstream Petroleum Industry," Emergency Planning Preparedness, Prevention &amp; Response  June 29, 30 and July I, 2004, Orlando, Florida, AICHE, NY, NY, pp 31-52.</v>
      </c>
      <c r="O642" s="23" t="s">
        <v>715</v>
      </c>
      <c r="P642" s="9" t="s">
        <v>3271</v>
      </c>
      <c r="Q642" s="26" t="str">
        <f t="shared" si="71"/>
        <v>https://www.aiche.org/academy/conferences/ccps-annual-international-conference/2004/proceeding</v>
      </c>
      <c r="R642" s="18" t="s">
        <v>17854</v>
      </c>
      <c r="S642" s="26" t="str">
        <f t="shared" si="65"/>
        <v>https://www.aiche.org/node/1906446/group/9706/session/124341/paper/858931</v>
      </c>
    </row>
    <row r="643" spans="1:19" ht="46.5" x14ac:dyDescent="0.35">
      <c r="A643" s="18">
        <v>642</v>
      </c>
      <c r="B643" s="18">
        <v>2004</v>
      </c>
      <c r="C643" s="12" t="s">
        <v>3253</v>
      </c>
      <c r="D643" s="9" t="s">
        <v>3267</v>
      </c>
      <c r="E643" s="9" t="s">
        <v>3272</v>
      </c>
      <c r="F643" s="24" t="s">
        <v>3273</v>
      </c>
      <c r="I643" s="7" t="s">
        <v>3274</v>
      </c>
      <c r="K643" s="7">
        <v>5</v>
      </c>
      <c r="L643" s="38" t="str">
        <f t="shared" si="69"/>
        <v>Emergency Planning Preparedness, Prevention &amp; Response  June 29, 30 and July I, 2004, Orlando, Florida, AICHE, NY, NY</v>
      </c>
      <c r="M643" s="33" t="str">
        <f t="shared" si="70"/>
        <v>https://www.aiche.org/academy/conferences/ccps-annual-international-conference/2004/proceeding</v>
      </c>
      <c r="N643" s="38" t="str">
        <f t="shared" si="72"/>
        <v>J. A. Bank, "Existing Side-By-Side: a Look At Community Alert &amp; Emergency Response Issues in the Petro-Chemical Industry," Emergency Planning Preparedness, Prevention &amp; Response  June 29, 30 and July I, 2004, Orlando, Florida, AICHE, NY, NY, pp 53-66.</v>
      </c>
      <c r="O643" s="23" t="s">
        <v>719</v>
      </c>
      <c r="P643" s="9" t="s">
        <v>3275</v>
      </c>
      <c r="Q643" s="26" t="str">
        <f t="shared" si="71"/>
        <v>https://www.aiche.org/academy/conferences/ccps-annual-international-conference/2004/proceeding</v>
      </c>
      <c r="R643" s="18" t="s">
        <v>17855</v>
      </c>
      <c r="S643" s="26" t="str">
        <f t="shared" ref="S643:S706" si="73">HYPERLINK(R643)</f>
        <v>https://www.aiche.org/node/1906446/group/9706/session/124341/paper/858936</v>
      </c>
    </row>
    <row r="644" spans="1:19" ht="46.5" x14ac:dyDescent="0.35">
      <c r="A644" s="18">
        <v>643</v>
      </c>
      <c r="B644" s="18">
        <v>2004</v>
      </c>
      <c r="C644" s="12" t="s">
        <v>3253</v>
      </c>
      <c r="D644" s="9" t="s">
        <v>3267</v>
      </c>
      <c r="E644" s="9" t="s">
        <v>3276</v>
      </c>
      <c r="F644" s="24" t="s">
        <v>3277</v>
      </c>
      <c r="I644" s="7" t="s">
        <v>15457</v>
      </c>
      <c r="K644" s="7">
        <v>6</v>
      </c>
      <c r="L644" s="38" t="str">
        <f t="shared" si="69"/>
        <v>Emergency Planning Preparedness, Prevention &amp; Response  June 29, 30 and July I, 2004, Orlando, Florida, AICHE, NY, NY</v>
      </c>
      <c r="M644" s="33" t="str">
        <f t="shared" si="70"/>
        <v>https://www.aiche.org/academy/conferences/ccps-annual-international-conference/2004/proceeding</v>
      </c>
      <c r="N644" s="38" t="str">
        <f t="shared" si="72"/>
        <v>M. E. Middleton, "Joint Leveraging of Industrial and Community Assets: a Partnership Between Industry and the Community To Improve Emergency Response Capabilities," Emergency Planning Preparedness, Prevention &amp; Response  June 29, 30 and July I, 2004, Orlando, Florida, AICHE, NY, NY, pp 67-69.</v>
      </c>
      <c r="O644" s="23" t="s">
        <v>723</v>
      </c>
      <c r="P644" s="9" t="s">
        <v>3278</v>
      </c>
      <c r="Q644" s="26" t="str">
        <f t="shared" si="71"/>
        <v>https://www.aiche.org/academy/conferences/ccps-annual-international-conference/2004/proceeding</v>
      </c>
      <c r="R644" s="18" t="s">
        <v>17856</v>
      </c>
      <c r="S644" s="26" t="str">
        <f t="shared" si="73"/>
        <v>https://www.aiche.org/node/1906446/group/9706/session/124341/paper/858941</v>
      </c>
    </row>
    <row r="645" spans="1:19" ht="46.5" x14ac:dyDescent="0.35">
      <c r="A645" s="18">
        <v>644</v>
      </c>
      <c r="B645" s="18">
        <v>2004</v>
      </c>
      <c r="C645" s="12" t="s">
        <v>3253</v>
      </c>
      <c r="D645" s="9" t="s">
        <v>3267</v>
      </c>
      <c r="E645" s="9" t="s">
        <v>15454</v>
      </c>
      <c r="F645" s="24" t="s">
        <v>15455</v>
      </c>
      <c r="I645" s="7" t="s">
        <v>15456</v>
      </c>
      <c r="K645" s="7">
        <v>7</v>
      </c>
      <c r="L645" s="38" t="str">
        <f t="shared" si="69"/>
        <v>Emergency Planning Preparedness, Prevention &amp; Response  June 29, 30 and July I, 2004, Orlando, Florida, AICHE, NY, NY</v>
      </c>
      <c r="M645" s="33" t="str">
        <f t="shared" si="70"/>
        <v>https://www.aiche.org/academy/conferences/ccps-annual-international-conference/2004/proceeding</v>
      </c>
      <c r="N645" s="38" t="str">
        <f t="shared" si="72"/>
        <v>T. Low and  K. Smith, "Trash to Treasures," Emergency Planning Preparedness, Prevention &amp; Response  June 29, 30 and July I, 2004, Orlando, Florida, AICHE, NY, NY, pp71-76.</v>
      </c>
      <c r="O645" s="23" t="s">
        <v>726</v>
      </c>
      <c r="P645" s="9" t="s">
        <v>15224</v>
      </c>
      <c r="Q645" s="26" t="str">
        <f t="shared" si="71"/>
        <v>https://www.aiche.org/academy/conferences/ccps-annual-international-conference/2004/proceeding</v>
      </c>
      <c r="R645" s="18" t="s">
        <v>17857</v>
      </c>
      <c r="S645" s="26" t="str">
        <f t="shared" si="73"/>
        <v>https://www.aiche.org/node/1906446/group/9706/session/124341/paper/858946</v>
      </c>
    </row>
    <row r="646" spans="1:19" ht="46.5" x14ac:dyDescent="0.35">
      <c r="A646" s="18">
        <v>645</v>
      </c>
      <c r="B646" s="18">
        <v>2004</v>
      </c>
      <c r="C646" s="12" t="s">
        <v>3253</v>
      </c>
      <c r="D646" s="9" t="s">
        <v>3279</v>
      </c>
      <c r="E646" s="9" t="s">
        <v>3280</v>
      </c>
      <c r="F646" s="24" t="s">
        <v>3281</v>
      </c>
      <c r="I646" s="7" t="s">
        <v>3282</v>
      </c>
      <c r="K646" s="7">
        <v>8</v>
      </c>
      <c r="L646" s="38" t="str">
        <f t="shared" si="69"/>
        <v>Emergency Planning Preparedness, Prevention &amp; Response  June 29, 30 and July I, 2004, Orlando, Florida, AICHE, NY, NY</v>
      </c>
      <c r="M646" s="33" t="str">
        <f t="shared" si="70"/>
        <v>https://www.aiche.org/academy/conferences/ccps-annual-international-conference/2004/proceeding</v>
      </c>
      <c r="N646" s="38" t="str">
        <f t="shared" si="72"/>
        <v>J. A. Alderman, "Safety and Fire Protection Consideration for LNG Terminals," Emergency Planning Preparedness, Prevention &amp; Response  June 29, 30 and July I, 2004, Orlando, Florida, AICHE, NY, NY, pp 79-100.</v>
      </c>
      <c r="O646" s="23" t="s">
        <v>729</v>
      </c>
      <c r="P646" s="9" t="s">
        <v>3283</v>
      </c>
      <c r="Q646" s="26" t="str">
        <f t="shared" si="71"/>
        <v>https://www.aiche.org/academy/conferences/ccps-annual-international-conference/2004/proceeding</v>
      </c>
      <c r="R646" s="18" t="s">
        <v>17858</v>
      </c>
      <c r="S646" s="26" t="str">
        <f t="shared" si="73"/>
        <v>https://www.aiche.org/node/1906446/group/9706/session/124341/paper/858951</v>
      </c>
    </row>
    <row r="647" spans="1:19" ht="46.5" x14ac:dyDescent="0.35">
      <c r="A647" s="18">
        <v>646</v>
      </c>
      <c r="B647" s="18">
        <v>2004</v>
      </c>
      <c r="C647" s="12" t="s">
        <v>3253</v>
      </c>
      <c r="D647" s="9" t="s">
        <v>3279</v>
      </c>
      <c r="E647" s="9" t="s">
        <v>3284</v>
      </c>
      <c r="F647" s="24" t="s">
        <v>3285</v>
      </c>
      <c r="I647" s="7" t="s">
        <v>3286</v>
      </c>
      <c r="K647" s="7">
        <v>9</v>
      </c>
      <c r="L647" s="38" t="str">
        <f t="shared" si="69"/>
        <v>Emergency Planning Preparedness, Prevention &amp; Response  June 29, 30 and July I, 2004, Orlando, Florida, AICHE, NY, NY</v>
      </c>
      <c r="M647" s="33" t="str">
        <f t="shared" si="70"/>
        <v>https://www.aiche.org/academy/conferences/ccps-annual-international-conference/2004/proceeding</v>
      </c>
      <c r="N647" s="38" t="str">
        <f t="shared" si="72"/>
        <v>E. Salzano and V. Cozzani, "Blast Wave Damage To Process Equipment as a Trigger of Domino Effects," Emergency Planning Preparedness, Prevention &amp; Response  June 29, 30 and July I, 2004, Orlando, Florida, AICHE, NY, NY, pp 101-114.</v>
      </c>
      <c r="O647" s="23" t="s">
        <v>732</v>
      </c>
      <c r="P647" s="9" t="s">
        <v>3287</v>
      </c>
      <c r="Q647" s="26" t="str">
        <f t="shared" si="71"/>
        <v>https://www.aiche.org/academy/conferences/ccps-annual-international-conference/2004/proceeding</v>
      </c>
      <c r="R647" s="18" t="s">
        <v>17859</v>
      </c>
      <c r="S647" s="26" t="str">
        <f t="shared" si="73"/>
        <v>https://www.aiche.org/node/1906446/group/9706/session/124341/paper/858956</v>
      </c>
    </row>
    <row r="648" spans="1:19" ht="46.5" x14ac:dyDescent="0.35">
      <c r="A648" s="18">
        <v>647</v>
      </c>
      <c r="B648" s="18">
        <v>2004</v>
      </c>
      <c r="C648" s="12" t="s">
        <v>3253</v>
      </c>
      <c r="D648" s="9" t="s">
        <v>3279</v>
      </c>
      <c r="E648" s="9" t="s">
        <v>3288</v>
      </c>
      <c r="F648" s="24" t="s">
        <v>3243</v>
      </c>
      <c r="I648" s="7" t="s">
        <v>3289</v>
      </c>
      <c r="K648" s="7">
        <v>10</v>
      </c>
      <c r="L648" s="38" t="str">
        <f t="shared" si="69"/>
        <v>Emergency Planning Preparedness, Prevention &amp; Response  June 29, 30 and July I, 2004, Orlando, Florida, AICHE, NY, NY</v>
      </c>
      <c r="M648" s="33" t="str">
        <f t="shared" si="70"/>
        <v>https://www.aiche.org/academy/conferences/ccps-annual-international-conference/2004/proceeding</v>
      </c>
      <c r="N648" s="38" t="str">
        <f t="shared" si="72"/>
        <v>R. Pitblado, "LNG Terminal Operations Hazard Zones," Emergency Planning Preparedness, Prevention &amp; Response  June 29, 30 and July I, 2004, Orlando, Florida, AICHE, NY, NY, pp 115-118.</v>
      </c>
      <c r="O648" s="23" t="s">
        <v>75</v>
      </c>
      <c r="P648" s="9" t="s">
        <v>3290</v>
      </c>
      <c r="Q648" s="26" t="str">
        <f t="shared" si="71"/>
        <v>https://www.aiche.org/academy/conferences/ccps-annual-international-conference/2004/proceeding</v>
      </c>
      <c r="R648" s="18" t="s">
        <v>17860</v>
      </c>
      <c r="S648" s="26" t="str">
        <f t="shared" si="73"/>
        <v>https://www.aiche.org/node/1906446/group/9706/session/124341/paper/858961</v>
      </c>
    </row>
    <row r="649" spans="1:19" ht="46.5" x14ac:dyDescent="0.35">
      <c r="A649" s="18">
        <v>648</v>
      </c>
      <c r="B649" s="18">
        <v>2004</v>
      </c>
      <c r="C649" s="12" t="s">
        <v>3253</v>
      </c>
      <c r="D649" s="9" t="s">
        <v>3279</v>
      </c>
      <c r="E649" s="9" t="s">
        <v>3292</v>
      </c>
      <c r="F649" s="24" t="s">
        <v>3293</v>
      </c>
      <c r="I649" s="7" t="s">
        <v>3294</v>
      </c>
      <c r="K649" s="7">
        <v>11</v>
      </c>
      <c r="L649" s="38" t="str">
        <f t="shared" si="69"/>
        <v>Emergency Planning Preparedness, Prevention &amp; Response  June 29, 30 and July I, 2004, Orlando, Florida, AICHE, NY, NY</v>
      </c>
      <c r="M649" s="33" t="str">
        <f t="shared" si="70"/>
        <v>https://www.aiche.org/academy/conferences/ccps-annual-international-conference/2004/proceeding</v>
      </c>
      <c r="N649" s="38" t="str">
        <f t="shared" si="72"/>
        <v>J. Chen, C. H. Hung , K. S. Fan, et al., "Emergency Response of Toxic Chemicals in Taiwan: the System and Case Studies," Emergency Planning Preparedness, Prevention &amp; Response  June 29, 30 and July I, 2004, Orlando, Florida, AICHE, NY, NY, pp 119-130.</v>
      </c>
      <c r="O649" s="7" t="s">
        <v>79</v>
      </c>
      <c r="P649" s="9" t="s">
        <v>3295</v>
      </c>
      <c r="Q649" s="26" t="str">
        <f t="shared" si="71"/>
        <v>https://www.aiche.org/academy/conferences/ccps-annual-international-conference/2004/proceeding</v>
      </c>
      <c r="R649" s="18" t="s">
        <v>17861</v>
      </c>
      <c r="S649" s="26" t="str">
        <f t="shared" si="73"/>
        <v>https://www.aiche.org/node/1906446/group/9706/session/124341/paper/858966</v>
      </c>
    </row>
    <row r="650" spans="1:19" ht="46.5" x14ac:dyDescent="0.35">
      <c r="A650" s="18">
        <v>649</v>
      </c>
      <c r="B650" s="18">
        <v>2004</v>
      </c>
      <c r="C650" s="12" t="s">
        <v>3253</v>
      </c>
      <c r="D650" s="9" t="s">
        <v>3291</v>
      </c>
      <c r="E650" s="9" t="s">
        <v>3296</v>
      </c>
      <c r="F650" s="24" t="s">
        <v>3297</v>
      </c>
      <c r="I650" s="7" t="s">
        <v>3298</v>
      </c>
      <c r="K650" s="7">
        <v>12</v>
      </c>
      <c r="L650" s="38" t="str">
        <f t="shared" si="69"/>
        <v>Emergency Planning Preparedness, Prevention &amp; Response  June 29, 30 and July I, 2004, Orlando, Florida, AICHE, NY, NY</v>
      </c>
      <c r="M650" s="33" t="str">
        <f t="shared" si="70"/>
        <v>https://www.aiche.org/academy/conferences/ccps-annual-international-conference/2004/proceeding</v>
      </c>
      <c r="N650" s="38" t="str">
        <f t="shared" si="72"/>
        <v>W. Steinert, M. Begg, and R. von Dincklage, "Improved Safety At Reduced Operating Costs in a German Chemical Plant," Emergency Planning Preparedness, Prevention &amp; Response  June 29, 30 and July I, 2004, Orlando, Florida, AICHE, NY, NY, pp 131-144.</v>
      </c>
      <c r="O650" s="7" t="s">
        <v>83</v>
      </c>
      <c r="P650" s="9" t="s">
        <v>3299</v>
      </c>
      <c r="Q650" s="26" t="str">
        <f t="shared" si="71"/>
        <v>https://www.aiche.org/academy/conferences/ccps-annual-international-conference/2004/proceeding</v>
      </c>
      <c r="R650" s="18" t="s">
        <v>17862</v>
      </c>
      <c r="S650" s="26" t="str">
        <f t="shared" si="73"/>
        <v>https://www.aiche.org/node/1906446/group/9706/session/124341/paper/858971</v>
      </c>
    </row>
    <row r="651" spans="1:19" ht="46.5" x14ac:dyDescent="0.35">
      <c r="A651" s="18">
        <v>650</v>
      </c>
      <c r="B651" s="18">
        <v>2004</v>
      </c>
      <c r="C651" s="12" t="s">
        <v>3253</v>
      </c>
      <c r="D651" s="9" t="s">
        <v>3291</v>
      </c>
      <c r="E651" s="9" t="s">
        <v>3300</v>
      </c>
      <c r="F651" s="24" t="s">
        <v>3239</v>
      </c>
      <c r="I651" s="7" t="s">
        <v>3301</v>
      </c>
      <c r="K651" s="7">
        <v>13</v>
      </c>
      <c r="L651" s="38" t="str">
        <f t="shared" si="69"/>
        <v>Emergency Planning Preparedness, Prevention &amp; Response  June 29, 30 and July I, 2004, Orlando, Florida, AICHE, NY, NY</v>
      </c>
      <c r="M651" s="33" t="str">
        <f t="shared" si="70"/>
        <v>https://www.aiche.org/academy/conferences/ccps-annual-international-conference/2004/proceeding</v>
      </c>
      <c r="N651" s="38" t="str">
        <f t="shared" si="72"/>
        <v>L. G. Holloway, "Active Shooter Table Top Exercise Process for Schools," Emergency Planning Preparedness, Prevention &amp; Response  June 29, 30 and July I, 2004, Orlando, Florida, AICHE, NY, NY, pp 145-166.</v>
      </c>
      <c r="O651" s="7" t="s">
        <v>86</v>
      </c>
      <c r="P651" s="9" t="s">
        <v>3302</v>
      </c>
      <c r="Q651" s="26" t="str">
        <f t="shared" si="71"/>
        <v>https://www.aiche.org/academy/conferences/ccps-annual-international-conference/2004/proceeding</v>
      </c>
      <c r="R651" s="18" t="s">
        <v>17863</v>
      </c>
      <c r="S651" s="26" t="str">
        <f t="shared" si="73"/>
        <v>https://www.aiche.org/node/1906446/group/9706/session/124341/paper/858976</v>
      </c>
    </row>
    <row r="652" spans="1:19" ht="46.5" x14ac:dyDescent="0.35">
      <c r="A652" s="18">
        <v>651</v>
      </c>
      <c r="B652" s="18">
        <v>2004</v>
      </c>
      <c r="C652" s="12" t="s">
        <v>3253</v>
      </c>
      <c r="D652" s="9" t="s">
        <v>3291</v>
      </c>
      <c r="E652" s="9" t="s">
        <v>3304</v>
      </c>
      <c r="F652" s="24" t="s">
        <v>3305</v>
      </c>
      <c r="I652" s="7" t="s">
        <v>3306</v>
      </c>
      <c r="K652" s="7">
        <v>14</v>
      </c>
      <c r="L652" s="38" t="str">
        <f t="shared" si="69"/>
        <v>Emergency Planning Preparedness, Prevention &amp; Response  June 29, 30 and July I, 2004, Orlando, Florida, AICHE, NY, NY</v>
      </c>
      <c r="M652" s="33" t="str">
        <f t="shared" si="70"/>
        <v>https://www.aiche.org/academy/conferences/ccps-annual-international-conference/2004/proceeding</v>
      </c>
      <c r="N652" s="38" t="str">
        <f t="shared" si="72"/>
        <v>D. J. Ferguson, "Applying Inherent Safety To Mitigate Offsite Impact of a Toxic Liquid Release," Emergency Planning Preparedness, Prevention &amp; Response  June 29, 30 and July I, 2004, Orlando, Florida, AICHE, NY, NY, pp 167-170.</v>
      </c>
      <c r="O652" s="7" t="s">
        <v>89</v>
      </c>
      <c r="P652" s="9" t="s">
        <v>3307</v>
      </c>
      <c r="Q652" s="26" t="str">
        <f t="shared" si="71"/>
        <v>https://www.aiche.org/academy/conferences/ccps-annual-international-conference/2004/proceeding</v>
      </c>
      <c r="R652" s="18" t="s">
        <v>17864</v>
      </c>
      <c r="S652" s="26" t="str">
        <f t="shared" si="73"/>
        <v>https://www.aiche.org/node/1906446/group/9706/session/124341/paper/858981</v>
      </c>
    </row>
    <row r="653" spans="1:19" ht="46.5" x14ac:dyDescent="0.35">
      <c r="A653" s="18">
        <v>652</v>
      </c>
      <c r="B653" s="18">
        <v>2004</v>
      </c>
      <c r="C653" s="12" t="s">
        <v>3253</v>
      </c>
      <c r="D653" s="9" t="s">
        <v>3303</v>
      </c>
      <c r="E653" s="9" t="s">
        <v>3308</v>
      </c>
      <c r="F653" s="24" t="s">
        <v>3309</v>
      </c>
      <c r="I653" s="7" t="s">
        <v>3310</v>
      </c>
      <c r="K653" s="7">
        <v>15</v>
      </c>
      <c r="L653" s="38" t="str">
        <f t="shared" si="69"/>
        <v>Emergency Planning Preparedness, Prevention &amp; Response  June 29, 30 and July I, 2004, Orlando, Florida, AICHE, NY, NY</v>
      </c>
      <c r="M653" s="33" t="str">
        <f t="shared" si="70"/>
        <v>https://www.aiche.org/academy/conferences/ccps-annual-international-conference/2004/proceeding</v>
      </c>
      <c r="N653" s="38" t="str">
        <f t="shared" si="72"/>
        <v>J. L. Woodward and J. Kelly Thomas, "Extended Indoor Explosion Model With Vertical Concentration Profiles and Variable Ventilation Rates," Emergency Planning Preparedness, Prevention &amp; Response  June 29, 30 and July I, 2004, Orlando, Florida, AICHE, NY, NY, pp 171-196.</v>
      </c>
      <c r="O653" s="7" t="s">
        <v>92</v>
      </c>
      <c r="P653" s="9" t="s">
        <v>3311</v>
      </c>
      <c r="Q653" s="26" t="str">
        <f t="shared" si="71"/>
        <v>https://www.aiche.org/academy/conferences/ccps-annual-international-conference/2004/proceeding</v>
      </c>
      <c r="R653" s="18" t="s">
        <v>17865</v>
      </c>
      <c r="S653" s="26" t="str">
        <f t="shared" si="73"/>
        <v>https://www.aiche.org/node/1906446/group/9706/session/124341/paper/858986</v>
      </c>
    </row>
    <row r="654" spans="1:19" ht="46.5" x14ac:dyDescent="0.35">
      <c r="A654" s="18">
        <v>653</v>
      </c>
      <c r="B654" s="18">
        <v>2004</v>
      </c>
      <c r="C654" s="12" t="s">
        <v>3253</v>
      </c>
      <c r="D654" s="9" t="s">
        <v>3303</v>
      </c>
      <c r="E654" s="9" t="s">
        <v>3312</v>
      </c>
      <c r="F654" s="24" t="s">
        <v>3313</v>
      </c>
      <c r="I654" s="7" t="s">
        <v>3314</v>
      </c>
      <c r="K654" s="7">
        <v>16</v>
      </c>
      <c r="L654" s="38" t="str">
        <f t="shared" si="69"/>
        <v>Emergency Planning Preparedness, Prevention &amp; Response  June 29, 30 and July I, 2004, Orlando, Florida, AICHE, NY, NY</v>
      </c>
      <c r="M654" s="33" t="str">
        <f t="shared" si="70"/>
        <v>https://www.aiche.org/academy/conferences/ccps-annual-international-conference/2004/proceeding</v>
      </c>
      <c r="N654" s="38" t="str">
        <f t="shared" si="72"/>
        <v>R. Raman, "Accounting for Dynamic Processes in Process Emergency Response Using Event Tree Modeling," Emergency Planning Preparedness, Prevention &amp; Response  June 29, 30 and July I, 2004, Orlando, Florida, AICHE, NY, NY, pp 197-214.</v>
      </c>
      <c r="O654" s="7" t="s">
        <v>95</v>
      </c>
      <c r="P654" s="9" t="s">
        <v>3315</v>
      </c>
      <c r="Q654" s="26" t="str">
        <f t="shared" si="71"/>
        <v>https://www.aiche.org/academy/conferences/ccps-annual-international-conference/2004/proceeding</v>
      </c>
      <c r="R654" s="18" t="s">
        <v>17866</v>
      </c>
      <c r="S654" s="26" t="str">
        <f t="shared" si="73"/>
        <v>https://www.aiche.org/node/1906446/group/9706/session/124341/paper/858991</v>
      </c>
    </row>
    <row r="655" spans="1:19" ht="46.5" x14ac:dyDescent="0.35">
      <c r="A655" s="18">
        <v>654</v>
      </c>
      <c r="B655" s="18">
        <v>2004</v>
      </c>
      <c r="C655" s="12" t="s">
        <v>3253</v>
      </c>
      <c r="D655" s="9" t="s">
        <v>3303</v>
      </c>
      <c r="E655" s="9" t="s">
        <v>3316</v>
      </c>
      <c r="F655" s="24" t="s">
        <v>3317</v>
      </c>
      <c r="I655" s="7" t="s">
        <v>3318</v>
      </c>
      <c r="K655" s="7">
        <v>17</v>
      </c>
      <c r="L655" s="38" t="str">
        <f t="shared" si="69"/>
        <v>Emergency Planning Preparedness, Prevention &amp; Response  June 29, 30 and July I, 2004, Orlando, Florida, AICHE, NY, NY</v>
      </c>
      <c r="M655" s="33" t="str">
        <f t="shared" si="70"/>
        <v>https://www.aiche.org/academy/conferences/ccps-annual-international-conference/2004/proceeding</v>
      </c>
      <c r="N655" s="38" t="str">
        <f t="shared" si="72"/>
        <v>Y. Qiao, M. Gentile, and M. Sam Mannan, "Fuzzy Logic Methodology for Accident Frequency Assessment in Hazardous Materials Transportation," Emergency Planning Preparedness, Prevention &amp; Response  June 29, 30 and July I, 2004, Orlando, Florida, AICHE, NY, NY, pp 215-226.</v>
      </c>
      <c r="O655" s="7" t="s">
        <v>98</v>
      </c>
      <c r="P655" s="9" t="s">
        <v>3319</v>
      </c>
      <c r="Q655" s="26" t="str">
        <f t="shared" si="71"/>
        <v>https://www.aiche.org/academy/conferences/ccps-annual-international-conference/2004/proceeding</v>
      </c>
      <c r="R655" s="18" t="s">
        <v>17867</v>
      </c>
      <c r="S655" s="26" t="str">
        <f t="shared" si="73"/>
        <v>https://www.aiche.org/node/1906446/group/9706/session/124341/paper/858996</v>
      </c>
    </row>
    <row r="656" spans="1:19" ht="46.5" x14ac:dyDescent="0.35">
      <c r="A656" s="18">
        <v>655</v>
      </c>
      <c r="B656" s="18">
        <v>2004</v>
      </c>
      <c r="C656" s="12" t="s">
        <v>3253</v>
      </c>
      <c r="D656" s="9" t="s">
        <v>3303</v>
      </c>
      <c r="E656" s="9" t="s">
        <v>3321</v>
      </c>
      <c r="F656" s="24" t="s">
        <v>3322</v>
      </c>
      <c r="I656" s="7" t="s">
        <v>3323</v>
      </c>
      <c r="K656" s="7">
        <v>18</v>
      </c>
      <c r="L656" s="38" t="str">
        <f t="shared" si="69"/>
        <v>Emergency Planning Preparedness, Prevention &amp; Response  June 29, 30 and July I, 2004, Orlando, Florida, AICHE, NY, NY</v>
      </c>
      <c r="M656" s="33" t="str">
        <f t="shared" si="70"/>
        <v>https://www.aiche.org/academy/conferences/ccps-annual-international-conference/2004/proceeding</v>
      </c>
      <c r="N656" s="38" t="str">
        <f t="shared" si="72"/>
        <v>C. Fluegeman, T. Hilton, K. P. Moder, et al., "Development of Detailed Action Plans in the Event of a Sodium Hydride Spill/Fire," Emergency Planning Preparedness, Prevention &amp; Response  June 29, 30 and July I, 2004, Orlando, Florida, AICHE, NY, NY, pp 227-234.</v>
      </c>
      <c r="O656" s="7" t="s">
        <v>102</v>
      </c>
      <c r="P656" s="9" t="s">
        <v>3324</v>
      </c>
      <c r="Q656" s="26" t="str">
        <f t="shared" si="71"/>
        <v>https://www.aiche.org/academy/conferences/ccps-annual-international-conference/2004/proceeding</v>
      </c>
      <c r="R656" s="18" t="s">
        <v>17868</v>
      </c>
      <c r="S656" s="26" t="str">
        <f t="shared" si="73"/>
        <v>https://www.aiche.org/node/1906446/group/9706/session/124341/paper/859001</v>
      </c>
    </row>
    <row r="657" spans="1:19" ht="46.5" x14ac:dyDescent="0.35">
      <c r="A657" s="18">
        <v>656</v>
      </c>
      <c r="B657" s="18">
        <v>2004</v>
      </c>
      <c r="C657" s="12" t="s">
        <v>3253</v>
      </c>
      <c r="D657" s="9" t="s">
        <v>3320</v>
      </c>
      <c r="E657" s="9" t="s">
        <v>3325</v>
      </c>
      <c r="F657" s="24" t="s">
        <v>3326</v>
      </c>
      <c r="I657" s="7" t="s">
        <v>3327</v>
      </c>
      <c r="K657" s="7">
        <v>19</v>
      </c>
      <c r="L657" s="38" t="str">
        <f t="shared" si="69"/>
        <v>Emergency Planning Preparedness, Prevention &amp; Response  June 29, 30 and July I, 2004, Orlando, Florida, AICHE, NY, NY</v>
      </c>
      <c r="M657" s="33" t="str">
        <f t="shared" si="70"/>
        <v>https://www.aiche.org/academy/conferences/ccps-annual-international-conference/2004/proceeding</v>
      </c>
      <c r="N657" s="38" t="str">
        <f t="shared" si="72"/>
        <v>T. Whipple and M. Roberson, "System Improvements Utilizing FMEA and Fault Tree Analysis," Emergency Planning Preparedness, Prevention &amp; Response  June 29, 30 and July I, 2004, Orlando, Florida, AICHE, NY, NY, pp 235-242.</v>
      </c>
      <c r="O657" s="7" t="s">
        <v>106</v>
      </c>
      <c r="P657" s="9" t="s">
        <v>3328</v>
      </c>
      <c r="Q657" s="26" t="str">
        <f t="shared" si="71"/>
        <v>https://www.aiche.org/academy/conferences/ccps-annual-international-conference/2004/proceeding</v>
      </c>
      <c r="R657" s="18" t="s">
        <v>17869</v>
      </c>
      <c r="S657" s="26" t="str">
        <f t="shared" si="73"/>
        <v>https://www.aiche.org/node/1906446/group/9706/session/124341/paper/859006</v>
      </c>
    </row>
    <row r="658" spans="1:19" ht="46.5" x14ac:dyDescent="0.35">
      <c r="A658" s="18">
        <v>657</v>
      </c>
      <c r="B658" s="18">
        <v>2004</v>
      </c>
      <c r="C658" s="12" t="s">
        <v>3253</v>
      </c>
      <c r="D658" s="9" t="s">
        <v>3320</v>
      </c>
      <c r="E658" s="9" t="s">
        <v>3329</v>
      </c>
      <c r="F658" s="24" t="s">
        <v>3330</v>
      </c>
      <c r="I658" s="7" t="s">
        <v>3331</v>
      </c>
      <c r="K658" s="7">
        <v>20</v>
      </c>
      <c r="L658" s="38" t="str">
        <f t="shared" si="69"/>
        <v>Emergency Planning Preparedness, Prevention &amp; Response  June 29, 30 and July I, 2004, Orlando, Florida, AICHE, NY, NY</v>
      </c>
      <c r="M658" s="33" t="str">
        <f t="shared" si="70"/>
        <v>https://www.aiche.org/academy/conferences/ccps-annual-international-conference/2004/proceeding</v>
      </c>
      <c r="N658" s="38" t="str">
        <f t="shared" si="72"/>
        <v>M. P. Broadribb, W. H. Ralph, and N. Macnaughton, "Lessons from Grangemouth: a Case History," Emergency Planning Preparedness, Prevention &amp; Response  June 29, 30 and July I, 2004, Orlando, Florida, AICHE, NY, NY, pp 243-262.</v>
      </c>
      <c r="O658" s="7" t="s">
        <v>110</v>
      </c>
      <c r="P658" s="9" t="s">
        <v>3332</v>
      </c>
      <c r="Q658" s="26" t="str">
        <f t="shared" si="71"/>
        <v>https://www.aiche.org/academy/conferences/ccps-annual-international-conference/2004/proceeding</v>
      </c>
      <c r="R658" s="18" t="s">
        <v>17870</v>
      </c>
      <c r="S658" s="26" t="str">
        <f t="shared" si="73"/>
        <v>https://www.aiche.org/node/1906446/group/9706/session/124341/paper/859011</v>
      </c>
    </row>
    <row r="659" spans="1:19" ht="46.5" x14ac:dyDescent="0.35">
      <c r="A659" s="18">
        <v>658</v>
      </c>
      <c r="B659" s="18">
        <v>2004</v>
      </c>
      <c r="C659" s="12" t="s">
        <v>3253</v>
      </c>
      <c r="D659" s="9" t="s">
        <v>3320</v>
      </c>
      <c r="E659" s="9" t="s">
        <v>3334</v>
      </c>
      <c r="F659" s="24" t="s">
        <v>3335</v>
      </c>
      <c r="I659" s="7" t="s">
        <v>3336</v>
      </c>
      <c r="K659" s="7">
        <v>21</v>
      </c>
      <c r="L659" s="38" t="str">
        <f t="shared" si="69"/>
        <v>Emergency Planning Preparedness, Prevention &amp; Response  June 29, 30 and July I, 2004, Orlando, Florida, AICHE, NY, NY</v>
      </c>
      <c r="M659" s="33" t="str">
        <f t="shared" si="70"/>
        <v>https://www.aiche.org/academy/conferences/ccps-annual-international-conference/2004/proceeding</v>
      </c>
      <c r="N659" s="38" t="str">
        <f t="shared" si="72"/>
        <v>M. J. Hazzan and I. Jones, "A Graphical Method for Planning Security Vulnerability Analyses of Transportation &amp; Value-Chain Activities," Emergency Planning Preparedness, Prevention &amp; Response  June 29, 30 and July I, 2004, Orlando, Florida, AICHE, NY, NY, pp 263-276.</v>
      </c>
      <c r="O659" s="7" t="s">
        <v>114</v>
      </c>
      <c r="P659" s="9" t="s">
        <v>3337</v>
      </c>
      <c r="Q659" s="26" t="str">
        <f t="shared" si="71"/>
        <v>https://www.aiche.org/academy/conferences/ccps-annual-international-conference/2004/proceeding</v>
      </c>
      <c r="R659" s="18" t="s">
        <v>17871</v>
      </c>
      <c r="S659" s="26" t="str">
        <f t="shared" si="73"/>
        <v>https://www.aiche.org/node/1906446/group/9706/session/124341/paper/859016</v>
      </c>
    </row>
    <row r="660" spans="1:19" ht="46.5" x14ac:dyDescent="0.35">
      <c r="A660" s="18">
        <v>659</v>
      </c>
      <c r="B660" s="18">
        <v>2004</v>
      </c>
      <c r="C660" s="12" t="s">
        <v>3253</v>
      </c>
      <c r="D660" s="9" t="s">
        <v>3333</v>
      </c>
      <c r="E660" s="9" t="s">
        <v>3338</v>
      </c>
      <c r="F660" s="24" t="s">
        <v>3339</v>
      </c>
      <c r="I660" s="7" t="s">
        <v>3340</v>
      </c>
      <c r="K660" s="7">
        <v>22</v>
      </c>
      <c r="L660" s="38" t="str">
        <f t="shared" si="69"/>
        <v>Emergency Planning Preparedness, Prevention &amp; Response  June 29, 30 and July I, 2004, Orlando, Florida, AICHE, NY, NY</v>
      </c>
      <c r="M660" s="33" t="str">
        <f t="shared" si="70"/>
        <v>https://www.aiche.org/academy/conferences/ccps-annual-international-conference/2004/proceeding</v>
      </c>
      <c r="N660" s="38" t="str">
        <f t="shared" si="72"/>
        <v>C. Goode and T. Brabazon, "Emergency Preplanning in Pipeline Construction," Emergency Planning Preparedness, Prevention &amp; Response  June 29, 30 and July I, 2004, Orlando, Florida, AICHE, NY, NY, pp 277-284.</v>
      </c>
      <c r="O660" s="7" t="s">
        <v>118</v>
      </c>
      <c r="P660" s="9" t="s">
        <v>3341</v>
      </c>
      <c r="Q660" s="26" t="str">
        <f t="shared" si="71"/>
        <v>https://www.aiche.org/academy/conferences/ccps-annual-international-conference/2004/proceeding</v>
      </c>
      <c r="R660" s="18" t="s">
        <v>17872</v>
      </c>
      <c r="S660" s="26" t="str">
        <f t="shared" si="73"/>
        <v>https://www.aiche.org/node/1906446/group/9706/session/124341/paper/859021</v>
      </c>
    </row>
    <row r="661" spans="1:19" ht="46.5" x14ac:dyDescent="0.35">
      <c r="A661" s="18">
        <v>660</v>
      </c>
      <c r="B661" s="18">
        <v>2004</v>
      </c>
      <c r="C661" s="12" t="s">
        <v>3253</v>
      </c>
      <c r="D661" s="9" t="s">
        <v>3333</v>
      </c>
      <c r="E661" s="9" t="s">
        <v>3342</v>
      </c>
      <c r="F661" s="24" t="s">
        <v>3343</v>
      </c>
      <c r="I661" s="7" t="s">
        <v>3344</v>
      </c>
      <c r="K661" s="7">
        <v>23</v>
      </c>
      <c r="L661" s="38" t="str">
        <f t="shared" si="69"/>
        <v>Emergency Planning Preparedness, Prevention &amp; Response  June 29, 30 and July I, 2004, Orlando, Florida, AICHE, NY, NY</v>
      </c>
      <c r="M661" s="33" t="str">
        <f t="shared" si="70"/>
        <v>https://www.aiche.org/academy/conferences/ccps-annual-international-conference/2004/proceeding</v>
      </c>
      <c r="N661" s="38" t="str">
        <f t="shared" si="72"/>
        <v>A. M. Downes, "Reducing Value Chain Vulnerability To Terrorist Attacks," Emergency Planning Preparedness, Prevention &amp; Response  June 29, 30 and July I, 2004, Orlando, Florida, AICHE, NY, NY, pp 285-300.</v>
      </c>
      <c r="O661" s="7" t="s">
        <v>122</v>
      </c>
      <c r="P661" s="9" t="s">
        <v>3345</v>
      </c>
      <c r="Q661" s="26" t="str">
        <f t="shared" si="71"/>
        <v>https://www.aiche.org/academy/conferences/ccps-annual-international-conference/2004/proceeding</v>
      </c>
      <c r="R661" s="18" t="s">
        <v>17873</v>
      </c>
      <c r="S661" s="26" t="str">
        <f t="shared" si="73"/>
        <v>https://www.aiche.org/node/1906446/group/9706/session/124341/paper/859026</v>
      </c>
    </row>
    <row r="662" spans="1:19" ht="46.5" x14ac:dyDescent="0.35">
      <c r="A662" s="18">
        <v>661</v>
      </c>
      <c r="B662" s="18">
        <v>2004</v>
      </c>
      <c r="C662" s="12" t="s">
        <v>3253</v>
      </c>
      <c r="D662" s="9" t="s">
        <v>3333</v>
      </c>
      <c r="E662" s="9" t="s">
        <v>3347</v>
      </c>
      <c r="F662" s="24" t="s">
        <v>3348</v>
      </c>
      <c r="I662" s="7" t="s">
        <v>3349</v>
      </c>
      <c r="K662" s="7">
        <v>24</v>
      </c>
      <c r="L662" s="38" t="str">
        <f t="shared" si="69"/>
        <v>Emergency Planning Preparedness, Prevention &amp; Response  June 29, 30 and July I, 2004, Orlando, Florida, AICHE, NY, NY</v>
      </c>
      <c r="M662" s="33" t="str">
        <f t="shared" si="70"/>
        <v>https://www.aiche.org/academy/conferences/ccps-annual-international-conference/2004/proceeding</v>
      </c>
      <c r="N662" s="38" t="str">
        <f t="shared" si="72"/>
        <v>A. Wilson, R. De Cort, and W. Crumpton, "Lessons Learned from a Major Accident Involving Uncontrolled Molten Sodium Release," Emergency Planning Preparedness, Prevention &amp; Response  June 29, 30 and July I, 2004, Orlando, Florida, AICHE, NY, NY, pp 301-310.</v>
      </c>
      <c r="O662" s="7" t="s">
        <v>194</v>
      </c>
      <c r="P662" s="9" t="s">
        <v>3350</v>
      </c>
      <c r="Q662" s="26" t="str">
        <f t="shared" si="71"/>
        <v>https://www.aiche.org/academy/conferences/ccps-annual-international-conference/2004/proceeding</v>
      </c>
      <c r="R662" s="18" t="s">
        <v>17874</v>
      </c>
      <c r="S662" s="26" t="str">
        <f t="shared" si="73"/>
        <v>https://www.aiche.org/node/1906446/group/9706/session/124341/paper/859031</v>
      </c>
    </row>
    <row r="663" spans="1:19" ht="46.5" x14ac:dyDescent="0.35">
      <c r="A663" s="18">
        <v>662</v>
      </c>
      <c r="B663" s="18">
        <v>2004</v>
      </c>
      <c r="C663" s="12" t="s">
        <v>3253</v>
      </c>
      <c r="D663" s="9" t="s">
        <v>3346</v>
      </c>
      <c r="E663" s="9" t="s">
        <v>3351</v>
      </c>
      <c r="F663" s="24" t="s">
        <v>3352</v>
      </c>
      <c r="I663" s="7" t="s">
        <v>3353</v>
      </c>
      <c r="K663" s="7">
        <v>25</v>
      </c>
      <c r="L663" s="38" t="str">
        <f t="shared" si="69"/>
        <v>Emergency Planning Preparedness, Prevention &amp; Response  June 29, 30 and July I, 2004, Orlando, Florida, AICHE, NY, NY</v>
      </c>
      <c r="M663" s="33" t="str">
        <f t="shared" si="70"/>
        <v>https://www.aiche.org/academy/conferences/ccps-annual-international-conference/2004/proceeding</v>
      </c>
      <c r="N663" s="38" t="str">
        <f t="shared" si="72"/>
        <v>R. A. Ogle, D. R. Morrison, and M. J. Viz, "Emergency Response To a Non-Collision HAZMAT Release from a Railcar," Emergency Planning Preparedness, Prevention &amp; Response  June 29, 30 and July I, 2004, Orlando, Florida, AICHE, NY, NY, pp 311-316.</v>
      </c>
      <c r="O663" s="7" t="s">
        <v>198</v>
      </c>
      <c r="P663" s="9" t="s">
        <v>3354</v>
      </c>
      <c r="Q663" s="26" t="str">
        <f t="shared" si="71"/>
        <v>https://www.aiche.org/academy/conferences/ccps-annual-international-conference/2004/proceeding</v>
      </c>
      <c r="R663" s="18" t="s">
        <v>17875</v>
      </c>
      <c r="S663" s="26" t="str">
        <f t="shared" si="73"/>
        <v>https://www.aiche.org/node/1906446/group/9706/session/124341/paper/859036</v>
      </c>
    </row>
    <row r="664" spans="1:19" ht="46.5" x14ac:dyDescent="0.35">
      <c r="A664" s="18">
        <v>663</v>
      </c>
      <c r="B664" s="18">
        <v>2004</v>
      </c>
      <c r="C664" s="12" t="s">
        <v>3253</v>
      </c>
      <c r="D664" s="9" t="s">
        <v>3346</v>
      </c>
      <c r="E664" s="9" t="s">
        <v>3355</v>
      </c>
      <c r="F664" s="24" t="s">
        <v>3356</v>
      </c>
      <c r="I664" s="7" t="s">
        <v>3357</v>
      </c>
      <c r="K664" s="7">
        <v>26</v>
      </c>
      <c r="L664" s="38" t="str">
        <f t="shared" si="69"/>
        <v>Emergency Planning Preparedness, Prevention &amp; Response  June 29, 30 and July I, 2004, Orlando, Florida, AICHE, NY, NY</v>
      </c>
      <c r="M664" s="33" t="str">
        <f t="shared" si="70"/>
        <v>https://www.aiche.org/academy/conferences/ccps-annual-international-conference/2004/proceeding</v>
      </c>
      <c r="N664" s="38" t="str">
        <f t="shared" si="72"/>
        <v>J. B. Vorderbrueggen, "CSB Incident Investigation," Emergency Planning Preparedness, Prevention &amp; Response  June 29, 30 and July I, 2004, Orlando, Florida, AICHE, NY, NY, pp 317-320.</v>
      </c>
      <c r="O664" s="7" t="s">
        <v>202</v>
      </c>
      <c r="P664" s="9" t="s">
        <v>3358</v>
      </c>
      <c r="Q664" s="26" t="str">
        <f t="shared" si="71"/>
        <v>https://www.aiche.org/academy/conferences/ccps-annual-international-conference/2004/proceeding</v>
      </c>
      <c r="R664" s="18" t="s">
        <v>17876</v>
      </c>
      <c r="S664" s="26" t="str">
        <f t="shared" si="73"/>
        <v>https://www.aiche.org/node/1906446/group/9706/session/124341/paper/859041</v>
      </c>
    </row>
    <row r="665" spans="1:19" ht="46.5" x14ac:dyDescent="0.35">
      <c r="A665" s="18">
        <v>664</v>
      </c>
      <c r="B665" s="18">
        <v>2004</v>
      </c>
      <c r="C665" s="12" t="s">
        <v>3253</v>
      </c>
      <c r="D665" s="9" t="s">
        <v>3346</v>
      </c>
      <c r="E665" s="9" t="s">
        <v>3360</v>
      </c>
      <c r="F665" s="24" t="s">
        <v>3361</v>
      </c>
      <c r="I665" s="7" t="s">
        <v>3362</v>
      </c>
      <c r="K665" s="7">
        <v>27</v>
      </c>
      <c r="L665" s="38" t="str">
        <f t="shared" si="69"/>
        <v>Emergency Planning Preparedness, Prevention &amp; Response  June 29, 30 and July I, 2004, Orlando, Florida, AICHE, NY, NY</v>
      </c>
      <c r="M665" s="33" t="str">
        <f t="shared" si="70"/>
        <v>https://www.aiche.org/academy/conferences/ccps-annual-international-conference/2004/proceeding</v>
      </c>
      <c r="N665" s="38" t="str">
        <f t="shared" si="72"/>
        <v>L. Chippindall and D. Butts, "Managing the Financial Risks of Major Accidents," Emergency Planning Preparedness, Prevention &amp; Response  June 29, 30 and July I, 2004, Orlando, Florida, AICHE, NY, NY, pp 321-336.</v>
      </c>
      <c r="O665" s="7" t="s">
        <v>863</v>
      </c>
      <c r="P665" s="9" t="s">
        <v>3363</v>
      </c>
      <c r="Q665" s="26" t="str">
        <f t="shared" si="71"/>
        <v>https://www.aiche.org/academy/conferences/ccps-annual-international-conference/2004/proceeding</v>
      </c>
      <c r="R665" s="18" t="s">
        <v>17877</v>
      </c>
      <c r="S665" s="26" t="str">
        <f t="shared" si="73"/>
        <v>https://www.aiche.org/node/1906446/group/9706/session/124341/paper/859046</v>
      </c>
    </row>
    <row r="666" spans="1:19" ht="46.5" x14ac:dyDescent="0.35">
      <c r="A666" s="18">
        <v>665</v>
      </c>
      <c r="B666" s="18">
        <v>2004</v>
      </c>
      <c r="C666" s="12" t="s">
        <v>3253</v>
      </c>
      <c r="D666" s="9" t="s">
        <v>3359</v>
      </c>
      <c r="E666" s="9" t="s">
        <v>3364</v>
      </c>
      <c r="F666" s="24" t="s">
        <v>3247</v>
      </c>
      <c r="I666" s="7" t="s">
        <v>3365</v>
      </c>
      <c r="K666" s="7">
        <v>28</v>
      </c>
      <c r="L666" s="38" t="str">
        <f t="shared" si="69"/>
        <v>Emergency Planning Preparedness, Prevention &amp; Response  June 29, 30 and July I, 2004, Orlando, Florida, AICHE, NY, NY</v>
      </c>
      <c r="M666" s="33" t="str">
        <f t="shared" si="70"/>
        <v>https://www.aiche.org/academy/conferences/ccps-annual-international-conference/2004/proceeding</v>
      </c>
      <c r="N666" s="38" t="str">
        <f t="shared" si="72"/>
        <v>S. A. Urbanik, "Initiating Event Frequency Case Study: Electrolytic Cell Process," Emergency Planning Preparedness, Prevention &amp; Response  June 29, 30 and July I, 2004, Orlando, Florida, AICHE, NY, NY, pp 337-346.</v>
      </c>
      <c r="O666" s="7" t="s">
        <v>866</v>
      </c>
      <c r="P666" s="9" t="s">
        <v>3366</v>
      </c>
      <c r="Q666" s="26" t="str">
        <f t="shared" si="71"/>
        <v>https://www.aiche.org/academy/conferences/ccps-annual-international-conference/2004/proceeding</v>
      </c>
      <c r="R666" s="18" t="s">
        <v>17878</v>
      </c>
      <c r="S666" s="26" t="str">
        <f t="shared" si="73"/>
        <v>https://www.aiche.org/node/1906446/group/9706/session/124341/paper/859051</v>
      </c>
    </row>
    <row r="667" spans="1:19" ht="46.5" x14ac:dyDescent="0.35">
      <c r="A667" s="18">
        <v>666</v>
      </c>
      <c r="B667" s="18">
        <v>2004</v>
      </c>
      <c r="C667" s="12" t="s">
        <v>3253</v>
      </c>
      <c r="D667" s="9" t="s">
        <v>3359</v>
      </c>
      <c r="E667" s="9" t="s">
        <v>3367</v>
      </c>
      <c r="F667" s="24" t="s">
        <v>3368</v>
      </c>
      <c r="I667" s="7" t="s">
        <v>3369</v>
      </c>
      <c r="K667" s="7">
        <v>29</v>
      </c>
      <c r="L667" s="38" t="str">
        <f t="shared" si="69"/>
        <v>Emergency Planning Preparedness, Prevention &amp; Response  June 29, 30 and July I, 2004, Orlando, Florida, AICHE, NY, NY</v>
      </c>
      <c r="M667" s="33" t="str">
        <f t="shared" si="70"/>
        <v>https://www.aiche.org/academy/conferences/ccps-annual-international-conference/2004/proceeding</v>
      </c>
      <c r="N667" s="38" t="str">
        <f t="shared" si="72"/>
        <v>T. Overton and T. Wagner, "Use of Layer of Protection Analysis (LOPA) Within the Dow Chemical Company," Emergency Planning Preparedness, Prevention &amp; Response  June 29, 30 and July I, 2004, Orlando, Florida, AICHE, NY, NY, pp 347-356.</v>
      </c>
      <c r="O667" s="7" t="s">
        <v>870</v>
      </c>
      <c r="P667" s="9" t="s">
        <v>3370</v>
      </c>
      <c r="Q667" s="26" t="str">
        <f t="shared" si="71"/>
        <v>https://www.aiche.org/academy/conferences/ccps-annual-international-conference/2004/proceeding</v>
      </c>
      <c r="R667" s="18" t="s">
        <v>17879</v>
      </c>
      <c r="S667" s="26" t="str">
        <f t="shared" si="73"/>
        <v>https://www.aiche.org/node/1906446/group/9706/session/124341/paper/859056</v>
      </c>
    </row>
    <row r="668" spans="1:19" ht="46.5" x14ac:dyDescent="0.35">
      <c r="A668" s="18">
        <v>667</v>
      </c>
      <c r="B668" s="18">
        <v>2004</v>
      </c>
      <c r="C668" s="12" t="s">
        <v>3253</v>
      </c>
      <c r="D668" s="9" t="s">
        <v>3359</v>
      </c>
      <c r="E668" s="9" t="s">
        <v>3372</v>
      </c>
      <c r="F668" s="24" t="s">
        <v>3373</v>
      </c>
      <c r="I668" s="7" t="s">
        <v>3374</v>
      </c>
      <c r="K668" s="7">
        <v>30</v>
      </c>
      <c r="L668" s="38" t="str">
        <f t="shared" si="69"/>
        <v>Emergency Planning Preparedness, Prevention &amp; Response  June 29, 30 and July I, 2004, Orlando, Florida, AICHE, NY, NY</v>
      </c>
      <c r="M668" s="33" t="str">
        <f t="shared" si="70"/>
        <v>https://www.aiche.org/academy/conferences/ccps-annual-international-conference/2004/proceeding</v>
      </c>
      <c r="N668" s="38" t="str">
        <f t="shared" si="72"/>
        <v>F. M. Broussard and H. K. Harriss, "Implementing Personnel and Organizational Management of Change (P&amp;O MOC) Processes," Emergency Planning Preparedness, Prevention &amp; Response  June 29, 30 and July I, 2004, Orlando, Florida, AICHE, NY, NY, pp 357-372.</v>
      </c>
      <c r="O668" s="7" t="s">
        <v>952</v>
      </c>
      <c r="P668" s="9" t="s">
        <v>3375</v>
      </c>
      <c r="Q668" s="26" t="str">
        <f t="shared" si="71"/>
        <v>https://www.aiche.org/academy/conferences/ccps-annual-international-conference/2004/proceeding</v>
      </c>
      <c r="R668" s="18" t="s">
        <v>17880</v>
      </c>
      <c r="S668" s="26" t="str">
        <f t="shared" si="73"/>
        <v>https://www.aiche.org/node/1906446/group/9706/session/124341/paper/859061</v>
      </c>
    </row>
    <row r="669" spans="1:19" ht="46.5" x14ac:dyDescent="0.35">
      <c r="A669" s="18">
        <v>668</v>
      </c>
      <c r="B669" s="18">
        <v>2004</v>
      </c>
      <c r="C669" s="12" t="s">
        <v>3253</v>
      </c>
      <c r="D669" s="9" t="s">
        <v>3371</v>
      </c>
      <c r="E669" s="9" t="s">
        <v>3376</v>
      </c>
      <c r="F669" s="24" t="s">
        <v>3377</v>
      </c>
      <c r="I669" s="7" t="s">
        <v>3378</v>
      </c>
      <c r="K669" s="7">
        <v>31</v>
      </c>
      <c r="L669" s="38" t="str">
        <f t="shared" si="69"/>
        <v>Emergency Planning Preparedness, Prevention &amp; Response  June 29, 30 and July I, 2004, Orlando, Florida, AICHE, NY, NY</v>
      </c>
      <c r="M669" s="33" t="str">
        <f t="shared" si="70"/>
        <v>https://www.aiche.org/academy/conferences/ccps-annual-international-conference/2004/proceeding</v>
      </c>
      <c r="N669" s="38" t="str">
        <f t="shared" si="72"/>
        <v>G. D. Creedy, J. S. Shrives, and G. Phillips, "Major Hazard Control in Canada: a Change in the Regulatory Landscape," Emergency Planning Preparedness, Prevention &amp; Response  June 29, 30 and July I, 2004, Orlando, Florida, AICHE, NY, NY, pp 373-384.</v>
      </c>
      <c r="O669" s="7" t="s">
        <v>954</v>
      </c>
      <c r="P669" s="9" t="s">
        <v>3379</v>
      </c>
      <c r="Q669" s="26" t="str">
        <f t="shared" si="71"/>
        <v>https://www.aiche.org/academy/conferences/ccps-annual-international-conference/2004/proceeding</v>
      </c>
      <c r="R669" s="18" t="s">
        <v>17881</v>
      </c>
      <c r="S669" s="26" t="str">
        <f t="shared" si="73"/>
        <v>https://www.aiche.org/node/1906446/group/9706/session/124341/paper/859066</v>
      </c>
    </row>
    <row r="670" spans="1:19" ht="46.5" x14ac:dyDescent="0.35">
      <c r="A670" s="18">
        <v>669</v>
      </c>
      <c r="B670" s="18">
        <v>2004</v>
      </c>
      <c r="C670" s="12" t="s">
        <v>3253</v>
      </c>
      <c r="D670" s="9" t="s">
        <v>3371</v>
      </c>
      <c r="E670" s="9" t="s">
        <v>3380</v>
      </c>
      <c r="F670" s="24" t="s">
        <v>3224</v>
      </c>
      <c r="I670" s="7" t="s">
        <v>3381</v>
      </c>
      <c r="K670" s="7">
        <v>32</v>
      </c>
      <c r="L670" s="38" t="str">
        <f t="shared" si="69"/>
        <v>Emergency Planning Preparedness, Prevention &amp; Response  June 29, 30 and July I, 2004, Orlando, Florida, AICHE, NY, NY</v>
      </c>
      <c r="M670" s="33" t="str">
        <f t="shared" si="70"/>
        <v>https://www.aiche.org/academy/conferences/ccps-annual-international-conference/2004/proceeding</v>
      </c>
      <c r="N670" s="38" t="str">
        <f t="shared" si="72"/>
        <v>M. S. Dreux, "Defending OSHA Facility Siting Citations," Emergency Planning Preparedness, Prevention &amp; Response  June 29, 30 and July I, 2004, Orlando, Florida, AICHE, NY, NY, pp 385-388.</v>
      </c>
      <c r="O670" s="7" t="s">
        <v>958</v>
      </c>
      <c r="P670" s="9" t="s">
        <v>3382</v>
      </c>
      <c r="Q670" s="26" t="str">
        <f t="shared" si="71"/>
        <v>https://www.aiche.org/academy/conferences/ccps-annual-international-conference/2004/proceeding</v>
      </c>
      <c r="R670" s="18" t="s">
        <v>17882</v>
      </c>
      <c r="S670" s="26" t="str">
        <f t="shared" si="73"/>
        <v>https://www.aiche.org/node/1906446/group/9706/session/124341/paper/859071</v>
      </c>
    </row>
    <row r="671" spans="1:19" ht="46.5" x14ac:dyDescent="0.35">
      <c r="A671" s="18">
        <v>670</v>
      </c>
      <c r="B671" s="18">
        <v>2004</v>
      </c>
      <c r="C671" s="12" t="s">
        <v>3253</v>
      </c>
      <c r="D671" s="9" t="s">
        <v>3371</v>
      </c>
      <c r="E671" s="9" t="s">
        <v>3383</v>
      </c>
      <c r="F671" s="24" t="s">
        <v>3384</v>
      </c>
      <c r="I671" s="7" t="s">
        <v>3385</v>
      </c>
      <c r="K671" s="7">
        <v>33</v>
      </c>
      <c r="L671" s="38" t="str">
        <f t="shared" si="69"/>
        <v>Emergency Planning Preparedness, Prevention &amp; Response  June 29, 30 and July I, 2004, Orlando, Florida, AICHE, NY, NY</v>
      </c>
      <c r="M671" s="33" t="str">
        <f t="shared" si="70"/>
        <v>https://www.aiche.org/academy/conferences/ccps-annual-international-conference/2004/proceeding</v>
      </c>
      <c r="N671" s="38" t="str">
        <f t="shared" si="72"/>
        <v>N. H. A. Versloot, A. J. J. Klein, and M. De Maaijer, "The ATEX Directives: Explosion Safety and Regulation the European Approach," Emergency Planning Preparedness, Prevention &amp; Response  June 29, 30 and July I, 2004, Orlando, Florida, AICHE, NY, NY, pp 389-406.</v>
      </c>
      <c r="O671" s="7" t="s">
        <v>960</v>
      </c>
      <c r="P671" s="9" t="s">
        <v>3386</v>
      </c>
      <c r="Q671" s="26" t="str">
        <f t="shared" si="71"/>
        <v>https://www.aiche.org/academy/conferences/ccps-annual-international-conference/2004/proceeding</v>
      </c>
      <c r="R671" s="18" t="s">
        <v>17883</v>
      </c>
      <c r="S671" s="26" t="str">
        <f t="shared" si="73"/>
        <v>https://www.aiche.org/node/1906446/group/9706/session/124341/paper/859076</v>
      </c>
    </row>
    <row r="672" spans="1:19" ht="46.5" x14ac:dyDescent="0.35">
      <c r="A672" s="18">
        <v>671</v>
      </c>
      <c r="B672" s="18">
        <v>2004</v>
      </c>
      <c r="C672" s="12" t="s">
        <v>3253</v>
      </c>
      <c r="D672" s="9" t="s">
        <v>3371</v>
      </c>
      <c r="E672" s="9" t="s">
        <v>3387</v>
      </c>
      <c r="F672" s="24" t="s">
        <v>3388</v>
      </c>
      <c r="I672" s="7" t="s">
        <v>3389</v>
      </c>
      <c r="K672" s="7">
        <v>34</v>
      </c>
      <c r="L672" s="38" t="str">
        <f t="shared" si="69"/>
        <v>Emergency Planning Preparedness, Prevention &amp; Response  June 29, 30 and July I, 2004, Orlando, Florida, AICHE, NY, NY</v>
      </c>
      <c r="M672" s="33" t="str">
        <f t="shared" si="70"/>
        <v>https://www.aiche.org/academy/conferences/ccps-annual-international-conference/2004/proceeding</v>
      </c>
      <c r="N672" s="38" t="str">
        <f t="shared" si="72"/>
        <v>B. Venugopal, "Thermal Stability of Materials During Storage and Transport," Emergency Planning Preparedness, Prevention &amp; Response  June 29, 30 and July I, 2004, Orlando, Florida, AICHE, NY, NY, pp 407-416.</v>
      </c>
      <c r="O672" s="7" t="s">
        <v>967</v>
      </c>
      <c r="P672" s="9" t="s">
        <v>3390</v>
      </c>
      <c r="Q672" s="26" t="str">
        <f t="shared" si="71"/>
        <v>https://www.aiche.org/academy/conferences/ccps-annual-international-conference/2004/proceeding</v>
      </c>
      <c r="R672" s="18" t="s">
        <v>17884</v>
      </c>
      <c r="S672" s="26" t="str">
        <f t="shared" si="73"/>
        <v>https://www.aiche.org/node/1906446/group/9706/session/124341/paper/859081</v>
      </c>
    </row>
    <row r="673" spans="1:19" ht="46.5" x14ac:dyDescent="0.35">
      <c r="A673" s="18">
        <v>672</v>
      </c>
      <c r="B673" s="18">
        <v>2004</v>
      </c>
      <c r="C673" s="12" t="s">
        <v>3253</v>
      </c>
      <c r="D673" s="9" t="s">
        <v>2212</v>
      </c>
      <c r="E673" s="9" t="s">
        <v>3391</v>
      </c>
      <c r="F673" s="24" t="s">
        <v>3130</v>
      </c>
      <c r="I673" s="7" t="s">
        <v>3392</v>
      </c>
      <c r="K673" s="7">
        <v>35</v>
      </c>
      <c r="L673" s="38" t="str">
        <f t="shared" si="69"/>
        <v>Emergency Planning Preparedness, Prevention &amp; Response  June 29, 30 and July I, 2004, Orlando, Florida, AICHE, NY, NY</v>
      </c>
      <c r="M673" s="33" t="str">
        <f>HYPERLINK("https://www.aiche.org/academy/conferences/ccps-annual-international-conference/2004/proceeding")</f>
        <v>https://www.aiche.org/academy/conferences/ccps-annual-international-conference/2004/proceeding</v>
      </c>
      <c r="N673" s="38" t="str">
        <f t="shared" si="72"/>
        <v>J. Chen, "Theory of Incident and Its Prediction in the Process Industries," Emergency Planning Preparedness, Prevention &amp; Response  June 29, 30 and July I, 2004, Orlando, Florida, AICHE, NY, NY, pp 417-427.</v>
      </c>
      <c r="O673" s="7" t="s">
        <v>969</v>
      </c>
      <c r="P673" s="9" t="s">
        <v>3393</v>
      </c>
      <c r="Q673" s="26" t="str">
        <f>HYPERLINK("https://www.aiche.org/academy/conferences/ccps-annual-international-conference/2004/proceeding")</f>
        <v>https://www.aiche.org/academy/conferences/ccps-annual-international-conference/2004/proceeding</v>
      </c>
      <c r="R673" s="18" t="s">
        <v>17885</v>
      </c>
      <c r="S673" s="26" t="str">
        <f t="shared" si="73"/>
        <v>https://www.aiche.org/node/1906446/group/9706/session/124341/paper/859086</v>
      </c>
    </row>
    <row r="674" spans="1:19" ht="46.5" x14ac:dyDescent="0.35">
      <c r="A674" s="18">
        <v>673</v>
      </c>
      <c r="B674" s="18">
        <v>2005</v>
      </c>
      <c r="C674" s="12" t="s">
        <v>3394</v>
      </c>
      <c r="D674" s="9" t="s">
        <v>3395</v>
      </c>
      <c r="E674" s="9" t="s">
        <v>3396</v>
      </c>
      <c r="F674" s="24" t="s">
        <v>3397</v>
      </c>
      <c r="I674" s="7" t="s">
        <v>3398</v>
      </c>
      <c r="K674" s="18">
        <v>1</v>
      </c>
      <c r="L674" s="38" t="str">
        <f t="shared" ref="L674:L710" si="74">CCPS_2005</f>
        <v>Risk Managenment: The Path Forward, April 11 - 13, 2005, Atlanta, Georgia. AICHE, NY, NY</v>
      </c>
      <c r="M674" s="33" t="str">
        <f t="shared" ref="M674:M709" si="75">HYPERLINK("https://www.aiche.org/academy/conferences/ccps-annual-international-conference/2005/proceeding")</f>
        <v>https://www.aiche.org/academy/conferences/ccps-annual-international-conference/2005/proceeding</v>
      </c>
      <c r="N674" s="38" t="str">
        <f t="shared" si="72"/>
        <v>B. R. Dunbobbin, C. Lorn Paxton, G. A. Peters, et al., "Preventing Incidents At Newly Acquired Facilities--Implementation of Lessons Learned," Risk Managenment: The Path Forward, April 11 - 13, 2005, Atlanta, Georgia. AICHE, NY, NY, pp 3-14.</v>
      </c>
      <c r="O674" s="23" t="s">
        <v>704</v>
      </c>
      <c r="P674" s="9" t="s">
        <v>3399</v>
      </c>
      <c r="Q674" s="26" t="str">
        <f t="shared" ref="Q674:Q709" si="76">HYPERLINK("https://www.aiche.org/academy/conferences/ccps-annual-international-conference/2005/proceeding")</f>
        <v>https://www.aiche.org/academy/conferences/ccps-annual-international-conference/2005/proceeding</v>
      </c>
      <c r="R674" s="18" t="s">
        <v>17886</v>
      </c>
      <c r="S674" s="26" t="str">
        <f t="shared" si="73"/>
        <v>https://www.aiche.org/node/1906951/group/9711/session/124351/paper/859101</v>
      </c>
    </row>
    <row r="675" spans="1:19" ht="31" x14ac:dyDescent="0.35">
      <c r="A675" s="18">
        <v>674</v>
      </c>
      <c r="B675" s="18">
        <v>2005</v>
      </c>
      <c r="C675" s="12" t="s">
        <v>3394</v>
      </c>
      <c r="D675" s="9" t="s">
        <v>3395</v>
      </c>
      <c r="E675" s="9" t="s">
        <v>3400</v>
      </c>
      <c r="F675" s="24" t="s">
        <v>3401</v>
      </c>
      <c r="I675" s="7" t="s">
        <v>3402</v>
      </c>
      <c r="K675" s="18">
        <v>2</v>
      </c>
      <c r="L675" s="38" t="str">
        <f t="shared" si="74"/>
        <v>Risk Managenment: The Path Forward, April 11 - 13, 2005, Atlanta, Georgia. AICHE, NY, NY</v>
      </c>
      <c r="M675" s="33" t="str">
        <f t="shared" si="75"/>
        <v>https://www.aiche.org/academy/conferences/ccps-annual-international-conference/2005/proceeding</v>
      </c>
      <c r="N675" s="38" t="str">
        <f t="shared" si="72"/>
        <v>P. Killimett, "Organizational Factor That Influence Safety," Risk Managenment: The Path Forward, April 11 - 13, 2005, Atlanta, Georgia. AICHE, NY, NY, pp 15-24.</v>
      </c>
      <c r="O675" s="23" t="s">
        <v>708</v>
      </c>
      <c r="P675" s="9" t="s">
        <v>3403</v>
      </c>
      <c r="Q675" s="26" t="str">
        <f t="shared" si="76"/>
        <v>https://www.aiche.org/academy/conferences/ccps-annual-international-conference/2005/proceeding</v>
      </c>
      <c r="R675" s="18" t="s">
        <v>17887</v>
      </c>
      <c r="S675" s="26" t="str">
        <f t="shared" si="73"/>
        <v>https://www.aiche.org/node/1906951/group/9711/session/124351/paper/859106</v>
      </c>
    </row>
    <row r="676" spans="1:19" ht="31" x14ac:dyDescent="0.35">
      <c r="A676" s="18">
        <v>675</v>
      </c>
      <c r="B676" s="18">
        <v>2005</v>
      </c>
      <c r="C676" s="12" t="s">
        <v>3394</v>
      </c>
      <c r="D676" s="9" t="s">
        <v>3404</v>
      </c>
      <c r="E676" s="9" t="s">
        <v>3405</v>
      </c>
      <c r="F676" s="24" t="s">
        <v>3406</v>
      </c>
      <c r="I676" s="7" t="s">
        <v>3407</v>
      </c>
      <c r="K676" s="18">
        <v>3</v>
      </c>
      <c r="L676" s="38" t="str">
        <f t="shared" si="74"/>
        <v>Risk Managenment: The Path Forward, April 11 - 13, 2005, Atlanta, Georgia. AICHE, NY, NY</v>
      </c>
      <c r="M676" s="33" t="str">
        <f t="shared" si="75"/>
        <v>https://www.aiche.org/academy/conferences/ccps-annual-international-conference/2005/proceeding</v>
      </c>
      <c r="N676" s="38" t="str">
        <f t="shared" si="72"/>
        <v>I. Travers and V. Beckett, "Process Safety Indicators," Risk Managenment: The Path Forward, April 11 - 13, 2005, Atlanta, Georgia. AICHE, NY, NY, pp 25-38.</v>
      </c>
      <c r="O676" s="23" t="s">
        <v>711</v>
      </c>
      <c r="P676" s="9" t="s">
        <v>3408</v>
      </c>
      <c r="Q676" s="26" t="str">
        <f t="shared" si="76"/>
        <v>https://www.aiche.org/academy/conferences/ccps-annual-international-conference/2005/proceeding</v>
      </c>
      <c r="R676" s="18" t="s">
        <v>17888</v>
      </c>
      <c r="S676" s="26" t="str">
        <f t="shared" si="73"/>
        <v>https://www.aiche.org/node/1906951/group/9711/session/124351/paper/859111</v>
      </c>
    </row>
    <row r="677" spans="1:19" ht="31" x14ac:dyDescent="0.35">
      <c r="A677" s="18">
        <v>676</v>
      </c>
      <c r="B677" s="18">
        <v>2005</v>
      </c>
      <c r="C677" s="12" t="s">
        <v>3394</v>
      </c>
      <c r="D677" s="9" t="s">
        <v>3404</v>
      </c>
      <c r="E677" s="9" t="s">
        <v>3409</v>
      </c>
      <c r="F677" s="24" t="s">
        <v>3079</v>
      </c>
      <c r="I677" s="7" t="s">
        <v>3410</v>
      </c>
      <c r="K677" s="18">
        <v>4</v>
      </c>
      <c r="L677" s="38" t="str">
        <f t="shared" si="74"/>
        <v>Risk Managenment: The Path Forward, April 11 - 13, 2005, Atlanta, Georgia. AICHE, NY, NY</v>
      </c>
      <c r="M677" s="33" t="str">
        <f t="shared" si="75"/>
        <v>https://www.aiche.org/academy/conferences/ccps-annual-international-conference/2005/proceeding</v>
      </c>
      <c r="N677" s="38" t="str">
        <f t="shared" si="72"/>
        <v>S. Arendt, "Continuously Improving PSM Effectiveness - a Practical Roadmap," Risk Managenment: The Path Forward, April 11 - 13, 2005, Atlanta, Georgia. AICHE, NY, NY, pp 39-54.</v>
      </c>
      <c r="O677" s="23" t="s">
        <v>715</v>
      </c>
      <c r="P677" s="9" t="s">
        <v>3411</v>
      </c>
      <c r="Q677" s="26" t="str">
        <f t="shared" si="76"/>
        <v>https://www.aiche.org/academy/conferences/ccps-annual-international-conference/2005/proceeding</v>
      </c>
      <c r="R677" s="18" t="s">
        <v>17889</v>
      </c>
      <c r="S677" s="26" t="str">
        <f t="shared" si="73"/>
        <v>https://www.aiche.org/node/1906951/group/9711/session/124351/paper/859116</v>
      </c>
    </row>
    <row r="678" spans="1:19" ht="46.5" x14ac:dyDescent="0.35">
      <c r="A678" s="18">
        <v>677</v>
      </c>
      <c r="B678" s="18">
        <v>2005</v>
      </c>
      <c r="C678" s="12" t="s">
        <v>3394</v>
      </c>
      <c r="D678" s="9" t="s">
        <v>3404</v>
      </c>
      <c r="E678" s="9" t="s">
        <v>3412</v>
      </c>
      <c r="F678" s="24" t="s">
        <v>3413</v>
      </c>
      <c r="I678" s="7" t="s">
        <v>3414</v>
      </c>
      <c r="K678" s="18">
        <v>5</v>
      </c>
      <c r="L678" s="38" t="str">
        <f t="shared" si="74"/>
        <v>Risk Managenment: The Path Forward, April 11 - 13, 2005, Atlanta, Georgia. AICHE, NY, NY</v>
      </c>
      <c r="M678" s="33" t="str">
        <f t="shared" si="75"/>
        <v>https://www.aiche.org/academy/conferences/ccps-annual-international-conference/2005/proceeding</v>
      </c>
      <c r="N678" s="38" t="str">
        <f t="shared" si="72"/>
        <v>S. Schiller and J. Shah, "Managing Catastrophic Risk: Quantitative Methods That Provide Insight and Decision Support," Risk Managenment: The Path Forward, April 11 - 13, 2005, Atlanta, Georgia. AICHE, NY, NY, pp 55-76.</v>
      </c>
      <c r="O678" s="23" t="s">
        <v>719</v>
      </c>
      <c r="P678" s="9" t="s">
        <v>3415</v>
      </c>
      <c r="Q678" s="26" t="str">
        <f t="shared" si="76"/>
        <v>https://www.aiche.org/academy/conferences/ccps-annual-international-conference/2005/proceeding</v>
      </c>
      <c r="R678" s="18" t="s">
        <v>17890</v>
      </c>
      <c r="S678" s="26" t="str">
        <f t="shared" si="73"/>
        <v>https://www.aiche.org/node/1906951/group/9711/session/124351/paper/859121</v>
      </c>
    </row>
    <row r="679" spans="1:19" ht="31" x14ac:dyDescent="0.35">
      <c r="A679" s="18">
        <v>678</v>
      </c>
      <c r="B679" s="18">
        <v>2005</v>
      </c>
      <c r="C679" s="12" t="s">
        <v>3394</v>
      </c>
      <c r="D679" s="9" t="s">
        <v>3404</v>
      </c>
      <c r="E679" s="9" t="s">
        <v>3416</v>
      </c>
      <c r="F679" s="24" t="s">
        <v>3417</v>
      </c>
      <c r="I679" s="7" t="s">
        <v>3418</v>
      </c>
      <c r="K679" s="18">
        <v>6</v>
      </c>
      <c r="L679" s="38" t="str">
        <f t="shared" si="74"/>
        <v>Risk Managenment: The Path Forward, April 11 - 13, 2005, Atlanta, Georgia. AICHE, NY, NY</v>
      </c>
      <c r="M679" s="33" t="str">
        <f t="shared" si="75"/>
        <v>https://www.aiche.org/academy/conferences/ccps-annual-international-conference/2005/proceeding</v>
      </c>
      <c r="N679" s="38" t="str">
        <f t="shared" si="72"/>
        <v>J. Herber, "Use of Process Risk Analysis and System Assessments To Drive PSM," Risk Managenment: The Path Forward, April 11 - 13, 2005, Atlanta, Georgia. AICHE, NY, NY, pp 77-80.</v>
      </c>
      <c r="O679" s="23" t="s">
        <v>723</v>
      </c>
      <c r="P679" s="9" t="s">
        <v>3419</v>
      </c>
      <c r="Q679" s="26" t="str">
        <f t="shared" si="76"/>
        <v>https://www.aiche.org/academy/conferences/ccps-annual-international-conference/2005/proceeding</v>
      </c>
      <c r="R679" s="18" t="s">
        <v>17891</v>
      </c>
      <c r="S679" s="26" t="str">
        <f t="shared" si="73"/>
        <v>https://www.aiche.org/node/1906951/group/9711/session/124351/paper/859126</v>
      </c>
    </row>
    <row r="680" spans="1:19" ht="46.5" x14ac:dyDescent="0.35">
      <c r="A680" s="18">
        <v>679</v>
      </c>
      <c r="B680" s="18">
        <v>2005</v>
      </c>
      <c r="C680" s="12" t="s">
        <v>3394</v>
      </c>
      <c r="D680" s="9" t="s">
        <v>3420</v>
      </c>
      <c r="E680" s="9" t="s">
        <v>3421</v>
      </c>
      <c r="F680" s="24" t="s">
        <v>3422</v>
      </c>
      <c r="I680" s="7" t="s">
        <v>3423</v>
      </c>
      <c r="K680" s="18">
        <v>7</v>
      </c>
      <c r="L680" s="38" t="str">
        <f t="shared" si="74"/>
        <v>Risk Managenment: The Path Forward, April 11 - 13, 2005, Atlanta, Georgia. AICHE, NY, NY</v>
      </c>
      <c r="M680" s="33" t="str">
        <f t="shared" si="75"/>
        <v>https://www.aiche.org/academy/conferences/ccps-annual-international-conference/2005/proceeding</v>
      </c>
      <c r="N680" s="38" t="str">
        <f t="shared" si="72"/>
        <v>D. A. Moore, M. Hazzan, B. Fuller, et al., "Risk Analysis and Management for Critical Asset Protection (RAMCAP)," Risk Managenment: The Path Forward, April 11 - 13, 2005, Atlanta, Georgia. AICHE, NY, NY, pp 81-96.</v>
      </c>
      <c r="O680" s="23" t="s">
        <v>726</v>
      </c>
      <c r="P680" s="9" t="s">
        <v>3424</v>
      </c>
      <c r="Q680" s="26" t="str">
        <f t="shared" si="76"/>
        <v>https://www.aiche.org/academy/conferences/ccps-annual-international-conference/2005/proceeding</v>
      </c>
      <c r="R680" s="18" t="s">
        <v>17892</v>
      </c>
      <c r="S680" s="26" t="str">
        <f t="shared" si="73"/>
        <v>https://www.aiche.org/node/1906951/group/9711/session/124351/paper/859131</v>
      </c>
    </row>
    <row r="681" spans="1:19" ht="46.5" x14ac:dyDescent="0.35">
      <c r="A681" s="18">
        <v>680</v>
      </c>
      <c r="B681" s="18">
        <v>2005</v>
      </c>
      <c r="C681" s="12" t="s">
        <v>3394</v>
      </c>
      <c r="D681" s="9" t="s">
        <v>3420</v>
      </c>
      <c r="E681" s="9" t="s">
        <v>3425</v>
      </c>
      <c r="F681" s="24" t="s">
        <v>3426</v>
      </c>
      <c r="I681" s="7" t="s">
        <v>3427</v>
      </c>
      <c r="K681" s="18">
        <v>8</v>
      </c>
      <c r="L681" s="38" t="str">
        <f t="shared" si="74"/>
        <v>Risk Managenment: The Path Forward, April 11 - 13, 2005, Atlanta, Georgia. AICHE, NY, NY</v>
      </c>
      <c r="M681" s="33" t="str">
        <f t="shared" si="75"/>
        <v>https://www.aiche.org/academy/conferences/ccps-annual-international-conference/2005/proceeding</v>
      </c>
      <c r="N681" s="38" t="str">
        <f t="shared" si="72"/>
        <v>J. Hahn, D. Post Guillen, and T. Anderson, "Process Control Systems in the Chemical Industry: Safety Vs. Security," Risk Managenment: The Path Forward, April 11 - 13, 2005, Atlanta, Georgia. AICHE, NY, NY, pp 97-104.</v>
      </c>
      <c r="O681" s="23" t="s">
        <v>729</v>
      </c>
      <c r="P681" s="9" t="s">
        <v>3428</v>
      </c>
      <c r="Q681" s="26" t="str">
        <f t="shared" si="76"/>
        <v>https://www.aiche.org/academy/conferences/ccps-annual-international-conference/2005/proceeding</v>
      </c>
      <c r="R681" s="18" t="s">
        <v>17893</v>
      </c>
      <c r="S681" s="26" t="str">
        <f t="shared" si="73"/>
        <v>https://www.aiche.org/node/1906951/group/9711/session/124351/paper/859136</v>
      </c>
    </row>
    <row r="682" spans="1:19" ht="31" x14ac:dyDescent="0.35">
      <c r="A682" s="18">
        <v>681</v>
      </c>
      <c r="B682" s="18">
        <v>2005</v>
      </c>
      <c r="C682" s="12" t="s">
        <v>3394</v>
      </c>
      <c r="D682" s="9" t="s">
        <v>3420</v>
      </c>
      <c r="E682" s="9" t="s">
        <v>3429</v>
      </c>
      <c r="F682" s="24" t="s">
        <v>3430</v>
      </c>
      <c r="I682" s="7" t="s">
        <v>3431</v>
      </c>
      <c r="K682" s="18">
        <v>9</v>
      </c>
      <c r="L682" s="38" t="str">
        <f t="shared" si="74"/>
        <v>Risk Managenment: The Path Forward, April 11 - 13, 2005, Atlanta, Georgia. AICHE, NY, NY</v>
      </c>
      <c r="M682" s="33" t="str">
        <f t="shared" si="75"/>
        <v>https://www.aiche.org/academy/conferences/ccps-annual-international-conference/2005/proceeding</v>
      </c>
      <c r="N682" s="38" t="str">
        <f t="shared" si="72"/>
        <v>T. Tincher, "CDC's Role in Chemical Weapons Elimination Oversight," Risk Managenment: The Path Forward, April 11 - 13, 2005, Atlanta, Georgia. AICHE, NY, NY, pp 105-116.</v>
      </c>
      <c r="O682" s="23" t="s">
        <v>732</v>
      </c>
      <c r="P682" s="9" t="s">
        <v>3432</v>
      </c>
      <c r="Q682" s="26" t="str">
        <f t="shared" si="76"/>
        <v>https://www.aiche.org/academy/conferences/ccps-annual-international-conference/2005/proceeding</v>
      </c>
      <c r="R682" s="18" t="s">
        <v>17894</v>
      </c>
      <c r="S682" s="26" t="str">
        <f t="shared" si="73"/>
        <v>https://www.aiche.org/node/1906951/group/9711/session/124351/paper/859141</v>
      </c>
    </row>
    <row r="683" spans="1:19" ht="31" x14ac:dyDescent="0.35">
      <c r="A683" s="18">
        <v>682</v>
      </c>
      <c r="B683" s="18">
        <v>2005</v>
      </c>
      <c r="C683" s="12" t="s">
        <v>3394</v>
      </c>
      <c r="D683" s="9" t="s">
        <v>3433</v>
      </c>
      <c r="E683" s="9" t="s">
        <v>3434</v>
      </c>
      <c r="F683" s="24" t="s">
        <v>3435</v>
      </c>
      <c r="I683" s="7" t="s">
        <v>3436</v>
      </c>
      <c r="K683" s="18">
        <v>10</v>
      </c>
      <c r="L683" s="38" t="str">
        <f t="shared" si="74"/>
        <v>Risk Managenment: The Path Forward, April 11 - 13, 2005, Atlanta, Georgia. AICHE, NY, NY</v>
      </c>
      <c r="M683" s="33" t="str">
        <f t="shared" si="75"/>
        <v>https://www.aiche.org/academy/conferences/ccps-annual-international-conference/2005/proceeding</v>
      </c>
      <c r="N683" s="38" t="str">
        <f t="shared" si="72"/>
        <v>M. Skellett, "Integrity of Piping Systems: Nature and Scope of the Problem Viewed from a Regulators Perspective," Risk Managenment: The Path Forward, April 11 - 13, 2005, Atlanta, Georgia. AICHE, NY, NY, pp 117-132.</v>
      </c>
      <c r="O683" s="23" t="s">
        <v>75</v>
      </c>
      <c r="P683" s="9" t="s">
        <v>3437</v>
      </c>
      <c r="Q683" s="26" t="str">
        <f t="shared" si="76"/>
        <v>https://www.aiche.org/academy/conferences/ccps-annual-international-conference/2005/proceeding</v>
      </c>
      <c r="R683" s="18" t="s">
        <v>17895</v>
      </c>
      <c r="S683" s="26" t="str">
        <f t="shared" si="73"/>
        <v>https://www.aiche.org/node/1906951/group/9711/session/124351/paper/859146</v>
      </c>
    </row>
    <row r="684" spans="1:19" ht="31" x14ac:dyDescent="0.35">
      <c r="A684" s="18">
        <v>683</v>
      </c>
      <c r="B684" s="18">
        <v>2005</v>
      </c>
      <c r="C684" s="12" t="s">
        <v>3394</v>
      </c>
      <c r="D684" s="9" t="s">
        <v>3433</v>
      </c>
      <c r="E684" s="9" t="s">
        <v>3438</v>
      </c>
      <c r="F684" s="24" t="s">
        <v>3439</v>
      </c>
      <c r="I684" s="7" t="s">
        <v>3440</v>
      </c>
      <c r="K684" s="18">
        <v>11</v>
      </c>
      <c r="L684" s="38" t="str">
        <f t="shared" si="74"/>
        <v>Risk Managenment: The Path Forward, April 11 - 13, 2005, Atlanta, Georgia. AICHE, NY, NY</v>
      </c>
      <c r="M684" s="33" t="str">
        <f t="shared" si="75"/>
        <v>https://www.aiche.org/academy/conferences/ccps-annual-international-conference/2005/proceeding</v>
      </c>
      <c r="N684" s="38" t="str">
        <f t="shared" si="72"/>
        <v>J. Aller, R. Valbuena, M. Renner, et al., "Development of an Risk Based Inspection Implementation Manual," Risk Managenment: The Path Forward, April 11 - 13, 2005, Atlanta, Georgia. AICHE, NY, NY, pp 133-146.</v>
      </c>
      <c r="O684" s="7" t="s">
        <v>79</v>
      </c>
      <c r="P684" s="9" t="s">
        <v>3441</v>
      </c>
      <c r="Q684" s="26" t="str">
        <f t="shared" si="76"/>
        <v>https://www.aiche.org/academy/conferences/ccps-annual-international-conference/2005/proceeding</v>
      </c>
      <c r="R684" s="18" t="s">
        <v>17896</v>
      </c>
      <c r="S684" s="26" t="str">
        <f t="shared" si="73"/>
        <v>https://www.aiche.org/node/1906951/group/9711/session/124351/paper/859151</v>
      </c>
    </row>
    <row r="685" spans="1:19" ht="31" x14ac:dyDescent="0.35">
      <c r="A685" s="18">
        <v>684</v>
      </c>
      <c r="B685" s="18">
        <v>2005</v>
      </c>
      <c r="C685" s="12" t="s">
        <v>3394</v>
      </c>
      <c r="D685" s="9" t="s">
        <v>3433</v>
      </c>
      <c r="E685" s="9" t="s">
        <v>3442</v>
      </c>
      <c r="F685" s="24" t="s">
        <v>3443</v>
      </c>
      <c r="I685" s="7" t="s">
        <v>3444</v>
      </c>
      <c r="K685" s="18">
        <v>12</v>
      </c>
      <c r="L685" s="38" t="str">
        <f t="shared" si="74"/>
        <v>Risk Managenment: The Path Forward, April 11 - 13, 2005, Atlanta, Georgia. AICHE, NY, NY</v>
      </c>
      <c r="M685" s="33" t="str">
        <f t="shared" si="75"/>
        <v>https://www.aiche.org/academy/conferences/ccps-annual-international-conference/2005/proceeding</v>
      </c>
      <c r="N685" s="38" t="str">
        <f t="shared" si="72"/>
        <v>E. Clark and D. Frurip, "A National Reactive Chemicals and Flammability Testing Database: Progress and Plans," Risk Managenment: The Path Forward, April 11 - 13, 2005, Atlanta, Georgia. AICHE, NY, NY, pp 147-166.</v>
      </c>
      <c r="O685" s="7" t="s">
        <v>83</v>
      </c>
      <c r="P685" s="9" t="s">
        <v>3445</v>
      </c>
      <c r="Q685" s="26" t="str">
        <f t="shared" si="76"/>
        <v>https://www.aiche.org/academy/conferences/ccps-annual-international-conference/2005/proceeding</v>
      </c>
      <c r="R685" s="18" t="s">
        <v>17897</v>
      </c>
      <c r="S685" s="26" t="str">
        <f t="shared" si="73"/>
        <v>https://www.aiche.org/node/1906951/group/9711/session/124351/paper/859156</v>
      </c>
    </row>
    <row r="686" spans="1:19" ht="31" x14ac:dyDescent="0.35">
      <c r="A686" s="18">
        <v>685</v>
      </c>
      <c r="B686" s="18">
        <v>2005</v>
      </c>
      <c r="C686" s="12" t="s">
        <v>3394</v>
      </c>
      <c r="D686" s="9" t="s">
        <v>3446</v>
      </c>
      <c r="E686" s="9" t="s">
        <v>3447</v>
      </c>
      <c r="F686" s="24" t="s">
        <v>3448</v>
      </c>
      <c r="I686" s="7" t="s">
        <v>3449</v>
      </c>
      <c r="K686" s="18">
        <v>13</v>
      </c>
      <c r="L686" s="38" t="str">
        <f t="shared" si="74"/>
        <v>Risk Managenment: The Path Forward, April 11 - 13, 2005, Atlanta, Georgia. AICHE, NY, NY</v>
      </c>
      <c r="M686" s="33" t="str">
        <f t="shared" si="75"/>
        <v>https://www.aiche.org/academy/conferences/ccps-annual-international-conference/2005/proceeding</v>
      </c>
      <c r="N686" s="38" t="str">
        <f t="shared" si="72"/>
        <v>D. Nic Cavanagh and D. Jeremy Linn, "Beyond Compliance -- the Future Role of Risk Tools?," Risk Managenment: The Path Forward, April 11 - 13, 2005, Atlanta, Georgia. AICHE, NY, NY, pp 167-178.</v>
      </c>
      <c r="O686" s="7" t="s">
        <v>86</v>
      </c>
      <c r="P686" s="9" t="s">
        <v>3450</v>
      </c>
      <c r="Q686" s="26" t="str">
        <f t="shared" si="76"/>
        <v>https://www.aiche.org/academy/conferences/ccps-annual-international-conference/2005/proceeding</v>
      </c>
      <c r="R686" s="18" t="s">
        <v>17898</v>
      </c>
      <c r="S686" s="26" t="str">
        <f t="shared" si="73"/>
        <v>https://www.aiche.org/node/1906951/group/9711/session/124351/paper/859161</v>
      </c>
    </row>
    <row r="687" spans="1:19" ht="31" x14ac:dyDescent="0.35">
      <c r="A687" s="18">
        <v>686</v>
      </c>
      <c r="B687" s="18">
        <v>2005</v>
      </c>
      <c r="C687" s="12" t="s">
        <v>3394</v>
      </c>
      <c r="D687" s="9" t="s">
        <v>3446</v>
      </c>
      <c r="E687" s="9" t="s">
        <v>3451</v>
      </c>
      <c r="F687" s="24" t="s">
        <v>3452</v>
      </c>
      <c r="I687" s="7" t="s">
        <v>3453</v>
      </c>
      <c r="K687" s="18">
        <v>14</v>
      </c>
      <c r="L687" s="38" t="str">
        <f t="shared" si="74"/>
        <v>Risk Managenment: The Path Forward, April 11 - 13, 2005, Atlanta, Georgia. AICHE, NY, NY</v>
      </c>
      <c r="M687" s="33" t="str">
        <f t="shared" si="75"/>
        <v>https://www.aiche.org/academy/conferences/ccps-annual-international-conference/2005/proceeding</v>
      </c>
      <c r="N687" s="38" t="str">
        <f t="shared" si="72"/>
        <v>J. D. Jamison and J. T. Powers, "The DOE Emergency Management System and Mitigation of Chemical Accident Risk," Risk Managenment: The Path Forward, April 11 - 13, 2005, Atlanta, Georgia. AICHE, NY, NY, pp 179-188.</v>
      </c>
      <c r="O687" s="7" t="s">
        <v>89</v>
      </c>
      <c r="P687" s="9" t="s">
        <v>3454</v>
      </c>
      <c r="Q687" s="26" t="str">
        <f t="shared" si="76"/>
        <v>https://www.aiche.org/academy/conferences/ccps-annual-international-conference/2005/proceeding</v>
      </c>
      <c r="R687" s="18" t="s">
        <v>17899</v>
      </c>
      <c r="S687" s="26" t="str">
        <f t="shared" si="73"/>
        <v>https://www.aiche.org/node/1906951/group/9711/session/124351/paper/859166</v>
      </c>
    </row>
    <row r="688" spans="1:19" ht="31" x14ac:dyDescent="0.35">
      <c r="A688" s="18">
        <v>687</v>
      </c>
      <c r="B688" s="18">
        <v>2005</v>
      </c>
      <c r="C688" s="12" t="s">
        <v>3394</v>
      </c>
      <c r="D688" s="9" t="s">
        <v>3446</v>
      </c>
      <c r="E688" s="9" t="s">
        <v>3455</v>
      </c>
      <c r="F688" s="24" t="s">
        <v>3456</v>
      </c>
      <c r="I688" s="7" t="s">
        <v>3457</v>
      </c>
      <c r="K688" s="18">
        <v>15</v>
      </c>
      <c r="L688" s="38" t="str">
        <f t="shared" si="74"/>
        <v>Risk Managenment: The Path Forward, April 11 - 13, 2005, Atlanta, Georgia. AICHE, NY, NY</v>
      </c>
      <c r="M688" s="33" t="str">
        <f t="shared" si="75"/>
        <v>https://www.aiche.org/academy/conferences/ccps-annual-international-conference/2005/proceeding</v>
      </c>
      <c r="N688" s="38" t="str">
        <f t="shared" si="72"/>
        <v>J. McCavit, "Risked Based Process Safety," Risk Managenment: The Path Forward, April 11 - 13, 2005, Atlanta, Georgia. AICHE, NY, NY, pp 189-198.</v>
      </c>
      <c r="O688" s="7" t="s">
        <v>92</v>
      </c>
      <c r="P688" s="9" t="s">
        <v>3458</v>
      </c>
      <c r="Q688" s="26" t="str">
        <f t="shared" si="76"/>
        <v>https://www.aiche.org/academy/conferences/ccps-annual-international-conference/2005/proceeding</v>
      </c>
      <c r="R688" s="18" t="s">
        <v>17900</v>
      </c>
      <c r="S688" s="26" t="str">
        <f t="shared" si="73"/>
        <v>https://www.aiche.org/node/1906951/group/9711/session/124351/paper/859171</v>
      </c>
    </row>
    <row r="689" spans="1:19" ht="31" x14ac:dyDescent="0.35">
      <c r="A689" s="18">
        <v>688</v>
      </c>
      <c r="B689" s="18">
        <v>2005</v>
      </c>
      <c r="C689" s="12" t="s">
        <v>3394</v>
      </c>
      <c r="D689" s="9" t="s">
        <v>3459</v>
      </c>
      <c r="E689" s="9" t="s">
        <v>3460</v>
      </c>
      <c r="F689" s="24" t="s">
        <v>3461</v>
      </c>
      <c r="I689" s="7" t="s">
        <v>3462</v>
      </c>
      <c r="K689" s="18">
        <v>16</v>
      </c>
      <c r="L689" s="38" t="str">
        <f t="shared" si="74"/>
        <v>Risk Managenment: The Path Forward, April 11 - 13, 2005, Atlanta, Georgia. AICHE, NY, NY</v>
      </c>
      <c r="M689" s="33" t="str">
        <f t="shared" si="75"/>
        <v>https://www.aiche.org/academy/conferences/ccps-annual-international-conference/2005/proceeding</v>
      </c>
      <c r="N689" s="38" t="str">
        <f t="shared" si="72"/>
        <v>J. P. Gupta, "Bhopal Accident and Its Effects On Process Safety Worldwide," Risk Managenment: The Path Forward, April 11 - 13, 2005, Atlanta, Georgia. AICHE, NY, NY, pp 199-200.</v>
      </c>
      <c r="O689" s="7" t="s">
        <v>95</v>
      </c>
      <c r="P689" s="9" t="s">
        <v>3463</v>
      </c>
      <c r="Q689" s="26" t="str">
        <f t="shared" si="76"/>
        <v>https://www.aiche.org/academy/conferences/ccps-annual-international-conference/2005/proceeding</v>
      </c>
      <c r="R689" s="18" t="s">
        <v>17901</v>
      </c>
      <c r="S689" s="26" t="str">
        <f t="shared" si="73"/>
        <v>https://www.aiche.org/node/1906951/group/9711/session/124351/paper/859176</v>
      </c>
    </row>
    <row r="690" spans="1:19" ht="31" x14ac:dyDescent="0.35">
      <c r="A690" s="18">
        <v>689</v>
      </c>
      <c r="B690" s="18">
        <v>2005</v>
      </c>
      <c r="C690" s="12" t="s">
        <v>3394</v>
      </c>
      <c r="D690" s="9" t="s">
        <v>3459</v>
      </c>
      <c r="E690" s="9" t="s">
        <v>3464</v>
      </c>
      <c r="F690" s="24" t="s">
        <v>3465</v>
      </c>
      <c r="I690" s="7" t="s">
        <v>3466</v>
      </c>
      <c r="K690" s="18">
        <v>17</v>
      </c>
      <c r="L690" s="38" t="str">
        <f t="shared" si="74"/>
        <v>Risk Managenment: The Path Forward, April 11 - 13, 2005, Atlanta, Georgia. AICHE, NY, NY</v>
      </c>
      <c r="M690" s="33" t="str">
        <f t="shared" si="75"/>
        <v>https://www.aiche.org/academy/conferences/ccps-annual-international-conference/2005/proceeding</v>
      </c>
      <c r="N690" s="38" t="str">
        <f t="shared" si="72"/>
        <v>J. A. Klein, C. Curtis Clements, and D. E. Cummings, "Two Hundred Years of PSM At DuPont," Risk Managenment: The Path Forward, April 11 - 13, 2005, Atlanta, Georgia. AICHE, NY, NY, pp 201-222.</v>
      </c>
      <c r="O690" s="7" t="s">
        <v>98</v>
      </c>
      <c r="P690" s="9" t="s">
        <v>3467</v>
      </c>
      <c r="Q690" s="26" t="str">
        <f t="shared" si="76"/>
        <v>https://www.aiche.org/academy/conferences/ccps-annual-international-conference/2005/proceeding</v>
      </c>
      <c r="R690" s="18" t="s">
        <v>17902</v>
      </c>
      <c r="S690" s="26" t="str">
        <f t="shared" si="73"/>
        <v>https://www.aiche.org/node/1906951/group/9711/session/124351/paper/859181</v>
      </c>
    </row>
    <row r="691" spans="1:19" ht="31" x14ac:dyDescent="0.35">
      <c r="A691" s="18">
        <v>690</v>
      </c>
      <c r="B691" s="18">
        <v>2005</v>
      </c>
      <c r="C691" s="12" t="s">
        <v>3394</v>
      </c>
      <c r="D691" s="9" t="s">
        <v>3459</v>
      </c>
      <c r="E691" s="9" t="s">
        <v>3468</v>
      </c>
      <c r="F691" s="24" t="s">
        <v>3469</v>
      </c>
      <c r="I691" s="7" t="s">
        <v>3470</v>
      </c>
      <c r="K691" s="18">
        <v>18</v>
      </c>
      <c r="L691" s="38" t="str">
        <f t="shared" si="74"/>
        <v>Risk Managenment: The Path Forward, April 11 - 13, 2005, Atlanta, Georgia. AICHE, NY, NY</v>
      </c>
      <c r="M691" s="33" t="str">
        <f t="shared" si="75"/>
        <v>https://www.aiche.org/academy/conferences/ccps-annual-international-conference/2005/proceeding</v>
      </c>
      <c r="N691" s="38" t="str">
        <f t="shared" si="72"/>
        <v>S. H. Kadri and D. W. Jones, "Nurturing a Strong Process Safety Culture," Risk Managenment: The Path Forward, April 11 - 13, 2005, Atlanta, Georgia. AICHE, NY, NY, pp 223-232.</v>
      </c>
      <c r="O691" s="7" t="s">
        <v>102</v>
      </c>
      <c r="P691" s="9" t="s">
        <v>3471</v>
      </c>
      <c r="Q691" s="26" t="str">
        <f t="shared" si="76"/>
        <v>https://www.aiche.org/academy/conferences/ccps-annual-international-conference/2005/proceeding</v>
      </c>
      <c r="R691" s="18" t="s">
        <v>17903</v>
      </c>
      <c r="S691" s="26" t="str">
        <f t="shared" si="73"/>
        <v>https://www.aiche.org/node/1906951/group/9711/session/124351/paper/859186</v>
      </c>
    </row>
    <row r="692" spans="1:19" ht="31" x14ac:dyDescent="0.35">
      <c r="A692" s="18">
        <v>691</v>
      </c>
      <c r="B692" s="18">
        <v>2005</v>
      </c>
      <c r="C692" s="12" t="s">
        <v>3394</v>
      </c>
      <c r="D692" s="9" t="s">
        <v>3459</v>
      </c>
      <c r="E692" s="9" t="s">
        <v>3472</v>
      </c>
      <c r="F692" s="24" t="s">
        <v>1816</v>
      </c>
      <c r="I692" s="7" t="s">
        <v>3473</v>
      </c>
      <c r="K692" s="18">
        <v>19</v>
      </c>
      <c r="L692" s="38" t="str">
        <f t="shared" si="74"/>
        <v>Risk Managenment: The Path Forward, April 11 - 13, 2005, Atlanta, Georgia. AICHE, NY, NY</v>
      </c>
      <c r="M692" s="33" t="str">
        <f t="shared" si="75"/>
        <v>https://www.aiche.org/academy/conferences/ccps-annual-international-conference/2005/proceeding</v>
      </c>
      <c r="N692" s="38" t="str">
        <f t="shared" si="72"/>
        <v>D. C. Hendershot, "An Overview of Inherently Safer Design," Risk Managenment: The Path Forward, April 11 - 13, 2005, Atlanta, Georgia. AICHE, NY, NY, pp 233-254.</v>
      </c>
      <c r="O692" s="7" t="s">
        <v>106</v>
      </c>
      <c r="P692" s="9" t="s">
        <v>3474</v>
      </c>
      <c r="Q692" s="26" t="str">
        <f t="shared" si="76"/>
        <v>https://www.aiche.org/academy/conferences/ccps-annual-international-conference/2005/proceeding</v>
      </c>
      <c r="R692" s="18" t="s">
        <v>17904</v>
      </c>
      <c r="S692" s="26" t="str">
        <f t="shared" si="73"/>
        <v>https://www.aiche.org/node/1906951/group/9711/session/124351/paper/859191</v>
      </c>
    </row>
    <row r="693" spans="1:19" ht="31" x14ac:dyDescent="0.35">
      <c r="A693" s="18">
        <v>692</v>
      </c>
      <c r="B693" s="18">
        <v>2005</v>
      </c>
      <c r="C693" s="12" t="s">
        <v>3394</v>
      </c>
      <c r="D693" s="9" t="s">
        <v>3475</v>
      </c>
      <c r="E693" s="9" t="s">
        <v>3476</v>
      </c>
      <c r="F693" s="24" t="s">
        <v>3477</v>
      </c>
      <c r="I693" s="7" t="s">
        <v>3478</v>
      </c>
      <c r="K693" s="18">
        <v>20</v>
      </c>
      <c r="L693" s="38" t="str">
        <f t="shared" si="74"/>
        <v>Risk Managenment: The Path Forward, April 11 - 13, 2005, Atlanta, Georgia. AICHE, NY, NY</v>
      </c>
      <c r="M693" s="33" t="str">
        <f t="shared" si="75"/>
        <v>https://www.aiche.org/academy/conferences/ccps-annual-international-conference/2005/proceeding</v>
      </c>
      <c r="N693" s="38" t="str">
        <f t="shared" si="72"/>
        <v>W. Bradshaw and J. Babcock, "The Right People -- Key To a Successful Hazard Review," Risk Managenment: The Path Forward, April 11 - 13, 2005, Atlanta, Georgia. AICHE, NY, NY, pp 255-266.</v>
      </c>
      <c r="O693" s="7" t="s">
        <v>110</v>
      </c>
      <c r="P693" s="9" t="s">
        <v>3479</v>
      </c>
      <c r="Q693" s="26" t="str">
        <f t="shared" si="76"/>
        <v>https://www.aiche.org/academy/conferences/ccps-annual-international-conference/2005/proceeding</v>
      </c>
      <c r="R693" s="18" t="s">
        <v>17905</v>
      </c>
      <c r="S693" s="26" t="str">
        <f t="shared" si="73"/>
        <v>https://www.aiche.org/node/1906951/group/9711/session/124351/paper/859196</v>
      </c>
    </row>
    <row r="694" spans="1:19" ht="31" x14ac:dyDescent="0.35">
      <c r="A694" s="18">
        <v>693</v>
      </c>
      <c r="B694" s="18">
        <v>2005</v>
      </c>
      <c r="C694" s="12" t="s">
        <v>3394</v>
      </c>
      <c r="D694" s="9" t="s">
        <v>3475</v>
      </c>
      <c r="E694" s="9" t="s">
        <v>3480</v>
      </c>
      <c r="F694" s="24" t="s">
        <v>3481</v>
      </c>
      <c r="I694" s="7" t="s">
        <v>3482</v>
      </c>
      <c r="K694" s="18">
        <v>21</v>
      </c>
      <c r="L694" s="38" t="str">
        <f t="shared" si="74"/>
        <v>Risk Managenment: The Path Forward, April 11 - 13, 2005, Atlanta, Georgia. AICHE, NY, NY</v>
      </c>
      <c r="M694" s="33" t="str">
        <f t="shared" si="75"/>
        <v>https://www.aiche.org/academy/conferences/ccps-annual-international-conference/2005/proceeding</v>
      </c>
      <c r="N694" s="38" t="str">
        <f t="shared" si="72"/>
        <v>M. Hofelich, H. Johnstone, B. Prine, et al., "The Dow Chemical Company's Reactive Chemicals Resource Center," Risk Managenment: The Path Forward, April 11 - 13, 2005, Atlanta, Georgia. AICHE, NY, NY, pp 267-274.</v>
      </c>
      <c r="O694" s="7" t="s">
        <v>114</v>
      </c>
      <c r="P694" s="9" t="s">
        <v>3483</v>
      </c>
      <c r="Q694" s="26" t="str">
        <f t="shared" si="76"/>
        <v>https://www.aiche.org/academy/conferences/ccps-annual-international-conference/2005/proceeding</v>
      </c>
      <c r="R694" s="18" t="s">
        <v>17906</v>
      </c>
      <c r="S694" s="26" t="str">
        <f t="shared" si="73"/>
        <v>https://www.aiche.org/node/1906951/group/9711/session/124351/paper/859201</v>
      </c>
    </row>
    <row r="695" spans="1:19" ht="46.5" x14ac:dyDescent="0.35">
      <c r="A695" s="18">
        <v>694</v>
      </c>
      <c r="B695" s="18">
        <v>2005</v>
      </c>
      <c r="C695" s="12" t="s">
        <v>3394</v>
      </c>
      <c r="D695" s="9" t="s">
        <v>3475</v>
      </c>
      <c r="E695" s="9" t="s">
        <v>3484</v>
      </c>
      <c r="F695" s="24" t="s">
        <v>3485</v>
      </c>
      <c r="I695" s="7" t="s">
        <v>3486</v>
      </c>
      <c r="K695" s="18">
        <v>22</v>
      </c>
      <c r="L695" s="38" t="str">
        <f t="shared" si="74"/>
        <v>Risk Managenment: The Path Forward, April 11 - 13, 2005, Atlanta, Georgia. AICHE, NY, NY</v>
      </c>
      <c r="M695" s="33" t="str">
        <f t="shared" si="75"/>
        <v>https://www.aiche.org/academy/conferences/ccps-annual-international-conference/2005/proceeding</v>
      </c>
      <c r="N695" s="38" t="str">
        <f t="shared" si="72"/>
        <v>R. Ervin, M. Palucis, T. Glowienka, et al., "Using the Adiabatic Flame Temperatures To Predict the Flammability of Lower Alkanes, Carboxylic Acid and Acetates," Risk Managenment: The Path Forward, April 11 - 13, 2005, Atlanta, Georgia. AICHE, NY, NY, pp 275-308.</v>
      </c>
      <c r="O695" s="7" t="s">
        <v>118</v>
      </c>
      <c r="P695" s="9" t="s">
        <v>3487</v>
      </c>
      <c r="Q695" s="26" t="str">
        <f t="shared" si="76"/>
        <v>https://www.aiche.org/academy/conferences/ccps-annual-international-conference/2005/proceeding</v>
      </c>
      <c r="R695" s="18" t="s">
        <v>17907</v>
      </c>
      <c r="S695" s="26" t="str">
        <f t="shared" si="73"/>
        <v>https://www.aiche.org/node/1906951/group/9711/session/124351/paper/859206</v>
      </c>
    </row>
    <row r="696" spans="1:19" ht="31" x14ac:dyDescent="0.35">
      <c r="A696" s="18">
        <v>695</v>
      </c>
      <c r="B696" s="18">
        <v>2005</v>
      </c>
      <c r="C696" s="12" t="s">
        <v>3394</v>
      </c>
      <c r="D696" s="9" t="s">
        <v>3488</v>
      </c>
      <c r="E696" s="9" t="s">
        <v>3489</v>
      </c>
      <c r="F696" s="24" t="s">
        <v>3490</v>
      </c>
      <c r="I696" s="7" t="s">
        <v>3491</v>
      </c>
      <c r="K696" s="18">
        <v>23</v>
      </c>
      <c r="L696" s="38" t="str">
        <f t="shared" si="74"/>
        <v>Risk Managenment: The Path Forward, April 11 - 13, 2005, Atlanta, Georgia. AICHE, NY, NY</v>
      </c>
      <c r="M696" s="33" t="str">
        <f t="shared" si="75"/>
        <v>https://www.aiche.org/academy/conferences/ccps-annual-international-conference/2005/proceeding</v>
      </c>
      <c r="N696" s="38" t="str">
        <f t="shared" si="72"/>
        <v>S. C. Weiner, B. Kinzey, and E. G. Skolnik, "Hydrogen Safety Review Panel: Shaping Safety Awareness," Risk Managenment: The Path Forward, April 11 - 13, 2005, Atlanta, Georgia. AICHE, NY, NY, pp 309-318.</v>
      </c>
      <c r="O696" s="7" t="s">
        <v>122</v>
      </c>
      <c r="P696" s="9" t="s">
        <v>3492</v>
      </c>
      <c r="Q696" s="26" t="str">
        <f t="shared" si="76"/>
        <v>https://www.aiche.org/academy/conferences/ccps-annual-international-conference/2005/proceeding</v>
      </c>
      <c r="R696" s="18" t="s">
        <v>17908</v>
      </c>
      <c r="S696" s="26" t="str">
        <f t="shared" si="73"/>
        <v>https://www.aiche.org/node/1906951/group/9711/session/124351/paper/859211</v>
      </c>
    </row>
    <row r="697" spans="1:19" ht="31" x14ac:dyDescent="0.35">
      <c r="A697" s="18">
        <v>696</v>
      </c>
      <c r="B697" s="18">
        <v>2005</v>
      </c>
      <c r="C697" s="12" t="s">
        <v>3394</v>
      </c>
      <c r="D697" s="9" t="s">
        <v>3488</v>
      </c>
      <c r="E697" s="9" t="s">
        <v>3493</v>
      </c>
      <c r="F697" s="24" t="s">
        <v>3494</v>
      </c>
      <c r="I697" s="7" t="s">
        <v>3495</v>
      </c>
      <c r="K697" s="18">
        <v>24</v>
      </c>
      <c r="L697" s="38" t="str">
        <f t="shared" si="74"/>
        <v>Risk Managenment: The Path Forward, April 11 - 13, 2005, Atlanta, Georgia. AICHE, NY, NY</v>
      </c>
      <c r="M697" s="33" t="str">
        <f t="shared" si="75"/>
        <v>https://www.aiche.org/academy/conferences/ccps-annual-international-conference/2005/proceeding</v>
      </c>
      <c r="N697" s="38" t="str">
        <f t="shared" si="72"/>
        <v>K. Fan, S. Huang, and J. Chen, "Hazard Potential Analysis for Freeway Transportation of Toxic Substances," Risk Managenment: The Path Forward, April 11 - 13, 2005, Atlanta, Georgia. AICHE, NY, NY, pp 319-328.</v>
      </c>
      <c r="O697" s="7" t="s">
        <v>194</v>
      </c>
      <c r="P697" s="9" t="s">
        <v>3496</v>
      </c>
      <c r="Q697" s="26" t="str">
        <f t="shared" si="76"/>
        <v>https://www.aiche.org/academy/conferences/ccps-annual-international-conference/2005/proceeding</v>
      </c>
      <c r="R697" s="18" t="s">
        <v>17909</v>
      </c>
      <c r="S697" s="26" t="str">
        <f t="shared" si="73"/>
        <v>https://www.aiche.org/node/1906951/group/9711/session/124351/paper/859216</v>
      </c>
    </row>
    <row r="698" spans="1:19" ht="46.5" x14ac:dyDescent="0.35">
      <c r="A698" s="18">
        <v>697</v>
      </c>
      <c r="B698" s="18">
        <v>2005</v>
      </c>
      <c r="C698" s="12" t="s">
        <v>3394</v>
      </c>
      <c r="D698" s="9" t="s">
        <v>3497</v>
      </c>
      <c r="E698" s="9" t="s">
        <v>3498</v>
      </c>
      <c r="F698" s="24" t="s">
        <v>3499</v>
      </c>
      <c r="I698" s="7" t="s">
        <v>3500</v>
      </c>
      <c r="K698" s="18">
        <v>25</v>
      </c>
      <c r="L698" s="38" t="str">
        <f t="shared" si="74"/>
        <v>Risk Managenment: The Path Forward, April 11 - 13, 2005, Atlanta, Georgia. AICHE, NY, NY</v>
      </c>
      <c r="M698" s="33" t="str">
        <f t="shared" si="75"/>
        <v>https://www.aiche.org/academy/conferences/ccps-annual-international-conference/2005/proceeding</v>
      </c>
      <c r="N698" s="38" t="str">
        <f t="shared" si="72"/>
        <v>D. Vernon C. Reisi and T. Montgomery, "Achieving Effective Alarm System Performance: Results of ASM Consortium Benchmarking Against the EEMUA Guide for Alarm Systems," Risk Managenment: The Path Forward, April 11 - 13, 2005, Atlanta, Georgia. AICHE, NY, NY, pp 329-340.</v>
      </c>
      <c r="O698" s="7" t="s">
        <v>198</v>
      </c>
      <c r="P698" s="9" t="s">
        <v>3501</v>
      </c>
      <c r="Q698" s="26" t="str">
        <f t="shared" si="76"/>
        <v>https://www.aiche.org/academy/conferences/ccps-annual-international-conference/2005/proceeding</v>
      </c>
      <c r="R698" s="18" t="s">
        <v>17910</v>
      </c>
      <c r="S698" s="26" t="str">
        <f t="shared" si="73"/>
        <v>https://www.aiche.org/node/1906951/group/9711/session/124351/paper/859221</v>
      </c>
    </row>
    <row r="699" spans="1:19" ht="31" x14ac:dyDescent="0.35">
      <c r="A699" s="18">
        <v>698</v>
      </c>
      <c r="B699" s="18">
        <v>2005</v>
      </c>
      <c r="C699" s="12" t="s">
        <v>3394</v>
      </c>
      <c r="D699" s="9" t="s">
        <v>3497</v>
      </c>
      <c r="E699" s="9" t="s">
        <v>3502</v>
      </c>
      <c r="F699" s="24" t="s">
        <v>3503</v>
      </c>
      <c r="I699" s="7" t="s">
        <v>3504</v>
      </c>
      <c r="K699" s="18">
        <v>26</v>
      </c>
      <c r="L699" s="38" t="str">
        <f t="shared" si="74"/>
        <v>Risk Managenment: The Path Forward, April 11 - 13, 2005, Atlanta, Georgia. AICHE, NY, NY</v>
      </c>
      <c r="M699" s="33" t="str">
        <f t="shared" si="75"/>
        <v>https://www.aiche.org/academy/conferences/ccps-annual-international-conference/2005/proceeding</v>
      </c>
      <c r="N699" s="38" t="str">
        <f t="shared" si="72"/>
        <v>A. Meel and W. D. Seider, "Dynamic Risk Assessment of Chemical Processes: an Accident Precursor Approach," Risk Managenment: The Path Forward, April 11 - 13, 2005, Atlanta, Georgia. AICHE, NY, NY, pp 341-354.</v>
      </c>
      <c r="O699" s="7" t="s">
        <v>202</v>
      </c>
      <c r="P699" s="9" t="s">
        <v>3505</v>
      </c>
      <c r="Q699" s="26" t="str">
        <f t="shared" si="76"/>
        <v>https://www.aiche.org/academy/conferences/ccps-annual-international-conference/2005/proceeding</v>
      </c>
      <c r="R699" s="18" t="s">
        <v>17911</v>
      </c>
      <c r="S699" s="26" t="str">
        <f t="shared" si="73"/>
        <v>https://www.aiche.org/node/1906951/group/9711/session/124351/paper/859226</v>
      </c>
    </row>
    <row r="700" spans="1:19" ht="31" x14ac:dyDescent="0.35">
      <c r="A700" s="18">
        <v>699</v>
      </c>
      <c r="B700" s="18">
        <v>2005</v>
      </c>
      <c r="C700" s="12" t="s">
        <v>3394</v>
      </c>
      <c r="D700" s="9" t="s">
        <v>3497</v>
      </c>
      <c r="E700" s="9" t="s">
        <v>3506</v>
      </c>
      <c r="F700" s="24" t="s">
        <v>3507</v>
      </c>
      <c r="I700" s="7" t="s">
        <v>3508</v>
      </c>
      <c r="K700" s="18">
        <v>27</v>
      </c>
      <c r="L700" s="38" t="str">
        <f t="shared" si="74"/>
        <v>Risk Managenment: The Path Forward, April 11 - 13, 2005, Atlanta, Georgia. AICHE, NY, NY</v>
      </c>
      <c r="M700" s="33" t="str">
        <f t="shared" si="75"/>
        <v>https://www.aiche.org/academy/conferences/ccps-annual-international-conference/2005/proceeding</v>
      </c>
      <c r="N700" s="38" t="str">
        <f t="shared" si="72"/>
        <v>D. A. Moore, "Judging Effectiveness of Inherent Safety for Safety and Security of Chemical Facilities," Risk Managenment: The Path Forward, April 11 - 13, 2005, Atlanta, Georgia. AICHE, NY, NY, pp 355-362.</v>
      </c>
      <c r="O700" s="7" t="s">
        <v>863</v>
      </c>
      <c r="P700" s="9" t="s">
        <v>3509</v>
      </c>
      <c r="Q700" s="26" t="str">
        <f t="shared" si="76"/>
        <v>https://www.aiche.org/academy/conferences/ccps-annual-international-conference/2005/proceeding</v>
      </c>
      <c r="R700" s="18" t="s">
        <v>17912</v>
      </c>
      <c r="S700" s="26" t="str">
        <f t="shared" si="73"/>
        <v>https://www.aiche.org/node/1906951/group/9711/session/124351/paper/859231</v>
      </c>
    </row>
    <row r="701" spans="1:19" ht="31" x14ac:dyDescent="0.35">
      <c r="A701" s="18">
        <v>700</v>
      </c>
      <c r="B701" s="18">
        <v>2005</v>
      </c>
      <c r="C701" s="12" t="s">
        <v>3394</v>
      </c>
      <c r="D701" s="9" t="s">
        <v>3510</v>
      </c>
      <c r="E701" s="9" t="s">
        <v>3511</v>
      </c>
      <c r="F701" s="24" t="s">
        <v>3512</v>
      </c>
      <c r="I701" s="7" t="s">
        <v>3513</v>
      </c>
      <c r="K701" s="18">
        <v>28</v>
      </c>
      <c r="L701" s="38" t="str">
        <f t="shared" si="74"/>
        <v>Risk Managenment: The Path Forward, April 11 - 13, 2005, Atlanta, Georgia. AICHE, NY, NY</v>
      </c>
      <c r="M701" s="33" t="str">
        <f t="shared" si="75"/>
        <v>https://www.aiche.org/academy/conferences/ccps-annual-international-conference/2005/proceeding</v>
      </c>
      <c r="N701" s="38" t="str">
        <f t="shared" si="72"/>
        <v>J. Gort and R. J. A. Kersten, "The Safety Quality Factor -- Tuning LOPA in Risk Analysis," Risk Managenment: The Path Forward, April 11 - 13, 2005, Atlanta, Georgia. AICHE, NY, NY, pp 363-372.</v>
      </c>
      <c r="O701" s="7" t="s">
        <v>866</v>
      </c>
      <c r="P701" s="9" t="s">
        <v>3514</v>
      </c>
      <c r="Q701" s="26" t="str">
        <f t="shared" si="76"/>
        <v>https://www.aiche.org/academy/conferences/ccps-annual-international-conference/2005/proceeding</v>
      </c>
      <c r="R701" s="18" t="s">
        <v>17913</v>
      </c>
      <c r="S701" s="26" t="str">
        <f t="shared" si="73"/>
        <v>https://www.aiche.org/node/1906951/group/9711/session/124351/paper/859236</v>
      </c>
    </row>
    <row r="702" spans="1:19" ht="46.5" x14ac:dyDescent="0.35">
      <c r="A702" s="18">
        <v>701</v>
      </c>
      <c r="B702" s="18">
        <v>2005</v>
      </c>
      <c r="C702" s="12" t="s">
        <v>3394</v>
      </c>
      <c r="D702" s="9" t="s">
        <v>3510</v>
      </c>
      <c r="E702" s="9" t="s">
        <v>3515</v>
      </c>
      <c r="F702" s="24" t="s">
        <v>3516</v>
      </c>
      <c r="I702" s="7" t="s">
        <v>3517</v>
      </c>
      <c r="K702" s="18">
        <v>29</v>
      </c>
      <c r="L702" s="38" t="str">
        <f t="shared" si="74"/>
        <v>Risk Managenment: The Path Forward, April 11 - 13, 2005, Atlanta, Georgia. AICHE, NY, NY</v>
      </c>
      <c r="M702" s="33" t="str">
        <f t="shared" si="75"/>
        <v>https://www.aiche.org/academy/conferences/ccps-annual-international-conference/2005/proceeding</v>
      </c>
      <c r="N702" s="38" t="str">
        <f t="shared" si="72"/>
        <v>Y. Qiao, H. H. West, M. Sam Mannan, et al., "FERC Consequence Analysis Model for LNG Spillage Onto Water: Effects of Cargo Tank Release Assessment Variables," Risk Managenment: The Path Forward, April 11 - 13, 2005, Atlanta, Georgia. AICHE, NY, NY, pp 373-386.</v>
      </c>
      <c r="O702" s="7" t="s">
        <v>870</v>
      </c>
      <c r="P702" s="9" t="s">
        <v>3518</v>
      </c>
      <c r="Q702" s="26" t="str">
        <f t="shared" si="76"/>
        <v>https://www.aiche.org/academy/conferences/ccps-annual-international-conference/2005/proceeding</v>
      </c>
      <c r="R702" s="18" t="s">
        <v>17914</v>
      </c>
      <c r="S702" s="26" t="str">
        <f t="shared" si="73"/>
        <v>https://www.aiche.org/node/1906951/group/9711/session/124351/paper/859241</v>
      </c>
    </row>
    <row r="703" spans="1:19" ht="31" x14ac:dyDescent="0.35">
      <c r="A703" s="18">
        <v>702</v>
      </c>
      <c r="B703" s="18">
        <v>2005</v>
      </c>
      <c r="C703" s="12" t="s">
        <v>3394</v>
      </c>
      <c r="D703" s="9" t="s">
        <v>3510</v>
      </c>
      <c r="E703" s="9" t="s">
        <v>3519</v>
      </c>
      <c r="F703" s="24" t="s">
        <v>3520</v>
      </c>
      <c r="I703" s="7" t="s">
        <v>3521</v>
      </c>
      <c r="K703" s="18">
        <v>30</v>
      </c>
      <c r="L703" s="38" t="str">
        <f t="shared" si="74"/>
        <v>Risk Managenment: The Path Forward, April 11 - 13, 2005, Atlanta, Georgia. AICHE, NY, NY</v>
      </c>
      <c r="M703" s="33" t="str">
        <f t="shared" si="75"/>
        <v>https://www.aiche.org/academy/conferences/ccps-annual-international-conference/2005/proceeding</v>
      </c>
      <c r="N703" s="38" t="str">
        <f t="shared" si="72"/>
        <v>C. A. Grounds, "Facility Siting Analysis -- Results Presented Using a Company's Risk Protocol," Risk Managenment: The Path Forward, April 11 - 13, 2005, Atlanta, Georgia. AICHE, NY, NY, pp 387-394.</v>
      </c>
      <c r="O703" s="7" t="s">
        <v>952</v>
      </c>
      <c r="P703" s="9" t="s">
        <v>3522</v>
      </c>
      <c r="Q703" s="26" t="str">
        <f t="shared" si="76"/>
        <v>https://www.aiche.org/academy/conferences/ccps-annual-international-conference/2005/proceeding</v>
      </c>
      <c r="R703" s="18" t="s">
        <v>17915</v>
      </c>
      <c r="S703" s="26" t="str">
        <f t="shared" si="73"/>
        <v>https://www.aiche.org/node/1906951/group/9711/session/124351/paper/859246</v>
      </c>
    </row>
    <row r="704" spans="1:19" ht="46.5" x14ac:dyDescent="0.35">
      <c r="A704" s="18">
        <v>703</v>
      </c>
      <c r="B704" s="18">
        <v>2005</v>
      </c>
      <c r="C704" s="12" t="s">
        <v>3394</v>
      </c>
      <c r="D704" s="9" t="s">
        <v>3510</v>
      </c>
      <c r="E704" s="9" t="s">
        <v>3523</v>
      </c>
      <c r="F704" s="24" t="s">
        <v>3524</v>
      </c>
      <c r="I704" s="7" t="s">
        <v>3525</v>
      </c>
      <c r="K704" s="18">
        <v>31</v>
      </c>
      <c r="L704" s="38" t="str">
        <f t="shared" si="74"/>
        <v>Risk Managenment: The Path Forward, April 11 - 13, 2005, Atlanta, Georgia. AICHE, NY, NY</v>
      </c>
      <c r="M704" s="33" t="str">
        <f t="shared" si="75"/>
        <v>https://www.aiche.org/academy/conferences/ccps-annual-international-conference/2005/proceeding</v>
      </c>
      <c r="N704" s="38" t="str">
        <f t="shared" si="72"/>
        <v>S. Reston, T. Maddison, A. Fowler, et al., "Methods for Determining Risks from Major Accident Hazard Installations," Risk Managenment: The Path Forward, April 11 - 13, 2005, Atlanta, Georgia. AICHE, NY, NY, pp 395-410.</v>
      </c>
      <c r="O704" s="7" t="s">
        <v>954</v>
      </c>
      <c r="P704" s="9" t="s">
        <v>3526</v>
      </c>
      <c r="Q704" s="26" t="str">
        <f t="shared" si="76"/>
        <v>https://www.aiche.org/academy/conferences/ccps-annual-international-conference/2005/proceeding</v>
      </c>
      <c r="R704" s="18" t="s">
        <v>17916</v>
      </c>
      <c r="S704" s="26" t="str">
        <f t="shared" si="73"/>
        <v>https://www.aiche.org/node/1906951/group/9711/session/124351/paper/859251</v>
      </c>
    </row>
    <row r="705" spans="1:19" ht="31" x14ac:dyDescent="0.35">
      <c r="A705" s="18">
        <v>704</v>
      </c>
      <c r="B705" s="18">
        <v>2005</v>
      </c>
      <c r="C705" s="12" t="s">
        <v>3394</v>
      </c>
      <c r="D705" s="9" t="s">
        <v>1050</v>
      </c>
      <c r="E705" s="9" t="s">
        <v>3527</v>
      </c>
      <c r="F705" s="24" t="s">
        <v>3528</v>
      </c>
      <c r="I705" s="7" t="s">
        <v>3529</v>
      </c>
      <c r="K705" s="18">
        <v>32</v>
      </c>
      <c r="L705" s="38" t="str">
        <f t="shared" si="74"/>
        <v>Risk Managenment: The Path Forward, April 11 - 13, 2005, Atlanta, Georgia. AICHE, NY, NY</v>
      </c>
      <c r="M705" s="33" t="str">
        <f t="shared" si="75"/>
        <v>https://www.aiche.org/academy/conferences/ccps-annual-international-conference/2005/proceeding</v>
      </c>
      <c r="N705" s="38" t="str">
        <f t="shared" si="72"/>
        <v>K. S. Mudan and J. R. Natale, "Uncertainties in Evaluating Public Response To Toxic Exposure," Risk Managenment: The Path Forward, April 11 - 13, 2005, Atlanta, Georgia. AICHE, NY, NY, pp 411-444.</v>
      </c>
      <c r="O705" s="7" t="s">
        <v>958</v>
      </c>
      <c r="P705" s="9" t="s">
        <v>3530</v>
      </c>
      <c r="Q705" s="26" t="str">
        <f t="shared" si="76"/>
        <v>https://www.aiche.org/academy/conferences/ccps-annual-international-conference/2005/proceeding</v>
      </c>
      <c r="R705" s="18" t="s">
        <v>17917</v>
      </c>
      <c r="S705" s="26" t="str">
        <f t="shared" si="73"/>
        <v>https://www.aiche.org/node/1906951/group/9711/session/124351/paper/859256</v>
      </c>
    </row>
    <row r="706" spans="1:19" ht="31" x14ac:dyDescent="0.35">
      <c r="A706" s="18">
        <v>705</v>
      </c>
      <c r="B706" s="18">
        <v>2005</v>
      </c>
      <c r="C706" s="12" t="s">
        <v>3394</v>
      </c>
      <c r="D706" s="9" t="s">
        <v>1050</v>
      </c>
      <c r="E706" s="9" t="s">
        <v>3531</v>
      </c>
      <c r="F706" s="24" t="s">
        <v>3532</v>
      </c>
      <c r="I706" s="7" t="s">
        <v>3533</v>
      </c>
      <c r="K706" s="18">
        <v>33</v>
      </c>
      <c r="L706" s="38" t="str">
        <f t="shared" si="74"/>
        <v>Risk Managenment: The Path Forward, April 11 - 13, 2005, Atlanta, Georgia. AICHE, NY, NY</v>
      </c>
      <c r="M706" s="33" t="str">
        <f t="shared" si="75"/>
        <v>https://www.aiche.org/academy/conferences/ccps-annual-international-conference/2005/proceeding</v>
      </c>
      <c r="N706" s="38" t="str">
        <f t="shared" ref="N706:N737" si="77">F706&amp;", """&amp;E706&amp;","" "&amp;L706&amp;", pp"&amp;I706&amp;"."</f>
        <v>E. Alp and R. Michalowicz, "Modeling of a Warehouse Fire a Case Study," Risk Managenment: The Path Forward, April 11 - 13, 2005, Atlanta, Georgia. AICHE, NY, NY, pp 445-456.</v>
      </c>
      <c r="O706" s="7" t="s">
        <v>960</v>
      </c>
      <c r="P706" s="9" t="s">
        <v>3534</v>
      </c>
      <c r="Q706" s="26" t="str">
        <f t="shared" si="76"/>
        <v>https://www.aiche.org/academy/conferences/ccps-annual-international-conference/2005/proceeding</v>
      </c>
      <c r="R706" s="18" t="s">
        <v>17918</v>
      </c>
      <c r="S706" s="26" t="str">
        <f t="shared" si="73"/>
        <v>https://www.aiche.org/node/1906951/group/9711/session/124351/paper/859261</v>
      </c>
    </row>
    <row r="707" spans="1:19" ht="31" x14ac:dyDescent="0.35">
      <c r="A707" s="18">
        <v>706</v>
      </c>
      <c r="B707" s="18">
        <v>2005</v>
      </c>
      <c r="C707" s="12" t="s">
        <v>3394</v>
      </c>
      <c r="D707" s="9" t="s">
        <v>1050</v>
      </c>
      <c r="E707" s="9" t="s">
        <v>3535</v>
      </c>
      <c r="F707" s="24" t="s">
        <v>3536</v>
      </c>
      <c r="I707" s="7" t="s">
        <v>3537</v>
      </c>
      <c r="K707" s="18">
        <v>34</v>
      </c>
      <c r="L707" s="38" t="str">
        <f t="shared" si="74"/>
        <v>Risk Managenment: The Path Forward, April 11 - 13, 2005, Atlanta, Georgia. AICHE, NY, NY</v>
      </c>
      <c r="M707" s="33" t="str">
        <f t="shared" si="75"/>
        <v>https://www.aiche.org/academy/conferences/ccps-annual-international-conference/2005/proceeding</v>
      </c>
      <c r="N707" s="38" t="str">
        <f t="shared" si="77"/>
        <v>C. James Dahn, A. Ghose Dastidar, J. Finkelshtein, et al., "Tantalum Dust Explosibility Characteristics," Risk Managenment: The Path Forward, April 11 - 13, 2005, Atlanta, Georgia. AICHE, NY, NY, pp 457-466.</v>
      </c>
      <c r="O707" s="7" t="s">
        <v>967</v>
      </c>
      <c r="P707" s="9" t="s">
        <v>3538</v>
      </c>
      <c r="Q707" s="26" t="str">
        <f t="shared" si="76"/>
        <v>https://www.aiche.org/academy/conferences/ccps-annual-international-conference/2005/proceeding</v>
      </c>
      <c r="R707" s="18" t="s">
        <v>17919</v>
      </c>
      <c r="S707" s="26" t="str">
        <f t="shared" ref="S707:S737" si="78">HYPERLINK(R707)</f>
        <v>https://www.aiche.org/node/1906951/group/9711/session/124351/paper/859266</v>
      </c>
    </row>
    <row r="708" spans="1:19" ht="31" x14ac:dyDescent="0.35">
      <c r="A708" s="18">
        <v>707</v>
      </c>
      <c r="B708" s="18">
        <v>2005</v>
      </c>
      <c r="C708" s="12" t="s">
        <v>3394</v>
      </c>
      <c r="D708" s="9" t="s">
        <v>3539</v>
      </c>
      <c r="E708" s="9" t="s">
        <v>3540</v>
      </c>
      <c r="F708" s="24" t="s">
        <v>3541</v>
      </c>
      <c r="I708" s="7" t="s">
        <v>3542</v>
      </c>
      <c r="K708" s="18">
        <v>35</v>
      </c>
      <c r="L708" s="38" t="str">
        <f t="shared" si="74"/>
        <v>Risk Managenment: The Path Forward, April 11 - 13, 2005, Atlanta, Georgia. AICHE, NY, NY</v>
      </c>
      <c r="M708" s="33" t="str">
        <f t="shared" si="75"/>
        <v>https://www.aiche.org/academy/conferences/ccps-annual-international-conference/2005/proceeding</v>
      </c>
      <c r="N708" s="38" t="str">
        <f t="shared" si="77"/>
        <v>R. Thibault, "When Risk Becomes Reality: Formosa Plastics' Response To a Plant Explosion," Risk Managenment: The Path Forward, April 11 - 13, 2005, Atlanta, Georgia. AICHE, NY, NY, pp 467-468.</v>
      </c>
      <c r="O708" s="7" t="s">
        <v>969</v>
      </c>
      <c r="P708" s="9" t="s">
        <v>3543</v>
      </c>
      <c r="Q708" s="26" t="str">
        <f t="shared" si="76"/>
        <v>https://www.aiche.org/academy/conferences/ccps-annual-international-conference/2005/proceeding</v>
      </c>
      <c r="R708" s="18" t="s">
        <v>17920</v>
      </c>
      <c r="S708" s="26" t="str">
        <f t="shared" si="78"/>
        <v>https://www.aiche.org/node/1906951/group/9711/session/124351/paper/859271</v>
      </c>
    </row>
    <row r="709" spans="1:19" ht="31" x14ac:dyDescent="0.35">
      <c r="A709" s="18">
        <v>708</v>
      </c>
      <c r="B709" s="18">
        <v>2005</v>
      </c>
      <c r="C709" s="12" t="s">
        <v>3394</v>
      </c>
      <c r="D709" s="9" t="s">
        <v>3539</v>
      </c>
      <c r="E709" s="9" t="s">
        <v>3544</v>
      </c>
      <c r="F709" s="24" t="s">
        <v>3545</v>
      </c>
      <c r="I709" s="7" t="s">
        <v>3546</v>
      </c>
      <c r="K709" s="18">
        <v>36</v>
      </c>
      <c r="L709" s="38" t="str">
        <f t="shared" si="74"/>
        <v>Risk Managenment: The Path Forward, April 11 - 13, 2005, Atlanta, Georgia. AICHE, NY, NY</v>
      </c>
      <c r="M709" s="33" t="str">
        <f t="shared" si="75"/>
        <v>https://www.aiche.org/academy/conferences/ccps-annual-international-conference/2005/proceeding</v>
      </c>
      <c r="N709" s="38" t="str">
        <f t="shared" si="77"/>
        <v>A. Ness and R. Gibson, "Handling Chemicals in Small Containers," Risk Managenment: The Path Forward, April 11 - 13, 2005, Atlanta, Georgia. AICHE, NY, NY, pp 469-478.</v>
      </c>
      <c r="O709" s="7" t="s">
        <v>972</v>
      </c>
      <c r="P709" s="9" t="s">
        <v>3547</v>
      </c>
      <c r="Q709" s="26" t="str">
        <f t="shared" si="76"/>
        <v>https://www.aiche.org/academy/conferences/ccps-annual-international-conference/2005/proceeding</v>
      </c>
      <c r="R709" s="18" t="s">
        <v>17921</v>
      </c>
      <c r="S709" s="26" t="str">
        <f t="shared" si="78"/>
        <v>https://www.aiche.org/node/1906951/group/9711/session/124351/paper/859276</v>
      </c>
    </row>
    <row r="710" spans="1:19" ht="46.5" x14ac:dyDescent="0.35">
      <c r="A710" s="18">
        <v>709</v>
      </c>
      <c r="B710" s="18">
        <v>2005</v>
      </c>
      <c r="C710" s="12" t="s">
        <v>3394</v>
      </c>
      <c r="D710" s="9" t="s">
        <v>3539</v>
      </c>
      <c r="E710" s="9" t="s">
        <v>3548</v>
      </c>
      <c r="F710" s="24" t="s">
        <v>3549</v>
      </c>
      <c r="I710" s="7" t="s">
        <v>3550</v>
      </c>
      <c r="K710" s="18">
        <v>37</v>
      </c>
      <c r="L710" s="38" t="str">
        <f t="shared" si="74"/>
        <v>Risk Managenment: The Path Forward, April 11 - 13, 2005, Atlanta, Georgia. AICHE, NY, NY</v>
      </c>
      <c r="M710" s="33" t="str">
        <f>HYPERLINK("https://www.aiche.org/academy/conferences/ccps-annual-international-conference/2005/proceeding")</f>
        <v>https://www.aiche.org/academy/conferences/ccps-annual-international-conference/2005/proceeding</v>
      </c>
      <c r="N710" s="38" t="str">
        <f t="shared" si="77"/>
        <v>J. Lecoze, N. Dechy, S. Lim, et al., "The 27 March 2003 Billy-Berclau Accident: a Technical and Organisational Investigation," Risk Managenment: The Path Forward, April 11 - 13, 2005, Atlanta, Georgia. AICHE, NY, NY, pp 479-505.</v>
      </c>
      <c r="O710" s="7" t="s">
        <v>976</v>
      </c>
      <c r="P710" s="9" t="s">
        <v>3551</v>
      </c>
      <c r="Q710" s="26" t="str">
        <f>HYPERLINK("https://www.aiche.org/academy/conferences/ccps-annual-international-conference/2005/proceeding")</f>
        <v>https://www.aiche.org/academy/conferences/ccps-annual-international-conference/2005/proceeding</v>
      </c>
      <c r="R710" s="18" t="s">
        <v>17922</v>
      </c>
      <c r="S710" s="26" t="str">
        <f t="shared" si="78"/>
        <v>https://www.aiche.org/node/1906951/group/9711/session/124351/paper/859281</v>
      </c>
    </row>
    <row r="711" spans="1:19" ht="46.5" x14ac:dyDescent="0.35">
      <c r="A711" s="18">
        <v>710</v>
      </c>
      <c r="B711" s="18">
        <v>2006</v>
      </c>
      <c r="C711" s="12" t="s">
        <v>3552</v>
      </c>
      <c r="D711" s="9" t="s">
        <v>3553</v>
      </c>
      <c r="E711" s="9" t="s">
        <v>3554</v>
      </c>
      <c r="F711" s="9" t="s">
        <v>3555</v>
      </c>
      <c r="I711" s="7" t="s">
        <v>3556</v>
      </c>
      <c r="K711" s="7">
        <v>1</v>
      </c>
      <c r="L711" s="38" t="str">
        <f t="shared" ref="L711:L737" si="79">CCPS_2006</f>
        <v>Process Safety Challlenges in  a Global Economy, April 23-27, 2006, Orlando, FL, AICHE, NY, NY.</v>
      </c>
      <c r="M711" s="33" t="str">
        <f t="shared" ref="M711:M736" si="80">HYPERLINK("https://www.aiche.org/academy/conferences/ccps-annual-international-conference/2006/proceeding")</f>
        <v>https://www.aiche.org/academy/conferences/ccps-annual-international-conference/2006/proceeding</v>
      </c>
      <c r="N711" s="38" t="str">
        <f t="shared" si="77"/>
        <v>H. Railton and D. Hurst, "How To Make Problem Customers an Asset? Process Safety Challenges When Working With Diverse Customers," Process Safety Challlenges in  a Global Economy, April 23-27, 2006, Orlando, FL, AICHE, NY, NY., pp 3-4.</v>
      </c>
      <c r="O711" s="23" t="s">
        <v>704</v>
      </c>
      <c r="P711" s="9" t="s">
        <v>3557</v>
      </c>
      <c r="Q711" s="26" t="str">
        <f t="shared" ref="Q711:Q736" si="81">HYPERLINK("https://www.aiche.org/academy/conferences/ccps-annual-international-conference/2006/proceeding")</f>
        <v>https://www.aiche.org/academy/conferences/ccps-annual-international-conference/2006/proceeding</v>
      </c>
      <c r="R711" s="18" t="s">
        <v>17923</v>
      </c>
      <c r="S711" s="26" t="str">
        <f t="shared" si="78"/>
        <v>https://www.aiche.org/node/1906956/group/9716/session/124361/paper/859296</v>
      </c>
    </row>
    <row r="712" spans="1:19" ht="31" x14ac:dyDescent="0.35">
      <c r="A712" s="18">
        <v>711</v>
      </c>
      <c r="B712" s="18">
        <v>2006</v>
      </c>
      <c r="C712" s="12" t="s">
        <v>3552</v>
      </c>
      <c r="D712" s="9" t="s">
        <v>3553</v>
      </c>
      <c r="E712" s="9" t="s">
        <v>3558</v>
      </c>
      <c r="F712" s="9" t="s">
        <v>3559</v>
      </c>
      <c r="I712" s="7" t="s">
        <v>3560</v>
      </c>
      <c r="K712" s="7">
        <v>2</v>
      </c>
      <c r="L712" s="38" t="str">
        <f t="shared" si="79"/>
        <v>Process Safety Challlenges in  a Global Economy, April 23-27, 2006, Orlando, FL, AICHE, NY, NY.</v>
      </c>
      <c r="M712" s="33" t="str">
        <f t="shared" si="80"/>
        <v>https://www.aiche.org/academy/conferences/ccps-annual-international-conference/2006/proceeding</v>
      </c>
      <c r="N712" s="38" t="str">
        <f t="shared" si="77"/>
        <v>G. Schultz, "The Next Generation of Chemical Process Safety? -- a Comparison With the Nuclear Industry," Process Safety Challlenges in  a Global Economy, April 23-27, 2006, Orlando, FL, AICHE, NY, NY., pp 5-14.</v>
      </c>
      <c r="O712" s="23" t="s">
        <v>708</v>
      </c>
      <c r="P712" s="9" t="s">
        <v>3561</v>
      </c>
      <c r="Q712" s="26" t="str">
        <f t="shared" si="81"/>
        <v>https://www.aiche.org/academy/conferences/ccps-annual-international-conference/2006/proceeding</v>
      </c>
      <c r="R712" s="18" t="s">
        <v>17924</v>
      </c>
      <c r="S712" s="26" t="str">
        <f t="shared" si="78"/>
        <v>https://www.aiche.org/node/1906956/group/9716/session/124361/paper/859301</v>
      </c>
    </row>
    <row r="713" spans="1:19" ht="46.5" x14ac:dyDescent="0.35">
      <c r="A713" s="18">
        <v>712</v>
      </c>
      <c r="B713" s="18">
        <v>2006</v>
      </c>
      <c r="C713" s="12" t="s">
        <v>3552</v>
      </c>
      <c r="D713" s="9" t="s">
        <v>3562</v>
      </c>
      <c r="E713" s="9" t="s">
        <v>3563</v>
      </c>
      <c r="F713" s="9" t="s">
        <v>3564</v>
      </c>
      <c r="I713" s="7" t="s">
        <v>3565</v>
      </c>
      <c r="K713" s="7">
        <v>3</v>
      </c>
      <c r="L713" s="38" t="str">
        <f t="shared" si="79"/>
        <v>Process Safety Challlenges in  a Global Economy, April 23-27, 2006, Orlando, FL, AICHE, NY, NY.</v>
      </c>
      <c r="M713" s="33" t="str">
        <f t="shared" si="80"/>
        <v>https://www.aiche.org/academy/conferences/ccps-annual-international-conference/2006/proceeding</v>
      </c>
      <c r="N713" s="38" t="str">
        <f t="shared" si="77"/>
        <v>D. W. Abrahamson and A. L. Sepeda, "Expanding Known Process Safety and Risk Analysis Concepts To Manage Security Concerns," Process Safety Challlenges in  a Global Economy, April 23-27, 2006, Orlando, FL, AICHE, NY, NY., pp 15-18.</v>
      </c>
      <c r="O713" s="23" t="s">
        <v>711</v>
      </c>
      <c r="P713" s="9" t="s">
        <v>3566</v>
      </c>
      <c r="Q713" s="26" t="str">
        <f t="shared" si="81"/>
        <v>https://www.aiche.org/academy/conferences/ccps-annual-international-conference/2006/proceeding</v>
      </c>
      <c r="R713" s="18" t="s">
        <v>17925</v>
      </c>
      <c r="S713" s="26" t="str">
        <f t="shared" si="78"/>
        <v>https://www.aiche.org/node/1906956/group/9716/session/124361/paper/859306</v>
      </c>
    </row>
    <row r="714" spans="1:19" ht="31" x14ac:dyDescent="0.35">
      <c r="A714" s="18">
        <v>713</v>
      </c>
      <c r="B714" s="18">
        <v>2006</v>
      </c>
      <c r="C714" s="12" t="s">
        <v>3552</v>
      </c>
      <c r="D714" s="9" t="s">
        <v>3562</v>
      </c>
      <c r="E714" s="9" t="s">
        <v>3567</v>
      </c>
      <c r="F714" s="9" t="s">
        <v>3568</v>
      </c>
      <c r="I714" s="7" t="s">
        <v>3569</v>
      </c>
      <c r="K714" s="7">
        <v>4</v>
      </c>
      <c r="L714" s="38" t="str">
        <f t="shared" si="79"/>
        <v>Process Safety Challlenges in  a Global Economy, April 23-27, 2006, Orlando, FL, AICHE, NY, NY.</v>
      </c>
      <c r="M714" s="33" t="str">
        <f t="shared" si="80"/>
        <v>https://www.aiche.org/academy/conferences/ccps-annual-international-conference/2006/proceeding</v>
      </c>
      <c r="N714" s="38" t="str">
        <f t="shared" si="77"/>
        <v>R. H. Bennett and M. A. Polcyn, "The Inclusion of Construction Trailers and Modular Buildings in Siting Studies," Process Safety Challlenges in  a Global Economy, April 23-27, 2006, Orlando, FL, AICHE, NY, NY., pp 19-20.</v>
      </c>
      <c r="O714" s="23" t="s">
        <v>715</v>
      </c>
      <c r="P714" s="9" t="s">
        <v>3570</v>
      </c>
      <c r="Q714" s="26" t="str">
        <f t="shared" si="81"/>
        <v>https://www.aiche.org/academy/conferences/ccps-annual-international-conference/2006/proceeding</v>
      </c>
      <c r="R714" s="18" t="s">
        <v>17926</v>
      </c>
      <c r="S714" s="26" t="str">
        <f t="shared" si="78"/>
        <v>https://www.aiche.org/node/1906956/group/9716/session/124361/paper/859311</v>
      </c>
    </row>
    <row r="715" spans="1:19" ht="31" x14ac:dyDescent="0.35">
      <c r="A715" s="18">
        <v>714</v>
      </c>
      <c r="B715" s="18">
        <v>2006</v>
      </c>
      <c r="C715" s="12" t="s">
        <v>3552</v>
      </c>
      <c r="D715" s="9" t="s">
        <v>3562</v>
      </c>
      <c r="E715" s="9" t="s">
        <v>3571</v>
      </c>
      <c r="F715" s="9" t="s">
        <v>3572</v>
      </c>
      <c r="I715" s="7" t="s">
        <v>3573</v>
      </c>
      <c r="K715" s="7">
        <v>5</v>
      </c>
      <c r="L715" s="38" t="str">
        <f t="shared" si="79"/>
        <v>Process Safety Challlenges in  a Global Economy, April 23-27, 2006, Orlando, FL, AICHE, NY, NY.</v>
      </c>
      <c r="M715" s="33" t="str">
        <f t="shared" si="80"/>
        <v>https://www.aiche.org/academy/conferences/ccps-annual-international-conference/2006/proceeding</v>
      </c>
      <c r="N715" s="38" t="str">
        <f t="shared" si="77"/>
        <v>M. R. Stiglich, "Six Sigma Fire &amp; Explosion Reduction Project," Process Safety Challlenges in  a Global Economy, April 23-27, 2006, Orlando, FL, AICHE, NY, NY., pp 21-22.</v>
      </c>
      <c r="O715" s="23" t="s">
        <v>719</v>
      </c>
      <c r="P715" s="9" t="s">
        <v>3574</v>
      </c>
      <c r="Q715" s="26" t="str">
        <f t="shared" si="81"/>
        <v>https://www.aiche.org/academy/conferences/ccps-annual-international-conference/2006/proceeding</v>
      </c>
      <c r="R715" s="18" t="s">
        <v>17927</v>
      </c>
      <c r="S715" s="26" t="str">
        <f t="shared" si="78"/>
        <v>https://www.aiche.org/node/1906956/group/9716/session/124361/paper/859316</v>
      </c>
    </row>
    <row r="716" spans="1:19" ht="46.5" x14ac:dyDescent="0.35">
      <c r="A716" s="18">
        <v>715</v>
      </c>
      <c r="B716" s="18">
        <v>2006</v>
      </c>
      <c r="C716" s="12" t="s">
        <v>3552</v>
      </c>
      <c r="D716" s="9" t="s">
        <v>3562</v>
      </c>
      <c r="E716" s="9" t="s">
        <v>3575</v>
      </c>
      <c r="F716" s="9" t="s">
        <v>3576</v>
      </c>
      <c r="I716" s="7" t="s">
        <v>15802</v>
      </c>
      <c r="K716" s="7">
        <v>6</v>
      </c>
      <c r="L716" s="38" t="str">
        <f t="shared" si="79"/>
        <v>Process Safety Challlenges in  a Global Economy, April 23-27, 2006, Orlando, FL, AICHE, NY, NY.</v>
      </c>
      <c r="M716" s="33" t="str">
        <f t="shared" si="80"/>
        <v>https://www.aiche.org/academy/conferences/ccps-annual-international-conference/2006/proceeding</v>
      </c>
      <c r="N716" s="38" t="str">
        <f t="shared" si="77"/>
        <v>J. L. Woodward, J. W. Wesevich, J. Kelly Thomas, et al., "Tracing Source of Ethylene Oxide Gas House Explosion Using Damage Indicators and Thermal Modeling," Process Safety Challlenges in  a Global Economy, April 23-27, 2006, Orlando, FL, AICHE, NY, NY., pp 23-39.</v>
      </c>
      <c r="O716" s="23" t="s">
        <v>723</v>
      </c>
      <c r="P716" s="9" t="s">
        <v>3577</v>
      </c>
      <c r="Q716" s="26" t="str">
        <f t="shared" si="81"/>
        <v>https://www.aiche.org/academy/conferences/ccps-annual-international-conference/2006/proceeding</v>
      </c>
      <c r="R716" s="18" t="s">
        <v>17928</v>
      </c>
      <c r="S716" s="26" t="str">
        <f t="shared" si="78"/>
        <v>https://www.aiche.org/node/1906956/group/9716/session/124361/paper/859321</v>
      </c>
    </row>
    <row r="717" spans="1:19" ht="46.5" x14ac:dyDescent="0.35">
      <c r="A717" s="18">
        <v>716</v>
      </c>
      <c r="B717" s="18">
        <v>2006</v>
      </c>
      <c r="C717" s="12" t="s">
        <v>3552</v>
      </c>
      <c r="D717" s="9" t="s">
        <v>3578</v>
      </c>
      <c r="E717" s="9" t="s">
        <v>3579</v>
      </c>
      <c r="F717" s="9" t="s">
        <v>3580</v>
      </c>
      <c r="I717" s="7" t="s">
        <v>3581</v>
      </c>
      <c r="K717" s="7">
        <v>7</v>
      </c>
      <c r="L717" s="38" t="str">
        <f t="shared" si="79"/>
        <v>Process Safety Challlenges in  a Global Economy, April 23-27, 2006, Orlando, FL, AICHE, NY, NY.</v>
      </c>
      <c r="M717" s="33" t="str">
        <f t="shared" si="80"/>
        <v>https://www.aiche.org/academy/conferences/ccps-annual-international-conference/2006/proceeding</v>
      </c>
      <c r="N717" s="38" t="str">
        <f t="shared" si="77"/>
        <v>M. N. Boers, J. Gort, and N. H. A. Versloot, "Layer of Protection Analysis: Selecting Cost Effective Safety Measures," Process Safety Challlenges in  a Global Economy, April 23-27, 2006, Orlando, FL, AICHE, NY, NY., pp 41-50.</v>
      </c>
      <c r="O717" s="23" t="s">
        <v>726</v>
      </c>
      <c r="P717" s="9" t="s">
        <v>3582</v>
      </c>
      <c r="Q717" s="26" t="str">
        <f t="shared" si="81"/>
        <v>https://www.aiche.org/academy/conferences/ccps-annual-international-conference/2006/proceeding</v>
      </c>
      <c r="R717" s="18" t="s">
        <v>17929</v>
      </c>
      <c r="S717" s="26" t="str">
        <f t="shared" si="78"/>
        <v>https://www.aiche.org/node/1906956/group/9716/session/124361/paper/859326</v>
      </c>
    </row>
    <row r="718" spans="1:19" ht="46.5" x14ac:dyDescent="0.35">
      <c r="A718" s="18">
        <v>717</v>
      </c>
      <c r="B718" s="18">
        <v>2006</v>
      </c>
      <c r="C718" s="12" t="s">
        <v>3552</v>
      </c>
      <c r="D718" s="9" t="s">
        <v>3578</v>
      </c>
      <c r="E718" s="9" t="s">
        <v>3583</v>
      </c>
      <c r="F718" s="9" t="s">
        <v>3584</v>
      </c>
      <c r="I718" s="7" t="s">
        <v>15526</v>
      </c>
      <c r="K718" s="7">
        <v>8</v>
      </c>
      <c r="L718" s="38" t="str">
        <f t="shared" si="79"/>
        <v>Process Safety Challlenges in  a Global Economy, April 23-27, 2006, Orlando, FL, AICHE, NY, NY.</v>
      </c>
      <c r="M718" s="33" t="str">
        <f t="shared" si="80"/>
        <v>https://www.aiche.org/academy/conferences/ccps-annual-international-conference/2006/proceeding</v>
      </c>
      <c r="N718" s="38" t="str">
        <f t="shared" si="77"/>
        <v>V. Cozzani, F. Barontini, and S. Zanelli, "Assessing the Inherent Safety of Substances: Precursors of Hazardous Products in the Loss of Control of Chemical Systems," Process Safety Challlenges in  a Global Economy, April 23-27, 2006, Orlando, FL, AICHE, NY, NY., pp 51-67.</v>
      </c>
      <c r="O718" s="23" t="s">
        <v>729</v>
      </c>
      <c r="P718" s="9" t="s">
        <v>3586</v>
      </c>
      <c r="Q718" s="26" t="str">
        <f t="shared" si="81"/>
        <v>https://www.aiche.org/academy/conferences/ccps-annual-international-conference/2006/proceeding</v>
      </c>
      <c r="R718" s="18" t="s">
        <v>17930</v>
      </c>
      <c r="S718" s="26" t="str">
        <f t="shared" si="78"/>
        <v>https://www.aiche.org/node/1906956/group/9716/session/124361/paper/859331</v>
      </c>
    </row>
    <row r="719" spans="1:19" ht="46.5" x14ac:dyDescent="0.35">
      <c r="A719" s="18">
        <v>718</v>
      </c>
      <c r="B719" s="18">
        <v>2006</v>
      </c>
      <c r="C719" s="12" t="s">
        <v>3552</v>
      </c>
      <c r="D719" s="9" t="s">
        <v>3578</v>
      </c>
      <c r="E719" s="9" t="s">
        <v>3587</v>
      </c>
      <c r="F719" s="9" t="s">
        <v>3588</v>
      </c>
      <c r="I719" s="7" t="s">
        <v>3589</v>
      </c>
      <c r="K719" s="7">
        <v>9</v>
      </c>
      <c r="L719" s="38" t="str">
        <f t="shared" si="79"/>
        <v>Process Safety Challlenges in  a Global Economy, April 23-27, 2006, Orlando, FL, AICHE, NY, NY.</v>
      </c>
      <c r="M719" s="33" t="str">
        <f t="shared" si="80"/>
        <v>https://www.aiche.org/academy/conferences/ccps-annual-international-conference/2006/proceeding</v>
      </c>
      <c r="N719" s="38" t="str">
        <f t="shared" si="77"/>
        <v>K. P. Moder, W. Frank, J. P. Russo, et al., "Development of a Hazardous Material Compatibility Storage Guideline and Tool," Process Safety Challlenges in  a Global Economy, April 23-27, 2006, Orlando, FL, AICHE, NY, NY., pp 69-80.</v>
      </c>
      <c r="O719" s="23" t="s">
        <v>732</v>
      </c>
      <c r="P719" s="9" t="s">
        <v>3590</v>
      </c>
      <c r="Q719" s="26" t="str">
        <f t="shared" si="81"/>
        <v>https://www.aiche.org/academy/conferences/ccps-annual-international-conference/2006/proceeding</v>
      </c>
      <c r="R719" s="18" t="s">
        <v>17931</v>
      </c>
      <c r="S719" s="26" t="str">
        <f t="shared" si="78"/>
        <v>https://www.aiche.org/node/1906956/group/9716/session/124361/paper/859336</v>
      </c>
    </row>
    <row r="720" spans="1:19" ht="46.5" x14ac:dyDescent="0.35">
      <c r="A720" s="18">
        <v>719</v>
      </c>
      <c r="B720" s="18">
        <v>2006</v>
      </c>
      <c r="C720" s="12" t="s">
        <v>3552</v>
      </c>
      <c r="D720" s="9" t="s">
        <v>3578</v>
      </c>
      <c r="E720" s="9" t="s">
        <v>3591</v>
      </c>
      <c r="F720" s="9" t="s">
        <v>3592</v>
      </c>
      <c r="I720" s="7" t="s">
        <v>3593</v>
      </c>
      <c r="K720" s="7">
        <v>10</v>
      </c>
      <c r="L720" s="38" t="str">
        <f t="shared" si="79"/>
        <v>Process Safety Challlenges in  a Global Economy, April 23-27, 2006, Orlando, FL, AICHE, NY, NY.</v>
      </c>
      <c r="M720" s="33" t="str">
        <f t="shared" si="80"/>
        <v>https://www.aiche.org/academy/conferences/ccps-annual-international-conference/2006/proceeding</v>
      </c>
      <c r="N720" s="38" t="str">
        <f t="shared" si="77"/>
        <v>A. Carlos de Olive and P. Fernando F. Fru, "Impact of Failure Data Especialization in Quantitative Risk Assessment of Process Plants," Process Safety Challlenges in  a Global Economy, April 23-27, 2006, Orlando, FL, AICHE, NY, NY., pp 81-90.</v>
      </c>
      <c r="O720" s="23" t="s">
        <v>75</v>
      </c>
      <c r="P720" s="9" t="s">
        <v>3594</v>
      </c>
      <c r="Q720" s="26" t="str">
        <f t="shared" si="81"/>
        <v>https://www.aiche.org/academy/conferences/ccps-annual-international-conference/2006/proceeding</v>
      </c>
      <c r="R720" s="18" t="s">
        <v>17932</v>
      </c>
      <c r="S720" s="26" t="str">
        <f t="shared" si="78"/>
        <v>https://www.aiche.org/node/1906956/group/9716/session/124361/paper/859341</v>
      </c>
    </row>
    <row r="721" spans="1:19" ht="46.5" x14ac:dyDescent="0.35">
      <c r="A721" s="18">
        <v>720</v>
      </c>
      <c r="B721" s="18">
        <v>2006</v>
      </c>
      <c r="C721" s="12" t="s">
        <v>3552</v>
      </c>
      <c r="D721" s="9" t="s">
        <v>3595</v>
      </c>
      <c r="E721" s="9" t="s">
        <v>3596</v>
      </c>
      <c r="F721" s="9" t="s">
        <v>3597</v>
      </c>
      <c r="I721" s="7" t="s">
        <v>15527</v>
      </c>
      <c r="K721" s="7">
        <v>11</v>
      </c>
      <c r="L721" s="38" t="str">
        <f t="shared" si="79"/>
        <v>Process Safety Challlenges in  a Global Economy, April 23-27, 2006, Orlando, FL, AICHE, NY, NY.</v>
      </c>
      <c r="M721" s="33" t="str">
        <f t="shared" si="80"/>
        <v>https://www.aiche.org/academy/conferences/ccps-annual-international-conference/2006/proceeding</v>
      </c>
      <c r="N721" s="38" t="str">
        <f t="shared" si="77"/>
        <v>R. P. Cleaver, D. Hobbs, and A. R. Halford, "The Effects of Uncertainty On Quantified Risk Assessment for LNG Facilities," Process Safety Challlenges in  a Global Economy, April 23-27, 2006, Orlando, FL, AICHE, NY, NY., pp 91-103.</v>
      </c>
      <c r="O721" s="7" t="s">
        <v>79</v>
      </c>
      <c r="P721" s="9" t="s">
        <v>3598</v>
      </c>
      <c r="Q721" s="26" t="str">
        <f t="shared" si="81"/>
        <v>https://www.aiche.org/academy/conferences/ccps-annual-international-conference/2006/proceeding</v>
      </c>
      <c r="R721" s="18" t="s">
        <v>17933</v>
      </c>
      <c r="S721" s="26" t="str">
        <f t="shared" si="78"/>
        <v>https://www.aiche.org/node/1906956/group/9716/session/124361/paper/859346</v>
      </c>
    </row>
    <row r="722" spans="1:19" ht="46.5" x14ac:dyDescent="0.35">
      <c r="A722" s="18">
        <v>721</v>
      </c>
      <c r="B722" s="18">
        <v>2006</v>
      </c>
      <c r="C722" s="12" t="s">
        <v>3552</v>
      </c>
      <c r="D722" s="9" t="s">
        <v>3595</v>
      </c>
      <c r="E722" s="9" t="s">
        <v>3599</v>
      </c>
      <c r="F722" s="9" t="s">
        <v>3600</v>
      </c>
      <c r="I722" s="7" t="s">
        <v>3431</v>
      </c>
      <c r="K722" s="7">
        <v>12</v>
      </c>
      <c r="L722" s="38" t="str">
        <f t="shared" si="79"/>
        <v>Process Safety Challlenges in  a Global Economy, April 23-27, 2006, Orlando, FL, AICHE, NY, NY.</v>
      </c>
      <c r="M722" s="33" t="str">
        <f t="shared" si="80"/>
        <v>https://www.aiche.org/academy/conferences/ccps-annual-international-conference/2006/proceeding</v>
      </c>
      <c r="N722" s="38" t="str">
        <f t="shared" si="77"/>
        <v>B. R. Poblete and A. R. Bingham, "Lessons Learned from the Application of Risk Management in the Shipment of LNG," Process Safety Challlenges in  a Global Economy, April 23-27, 2006, Orlando, FL, AICHE, NY, NY., pp 105-116.</v>
      </c>
      <c r="O722" s="7" t="s">
        <v>83</v>
      </c>
      <c r="P722" s="9" t="s">
        <v>3601</v>
      </c>
      <c r="Q722" s="26" t="str">
        <f t="shared" si="81"/>
        <v>https://www.aiche.org/academy/conferences/ccps-annual-international-conference/2006/proceeding</v>
      </c>
      <c r="R722" s="18" t="s">
        <v>17934</v>
      </c>
      <c r="S722" s="26" t="str">
        <f t="shared" si="78"/>
        <v>https://www.aiche.org/node/1906956/group/9716/session/124361/paper/859351</v>
      </c>
    </row>
    <row r="723" spans="1:19" ht="31" x14ac:dyDescent="0.35">
      <c r="A723" s="18">
        <v>722</v>
      </c>
      <c r="B723" s="18">
        <v>2006</v>
      </c>
      <c r="C723" s="12" t="s">
        <v>3552</v>
      </c>
      <c r="D723" s="9" t="s">
        <v>3595</v>
      </c>
      <c r="E723" s="9" t="s">
        <v>3602</v>
      </c>
      <c r="F723" s="9" t="s">
        <v>15528</v>
      </c>
      <c r="I723" s="7" t="s">
        <v>3603</v>
      </c>
      <c r="K723" s="7">
        <v>13</v>
      </c>
      <c r="L723" s="38" t="str">
        <f t="shared" si="79"/>
        <v>Process Safety Challlenges in  a Global Economy, April 23-27, 2006, Orlando, FL, AICHE, NY, NY.</v>
      </c>
      <c r="M723" s="33" t="str">
        <f t="shared" si="80"/>
        <v>https://www.aiche.org/academy/conferences/ccps-annual-international-conference/2006/proceeding</v>
      </c>
      <c r="N723" s="38" t="str">
        <f t="shared" si="77"/>
        <v>D. A. Moore, D. A. Jones, and M. Hazzan, "LNG Security Vulnerability Assessment," Process Safety Challlenges in  a Global Economy, April 23-27, 2006, Orlando, FL, AICHE, NY, NY., pp 117-140.</v>
      </c>
      <c r="O723" s="7" t="s">
        <v>86</v>
      </c>
      <c r="P723" s="9" t="s">
        <v>3604</v>
      </c>
      <c r="Q723" s="26" t="str">
        <f t="shared" si="81"/>
        <v>https://www.aiche.org/academy/conferences/ccps-annual-international-conference/2006/proceeding</v>
      </c>
      <c r="R723" s="18" t="s">
        <v>17935</v>
      </c>
      <c r="S723" s="26" t="str">
        <f t="shared" si="78"/>
        <v>https://www.aiche.org/node/1906956/group/9716/session/124361/paper/859356</v>
      </c>
    </row>
    <row r="724" spans="1:19" ht="31" x14ac:dyDescent="0.35">
      <c r="A724" s="18">
        <v>723</v>
      </c>
      <c r="B724" s="18">
        <v>2006</v>
      </c>
      <c r="C724" s="12" t="s">
        <v>3552</v>
      </c>
      <c r="D724" s="9" t="s">
        <v>3605</v>
      </c>
      <c r="E724" s="9" t="s">
        <v>3606</v>
      </c>
      <c r="F724" s="9" t="s">
        <v>3607</v>
      </c>
      <c r="I724" s="7" t="s">
        <v>15529</v>
      </c>
      <c r="K724" s="7">
        <v>14</v>
      </c>
      <c r="L724" s="38" t="str">
        <f t="shared" si="79"/>
        <v>Process Safety Challlenges in  a Global Economy, April 23-27, 2006, Orlando, FL, AICHE, NY, NY.</v>
      </c>
      <c r="M724" s="33" t="str">
        <f t="shared" si="80"/>
        <v>https://www.aiche.org/academy/conferences/ccps-annual-international-conference/2006/proceeding</v>
      </c>
      <c r="N724" s="38" t="str">
        <f t="shared" si="77"/>
        <v>R. Gowland, "Differences in European States' Application of the Seveso 2 Directive On Major Accident Hazards," Process Safety Challlenges in  a Global Economy, April 23-27, 2006, Orlando, FL, AICHE, NY, NY., pp 141-145.</v>
      </c>
      <c r="O724" s="7" t="s">
        <v>89</v>
      </c>
      <c r="P724" s="9" t="s">
        <v>3608</v>
      </c>
      <c r="Q724" s="26" t="str">
        <f t="shared" si="81"/>
        <v>https://www.aiche.org/academy/conferences/ccps-annual-international-conference/2006/proceeding</v>
      </c>
      <c r="R724" s="18" t="s">
        <v>17936</v>
      </c>
      <c r="S724" s="26" t="str">
        <f t="shared" si="78"/>
        <v>https://www.aiche.org/node/1906956/group/9716/session/124361/paper/859361</v>
      </c>
    </row>
    <row r="725" spans="1:19" ht="46.5" x14ac:dyDescent="0.35">
      <c r="A725" s="18">
        <v>724</v>
      </c>
      <c r="B725" s="18">
        <v>2006</v>
      </c>
      <c r="C725" s="12" t="s">
        <v>3552</v>
      </c>
      <c r="D725" s="9" t="s">
        <v>3605</v>
      </c>
      <c r="E725" s="9" t="s">
        <v>3609</v>
      </c>
      <c r="F725" s="9" t="s">
        <v>3610</v>
      </c>
      <c r="I725" s="7" t="s">
        <v>3611</v>
      </c>
      <c r="K725" s="7">
        <v>15</v>
      </c>
      <c r="L725" s="38" t="str">
        <f t="shared" si="79"/>
        <v>Process Safety Challlenges in  a Global Economy, April 23-27, 2006, Orlando, FL, AICHE, NY, NY.</v>
      </c>
      <c r="M725" s="33" t="str">
        <f t="shared" si="80"/>
        <v>https://www.aiche.org/academy/conferences/ccps-annual-international-conference/2006/proceeding</v>
      </c>
      <c r="N725" s="38" t="str">
        <f t="shared" si="77"/>
        <v>J. M. Ham, J. J. Meulenbrugge, N. H. A. Versloot, et al., "A Comparison Between the Implementations of Risk Regulations in the Netherlands and France Under the Framework of the EC SEVESO II Directive," Process Safety Challlenges in  a Global Economy, April 23-27, 2006, Orlando, FL, AICHE, NY, NY., pp 147-164.</v>
      </c>
      <c r="O725" s="7" t="s">
        <v>92</v>
      </c>
      <c r="P725" s="9" t="s">
        <v>3612</v>
      </c>
      <c r="Q725" s="26" t="str">
        <f t="shared" si="81"/>
        <v>https://www.aiche.org/academy/conferences/ccps-annual-international-conference/2006/proceeding</v>
      </c>
      <c r="R725" s="18" t="s">
        <v>17937</v>
      </c>
      <c r="S725" s="26" t="str">
        <f t="shared" si="78"/>
        <v>https://www.aiche.org/node/1906956/group/9716/session/124361/paper/859366</v>
      </c>
    </row>
    <row r="726" spans="1:19" ht="46.5" x14ac:dyDescent="0.35">
      <c r="A726" s="18">
        <v>725</v>
      </c>
      <c r="B726" s="18">
        <v>2006</v>
      </c>
      <c r="C726" s="12" t="s">
        <v>3552</v>
      </c>
      <c r="D726" s="9" t="s">
        <v>3605</v>
      </c>
      <c r="E726" s="9" t="s">
        <v>3613</v>
      </c>
      <c r="F726" s="9" t="s">
        <v>3614</v>
      </c>
      <c r="I726" s="7" t="s">
        <v>15530</v>
      </c>
      <c r="K726" s="7">
        <v>16</v>
      </c>
      <c r="L726" s="38" t="str">
        <f t="shared" si="79"/>
        <v>Process Safety Challlenges in  a Global Economy, April 23-27, 2006, Orlando, FL, AICHE, NY, NY.</v>
      </c>
      <c r="M726" s="33" t="str">
        <f t="shared" si="80"/>
        <v>https://www.aiche.org/academy/conferences/ccps-annual-international-conference/2006/proceeding</v>
      </c>
      <c r="N726" s="38" t="str">
        <f t="shared" si="77"/>
        <v>J. Suardin, Y. Wang, M. Sam Mannan, et al., "The Integration of Dow's Fire and Explosion Index (F&amp;EI) Into Process Design and Optimization To Achieve Inherently Safer Design," Process Safety Challlenges in  a Global Economy, April 23-27, 2006, Orlando, FL, AICHE, NY, NY., pp 165-171.</v>
      </c>
      <c r="O726" s="7" t="s">
        <v>95</v>
      </c>
      <c r="P726" s="9" t="s">
        <v>3616</v>
      </c>
      <c r="Q726" s="26" t="str">
        <f t="shared" si="81"/>
        <v>https://www.aiche.org/academy/conferences/ccps-annual-international-conference/2006/proceeding</v>
      </c>
      <c r="R726" s="18" t="s">
        <v>17938</v>
      </c>
      <c r="S726" s="26" t="str">
        <f t="shared" si="78"/>
        <v>https://www.aiche.org/node/1906956/group/9716/session/124361/paper/859371</v>
      </c>
    </row>
    <row r="727" spans="1:19" ht="46.5" x14ac:dyDescent="0.35">
      <c r="A727" s="18">
        <v>726</v>
      </c>
      <c r="B727" s="18">
        <v>2006</v>
      </c>
      <c r="C727" s="12" t="s">
        <v>3552</v>
      </c>
      <c r="D727" s="9" t="s">
        <v>3617</v>
      </c>
      <c r="E727" s="9" t="s">
        <v>3618</v>
      </c>
      <c r="F727" s="9" t="s">
        <v>3619</v>
      </c>
      <c r="I727" s="7" t="s">
        <v>3620</v>
      </c>
      <c r="K727" s="7">
        <v>17</v>
      </c>
      <c r="L727" s="38" t="str">
        <f t="shared" si="79"/>
        <v>Process Safety Challlenges in  a Global Economy, April 23-27, 2006, Orlando, FL, AICHE, NY, NY.</v>
      </c>
      <c r="M727" s="33" t="str">
        <f t="shared" si="80"/>
        <v>https://www.aiche.org/academy/conferences/ccps-annual-international-conference/2006/proceeding</v>
      </c>
      <c r="N727" s="38" t="str">
        <f t="shared" si="77"/>
        <v>P. R. Amyotte, A. U. Goraya, D. C. Hendershot, et al., "Incorporation of Inherent Safety Principles in Process Safety Management," Process Safety Challlenges in  a Global Economy, April 23-27, 2006, Orlando, FL, AICHE, NY, NY., pp 175-208.</v>
      </c>
      <c r="O727" s="7" t="s">
        <v>98</v>
      </c>
      <c r="P727" s="9" t="s">
        <v>3621</v>
      </c>
      <c r="Q727" s="26" t="str">
        <f t="shared" si="81"/>
        <v>https://www.aiche.org/academy/conferences/ccps-annual-international-conference/2006/proceeding</v>
      </c>
      <c r="R727" s="18" t="s">
        <v>17939</v>
      </c>
      <c r="S727" s="26" t="str">
        <f t="shared" si="78"/>
        <v>https://www.aiche.org/node/1906956/group/9716/session/124361/paper/859376</v>
      </c>
    </row>
    <row r="728" spans="1:19" ht="46.5" x14ac:dyDescent="0.35">
      <c r="A728" s="18">
        <v>727</v>
      </c>
      <c r="B728" s="18">
        <v>2006</v>
      </c>
      <c r="C728" s="12" t="s">
        <v>3552</v>
      </c>
      <c r="D728" s="9" t="s">
        <v>3617</v>
      </c>
      <c r="E728" s="9" t="s">
        <v>3622</v>
      </c>
      <c r="F728" s="9" t="s">
        <v>3623</v>
      </c>
      <c r="I728" s="7" t="s">
        <v>3624</v>
      </c>
      <c r="K728" s="7">
        <v>18</v>
      </c>
      <c r="L728" s="38" t="str">
        <f t="shared" si="79"/>
        <v>Process Safety Challlenges in  a Global Economy, April 23-27, 2006, Orlando, FL, AICHE, NY, NY.</v>
      </c>
      <c r="M728" s="33" t="str">
        <f t="shared" si="80"/>
        <v>https://www.aiche.org/academy/conferences/ccps-annual-international-conference/2006/proceeding</v>
      </c>
      <c r="N728" s="38" t="str">
        <f t="shared" si="77"/>
        <v>C. Keng Yong, H. Xiao Feng, J. Long, et al., "Human Factors Considerations for Process Safety in a Global Economy," Process Safety Challlenges in  a Global Economy, April 23-27, 2006, Orlando, FL, AICHE, NY, NY., pp 209-220.</v>
      </c>
      <c r="O728" s="7" t="s">
        <v>102</v>
      </c>
      <c r="P728" s="9" t="s">
        <v>3625</v>
      </c>
      <c r="Q728" s="26" t="str">
        <f t="shared" si="81"/>
        <v>https://www.aiche.org/academy/conferences/ccps-annual-international-conference/2006/proceeding</v>
      </c>
      <c r="R728" s="18" t="s">
        <v>17940</v>
      </c>
      <c r="S728" s="26" t="str">
        <f t="shared" si="78"/>
        <v>https://www.aiche.org/node/1906956/group/9716/session/124361/paper/859381</v>
      </c>
    </row>
    <row r="729" spans="1:19" ht="46.5" x14ac:dyDescent="0.35">
      <c r="A729" s="18">
        <v>728</v>
      </c>
      <c r="B729" s="18">
        <v>2006</v>
      </c>
      <c r="C729" s="12" t="s">
        <v>3552</v>
      </c>
      <c r="D729" s="9" t="s">
        <v>3617</v>
      </c>
      <c r="E729" s="9" t="s">
        <v>3626</v>
      </c>
      <c r="F729" s="9" t="s">
        <v>3627</v>
      </c>
      <c r="I729" s="7" t="s">
        <v>15531</v>
      </c>
      <c r="K729" s="7">
        <v>19</v>
      </c>
      <c r="L729" s="38" t="str">
        <f t="shared" si="79"/>
        <v>Process Safety Challlenges in  a Global Economy, April 23-27, 2006, Orlando, FL, AICHE, NY, NY.</v>
      </c>
      <c r="M729" s="33" t="str">
        <f t="shared" si="80"/>
        <v>https://www.aiche.org/academy/conferences/ccps-annual-international-conference/2006/proceeding</v>
      </c>
      <c r="N729" s="38" t="str">
        <f t="shared" si="77"/>
        <v>A. N. Paralikas and A. I. Lygeros, "A Multi-Criteria and Fuzzy Logic Based Approach for the Relative Assessment of Chemical Substances Hazards," Process Safety Challlenges in  a Global Economy, April 23-27, 2006, Orlando, FL, AICHE, NY, NY., pp 221-232.</v>
      </c>
      <c r="O729" s="7" t="s">
        <v>106</v>
      </c>
      <c r="P729" s="9" t="s">
        <v>3628</v>
      </c>
      <c r="Q729" s="26" t="str">
        <f t="shared" si="81"/>
        <v>https://www.aiche.org/academy/conferences/ccps-annual-international-conference/2006/proceeding</v>
      </c>
      <c r="R729" s="18" t="s">
        <v>17941</v>
      </c>
      <c r="S729" s="26" t="str">
        <f t="shared" si="78"/>
        <v>https://www.aiche.org/node/1906956/group/9716/session/124361/paper/859386</v>
      </c>
    </row>
    <row r="730" spans="1:19" ht="46.5" x14ac:dyDescent="0.35">
      <c r="A730" s="18">
        <v>729</v>
      </c>
      <c r="B730" s="18">
        <v>2006</v>
      </c>
      <c r="C730" s="12" t="s">
        <v>3552</v>
      </c>
      <c r="D730" s="9" t="s">
        <v>3629</v>
      </c>
      <c r="E730" s="9" t="s">
        <v>3630</v>
      </c>
      <c r="F730" s="9" t="s">
        <v>3631</v>
      </c>
      <c r="I730" s="7" t="s">
        <v>15532</v>
      </c>
      <c r="K730" s="7">
        <v>20</v>
      </c>
      <c r="L730" s="38" t="str">
        <f t="shared" si="79"/>
        <v>Process Safety Challlenges in  a Global Economy, April 23-27, 2006, Orlando, FL, AICHE, NY, NY.</v>
      </c>
      <c r="M730" s="33" t="str">
        <f t="shared" si="80"/>
        <v>https://www.aiche.org/academy/conferences/ccps-annual-international-conference/2006/proceeding</v>
      </c>
      <c r="N730" s="38" t="str">
        <f t="shared" si="77"/>
        <v>D. F. Tarverdi, P. R. Hinkle, and C. S. Howat III, "LOPA Application, Organization and Outcomes in the Food Processing Industry," Process Safety Challlenges in  a Global Economy, April 23-27, 2006, Orlando, FL, AICHE, NY, NY., pp 235-235.</v>
      </c>
      <c r="O730" s="7" t="s">
        <v>110</v>
      </c>
      <c r="P730" s="9" t="s">
        <v>3632</v>
      </c>
      <c r="Q730" s="26" t="str">
        <f t="shared" si="81"/>
        <v>https://www.aiche.org/academy/conferences/ccps-annual-international-conference/2006/proceeding</v>
      </c>
      <c r="R730" s="18" t="s">
        <v>17942</v>
      </c>
      <c r="S730" s="26" t="str">
        <f t="shared" si="78"/>
        <v>https://www.aiche.org/node/1906956/group/9716/session/124361/paper/859391</v>
      </c>
    </row>
    <row r="731" spans="1:19" ht="46.5" x14ac:dyDescent="0.35">
      <c r="A731" s="18">
        <v>730</v>
      </c>
      <c r="B731" s="18">
        <v>2006</v>
      </c>
      <c r="C731" s="12" t="s">
        <v>3552</v>
      </c>
      <c r="D731" s="9" t="s">
        <v>3629</v>
      </c>
      <c r="E731" s="9" t="s">
        <v>15524</v>
      </c>
      <c r="F731" s="9" t="s">
        <v>3633</v>
      </c>
      <c r="I731" s="7" t="s">
        <v>3634</v>
      </c>
      <c r="K731" s="7">
        <v>21</v>
      </c>
      <c r="L731" s="38" t="str">
        <f t="shared" si="79"/>
        <v>Process Safety Challlenges in  a Global Economy, April 23-27, 2006, Orlando, FL, AICHE, NY, NY.</v>
      </c>
      <c r="M731" s="33" t="str">
        <f t="shared" si="80"/>
        <v>https://www.aiche.org/academy/conferences/ccps-annual-international-conference/2006/proceeding</v>
      </c>
      <c r="N731" s="38" t="str">
        <f t="shared" si="77"/>
        <v>N. Cavanagh and J. Linn, "Process Business Risk - A Methodology for Assessing and Mitigating the Financial Impact of Process Plant Accidents," Process Safety Challlenges in  a Global Economy, April 23-27, 2006, Orlando, FL, AICHE, NY, NY., pp 237-256.</v>
      </c>
      <c r="O731" s="7" t="s">
        <v>114</v>
      </c>
      <c r="P731" s="9" t="s">
        <v>3635</v>
      </c>
      <c r="Q731" s="26" t="str">
        <f t="shared" si="81"/>
        <v>https://www.aiche.org/academy/conferences/ccps-annual-international-conference/2006/proceeding</v>
      </c>
      <c r="R731" s="18" t="s">
        <v>17943</v>
      </c>
      <c r="S731" s="26" t="str">
        <f t="shared" si="78"/>
        <v>https://www.aiche.org/node/1906956/group/9716/session/124361/paper/859396</v>
      </c>
    </row>
    <row r="732" spans="1:19" ht="31" x14ac:dyDescent="0.35">
      <c r="A732" s="18">
        <v>731</v>
      </c>
      <c r="B732" s="18">
        <v>2006</v>
      </c>
      <c r="C732" s="12" t="s">
        <v>3552</v>
      </c>
      <c r="D732" s="9" t="s">
        <v>3629</v>
      </c>
      <c r="E732" s="9" t="s">
        <v>3636</v>
      </c>
      <c r="F732" s="9" t="s">
        <v>3637</v>
      </c>
      <c r="I732" s="7" t="s">
        <v>3638</v>
      </c>
      <c r="K732" s="7">
        <v>22</v>
      </c>
      <c r="L732" s="38" t="str">
        <f t="shared" si="79"/>
        <v>Process Safety Challlenges in  a Global Economy, April 23-27, 2006, Orlando, FL, AICHE, NY, NY.</v>
      </c>
      <c r="M732" s="33" t="str">
        <f t="shared" si="80"/>
        <v>https://www.aiche.org/academy/conferences/ccps-annual-international-conference/2006/proceeding</v>
      </c>
      <c r="N732" s="38" t="str">
        <f t="shared" si="77"/>
        <v>J. N. Shah and C. A. Grounds, "Simplify EHS Decision Making: Risk-Based Decision Support Tools," Process Safety Challlenges in  a Global Economy, April 23-27, 2006, Orlando, FL, AICHE, NY, NY., pp 257-274.</v>
      </c>
      <c r="O732" s="7" t="s">
        <v>118</v>
      </c>
      <c r="P732" s="9" t="s">
        <v>3639</v>
      </c>
      <c r="Q732" s="26" t="str">
        <f t="shared" si="81"/>
        <v>https://www.aiche.org/academy/conferences/ccps-annual-international-conference/2006/proceeding</v>
      </c>
      <c r="R732" s="18" t="s">
        <v>17944</v>
      </c>
      <c r="S732" s="26" t="str">
        <f t="shared" si="78"/>
        <v>https://www.aiche.org/node/1906956/group/9716/session/124361/paper/859401</v>
      </c>
    </row>
    <row r="733" spans="1:19" ht="46.5" x14ac:dyDescent="0.35">
      <c r="A733" s="18">
        <v>732</v>
      </c>
      <c r="B733" s="18">
        <v>2006</v>
      </c>
      <c r="C733" s="12" t="s">
        <v>3552</v>
      </c>
      <c r="D733" s="9" t="s">
        <v>3629</v>
      </c>
      <c r="E733" s="9" t="s">
        <v>3640</v>
      </c>
      <c r="F733" s="9" t="s">
        <v>15525</v>
      </c>
      <c r="I733" s="7" t="s">
        <v>15533</v>
      </c>
      <c r="K733" s="7">
        <v>23</v>
      </c>
      <c r="L733" s="38" t="str">
        <f t="shared" si="79"/>
        <v>Process Safety Challlenges in  a Global Economy, April 23-27, 2006, Orlando, FL, AICHE, NY, NY.</v>
      </c>
      <c r="M733" s="33" t="str">
        <f t="shared" si="80"/>
        <v>https://www.aiche.org/academy/conferences/ccps-annual-international-conference/2006/proceeding</v>
      </c>
      <c r="N733" s="38" t="str">
        <f t="shared" si="77"/>
        <v>B. F. P. van het Veld, H. Boot, and F. Kootstra, "RISKCURVES: a Comprehensive Computer Program for Performing a Quantitative Risk Assessment," Process Safety Challlenges in  a Global Economy, April 23-27, 2006, Orlando, FL, AICHE, NY, NY., pp 275-292.</v>
      </c>
      <c r="O733" s="7" t="s">
        <v>122</v>
      </c>
      <c r="P733" s="9" t="s">
        <v>3641</v>
      </c>
      <c r="Q733" s="26" t="str">
        <f t="shared" si="81"/>
        <v>https://www.aiche.org/academy/conferences/ccps-annual-international-conference/2006/proceeding</v>
      </c>
      <c r="R733" s="18" t="s">
        <v>17945</v>
      </c>
      <c r="S733" s="26" t="str">
        <f t="shared" si="78"/>
        <v>https://www.aiche.org/node/1906956/group/9716/session/124361/paper/859406</v>
      </c>
    </row>
    <row r="734" spans="1:19" ht="46.5" x14ac:dyDescent="0.35">
      <c r="A734" s="18">
        <v>733</v>
      </c>
      <c r="B734" s="18">
        <v>2006</v>
      </c>
      <c r="C734" s="12" t="s">
        <v>3552</v>
      </c>
      <c r="D734" s="9" t="s">
        <v>3642</v>
      </c>
      <c r="E734" s="9" t="s">
        <v>3643</v>
      </c>
      <c r="F734" s="9" t="s">
        <v>3644</v>
      </c>
      <c r="I734" s="7" t="s">
        <v>3645</v>
      </c>
      <c r="K734" s="7">
        <v>24</v>
      </c>
      <c r="L734" s="38" t="str">
        <f t="shared" si="79"/>
        <v>Process Safety Challlenges in  a Global Economy, April 23-27, 2006, Orlando, FL, AICHE, NY, NY.</v>
      </c>
      <c r="M734" s="33" t="str">
        <f t="shared" si="80"/>
        <v>https://www.aiche.org/academy/conferences/ccps-annual-international-conference/2006/proceeding</v>
      </c>
      <c r="N734" s="38" t="str">
        <f t="shared" si="77"/>
        <v>D. Holmstrom, F. Altamirano, J. Banks, et al., "CSB Investigation of the Explosions and Fire At the BP Texas City Refinery On March 23, 2005," Process Safety Challlenges in  a Global Economy, April 23-27, 2006, Orlando, FL, AICHE, NY, NY., pp 295-306.</v>
      </c>
      <c r="O734" s="7" t="s">
        <v>194</v>
      </c>
      <c r="P734" s="9" t="s">
        <v>15534</v>
      </c>
      <c r="Q734" s="26" t="str">
        <f t="shared" si="81"/>
        <v>https://www.aiche.org/academy/conferences/ccps-annual-international-conference/2006/proceeding</v>
      </c>
      <c r="R734" s="18" t="s">
        <v>17946</v>
      </c>
      <c r="S734" s="26" t="str">
        <f t="shared" si="78"/>
        <v>https://www.aiche.org/node/1906956/group/9716/session/124361/paper/859411</v>
      </c>
    </row>
    <row r="735" spans="1:19" ht="31" x14ac:dyDescent="0.35">
      <c r="A735" s="18">
        <v>734</v>
      </c>
      <c r="B735" s="18">
        <v>2006</v>
      </c>
      <c r="C735" s="12" t="s">
        <v>3552</v>
      </c>
      <c r="D735" s="9" t="s">
        <v>3642</v>
      </c>
      <c r="E735" s="9" t="s">
        <v>3646</v>
      </c>
      <c r="F735" s="9" t="s">
        <v>3155</v>
      </c>
      <c r="I735" s="7" t="s">
        <v>3647</v>
      </c>
      <c r="K735" s="7">
        <v>25</v>
      </c>
      <c r="L735" s="38" t="str">
        <f t="shared" si="79"/>
        <v>Process Safety Challlenges in  a Global Economy, April 23-27, 2006, Orlando, FL, AICHE, NY, NY.</v>
      </c>
      <c r="M735" s="33" t="str">
        <f t="shared" si="80"/>
        <v>https://www.aiche.org/academy/conferences/ccps-annual-international-conference/2006/proceeding</v>
      </c>
      <c r="N735" s="38" t="str">
        <f t="shared" si="77"/>
        <v>M. P. Broadribb, "Lessons from Texas City a Case History," Process Safety Challlenges in  a Global Economy, April 23-27, 2006, Orlando, FL, AICHE, NY, NY., pp 307-326.</v>
      </c>
      <c r="O735" s="7" t="s">
        <v>198</v>
      </c>
      <c r="P735" s="9" t="s">
        <v>3648</v>
      </c>
      <c r="Q735" s="26" t="str">
        <f t="shared" si="81"/>
        <v>https://www.aiche.org/academy/conferences/ccps-annual-international-conference/2006/proceeding</v>
      </c>
      <c r="R735" s="18" t="s">
        <v>17947</v>
      </c>
      <c r="S735" s="26" t="str">
        <f t="shared" si="78"/>
        <v>https://www.aiche.org/node/1906956/group/9716/session/124361/paper/859416</v>
      </c>
    </row>
    <row r="736" spans="1:19" ht="31" x14ac:dyDescent="0.35">
      <c r="A736" s="18">
        <v>735</v>
      </c>
      <c r="B736" s="18">
        <v>2006</v>
      </c>
      <c r="C736" s="12" t="s">
        <v>3552</v>
      </c>
      <c r="D736" s="9" t="s">
        <v>3642</v>
      </c>
      <c r="E736" s="9" t="s">
        <v>3649</v>
      </c>
      <c r="F736" s="9" t="s">
        <v>3650</v>
      </c>
      <c r="I736" s="7" t="s">
        <v>15535</v>
      </c>
      <c r="K736" s="7">
        <v>26</v>
      </c>
      <c r="L736" s="38" t="str">
        <f t="shared" si="79"/>
        <v>Process Safety Challlenges in  a Global Economy, April 23-27, 2006, Orlando, FL, AICHE, NY, NY.</v>
      </c>
      <c r="M736" s="33" t="str">
        <f t="shared" si="80"/>
        <v>https://www.aiche.org/academy/conferences/ccps-annual-international-conference/2006/proceeding</v>
      </c>
      <c r="N736" s="38" t="str">
        <f t="shared" si="77"/>
        <v>R. J. Willey, D. Hendershot, and S. Berger, "The Accident in Bhopal: Observations 20 Years Later," Process Safety Challlenges in  a Global Economy, April 23-27, 2006, Orlando, FL, AICHE, NY, NY., pp 327-341.</v>
      </c>
      <c r="O736" s="7" t="s">
        <v>202</v>
      </c>
      <c r="P736" s="9" t="s">
        <v>3651</v>
      </c>
      <c r="Q736" s="26" t="str">
        <f t="shared" si="81"/>
        <v>https://www.aiche.org/academy/conferences/ccps-annual-international-conference/2006/proceeding</v>
      </c>
      <c r="R736" s="18" t="s">
        <v>17948</v>
      </c>
      <c r="S736" s="26" t="str">
        <f t="shared" si="78"/>
        <v>https://www.aiche.org/node/1906956/group/9716/session/124361/paper/859421</v>
      </c>
    </row>
    <row r="737" spans="1:19" ht="31" x14ac:dyDescent="0.35">
      <c r="A737" s="18">
        <v>736</v>
      </c>
      <c r="B737" s="18">
        <v>2006</v>
      </c>
      <c r="C737" s="12" t="s">
        <v>3552</v>
      </c>
      <c r="D737" s="9" t="s">
        <v>2212</v>
      </c>
      <c r="E737" s="9" t="s">
        <v>3652</v>
      </c>
      <c r="F737" s="9" t="s">
        <v>3653</v>
      </c>
      <c r="I737" s="7" t="s">
        <v>3654</v>
      </c>
      <c r="K737" s="7">
        <v>27</v>
      </c>
      <c r="L737" s="38" t="str">
        <f t="shared" si="79"/>
        <v>Process Safety Challlenges in  a Global Economy, April 23-27, 2006, Orlando, FL, AICHE, NY, NY.</v>
      </c>
      <c r="M737" s="33" t="str">
        <f>HYPERLINK("https://www.aiche.org/academy/conferences/ccps-annual-international-conference/2006/proceeding")</f>
        <v>https://www.aiche.org/academy/conferences/ccps-annual-international-conference/2006/proceeding</v>
      </c>
      <c r="N737" s="38" t="str">
        <f t="shared" si="77"/>
        <v>K. Mirabella, "Disseminating Critical Safety and Hazard Information Globally in a Nano-Scaled World," Process Safety Challlenges in  a Global Economy, April 23-27, 2006, Orlando, FL, AICHE, NY, NY., pp 345-348.</v>
      </c>
      <c r="O737" s="7" t="s">
        <v>863</v>
      </c>
      <c r="P737" s="9" t="s">
        <v>3655</v>
      </c>
      <c r="Q737" s="26" t="str">
        <f>HYPERLINK("https://www.aiche.org/academy/conferences/ccps-annual-international-conference/2006/proceeding")</f>
        <v>https://www.aiche.org/academy/conferences/ccps-annual-international-conference/2006/proceeding</v>
      </c>
      <c r="R737" s="18" t="s">
        <v>17949</v>
      </c>
      <c r="S737" s="26" t="str">
        <f t="shared" si="78"/>
        <v>https://www.aiche.org/node/1906956/group/9716/session/124361/paper/859426</v>
      </c>
    </row>
  </sheetData>
  <autoFilter ref="A1:V737" xr:uid="{00000000-0009-0000-0000-000002000000}">
    <sortState xmlns:xlrd2="http://schemas.microsoft.com/office/spreadsheetml/2017/richdata2" ref="A2:AA737">
      <sortCondition ref="A1:A737"/>
    </sortState>
  </autoFilter>
  <phoneticPr fontId="2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57"/>
  <sheetViews>
    <sheetView workbookViewId="0">
      <pane xSplit="1" ySplit="1" topLeftCell="M6" activePane="bottomRight" state="frozenSplit"/>
      <selection pane="topRight" activeCell="B1" sqref="B1"/>
      <selection pane="bottomLeft" activeCell="A2" sqref="A2"/>
      <selection pane="bottomRight" activeCell="N1" sqref="N1:R1048576"/>
    </sheetView>
  </sheetViews>
  <sheetFormatPr defaultColWidth="8.83203125" defaultRowHeight="15.5" x14ac:dyDescent="0.35"/>
  <cols>
    <col min="1" max="1" width="10" style="37" customWidth="1"/>
    <col min="2" max="2" width="9.33203125" style="37" customWidth="1"/>
    <col min="3" max="3" width="12.83203125" style="37" customWidth="1"/>
    <col min="4" max="4" width="25" style="62" customWidth="1"/>
    <col min="5" max="5" width="48.58203125" style="36" customWidth="1"/>
    <col min="6" max="6" width="31.33203125" style="36" customWidth="1"/>
    <col min="7" max="7" width="15.33203125" style="37" customWidth="1"/>
    <col min="8" max="8" width="14.83203125" style="37" customWidth="1"/>
    <col min="9" max="9" width="7.58203125" style="37" customWidth="1"/>
    <col min="10" max="10" width="8.83203125" style="37" customWidth="1"/>
    <col min="11" max="11" width="10.58203125" style="37" customWidth="1"/>
    <col min="12" max="12" width="32.33203125" style="36" customWidth="1"/>
    <col min="13" max="13" width="73.5" style="36" customWidth="1"/>
    <col min="14" max="14" width="66.83203125" style="36" customWidth="1"/>
    <col min="15" max="15" width="94.08203125" style="36" hidden="1" customWidth="1"/>
    <col min="16" max="16" width="67.83203125" style="36" hidden="1" customWidth="1"/>
    <col min="17" max="17" width="68.33203125" style="36" hidden="1" customWidth="1"/>
    <col min="18" max="18" width="10.33203125" style="36" customWidth="1"/>
    <col min="19" max="16384" width="8.83203125" style="36"/>
  </cols>
  <sheetData>
    <row r="1" spans="1:17" s="37" customFormat="1" ht="36.65" customHeight="1" x14ac:dyDescent="0.35">
      <c r="A1" s="27" t="s">
        <v>20</v>
      </c>
      <c r="B1" s="27" t="s">
        <v>14</v>
      </c>
      <c r="C1" s="27" t="s">
        <v>21</v>
      </c>
      <c r="D1" s="27" t="s">
        <v>22</v>
      </c>
      <c r="E1" s="27" t="s">
        <v>23</v>
      </c>
      <c r="F1" s="27" t="s">
        <v>24</v>
      </c>
      <c r="G1" s="27" t="s">
        <v>25</v>
      </c>
      <c r="H1" s="27" t="s">
        <v>26</v>
      </c>
      <c r="I1" s="27" t="s">
        <v>27</v>
      </c>
      <c r="J1" s="27" t="s">
        <v>28</v>
      </c>
      <c r="K1" s="27" t="s">
        <v>29</v>
      </c>
      <c r="L1" s="27" t="s">
        <v>30</v>
      </c>
      <c r="M1" s="27" t="s">
        <v>31</v>
      </c>
      <c r="N1" s="27" t="s">
        <v>32</v>
      </c>
      <c r="O1" s="27" t="s">
        <v>15896</v>
      </c>
      <c r="P1" s="94"/>
      <c r="Q1" s="27" t="s">
        <v>15897</v>
      </c>
    </row>
    <row r="2" spans="1:17" ht="15.75" customHeight="1" x14ac:dyDescent="0.35">
      <c r="A2" s="29">
        <v>1</v>
      </c>
      <c r="B2" s="66" t="str">
        <f t="shared" ref="B2:B65" si="0">MID(C2,5,4)</f>
        <v>1967</v>
      </c>
      <c r="C2" s="29" t="s">
        <v>46</v>
      </c>
      <c r="D2" s="29" t="s">
        <v>19148</v>
      </c>
      <c r="E2" s="28" t="s">
        <v>49</v>
      </c>
      <c r="F2" s="28" t="s">
        <v>50</v>
      </c>
      <c r="G2" s="29">
        <v>1</v>
      </c>
      <c r="H2" s="29"/>
      <c r="I2" s="63" t="s">
        <v>51</v>
      </c>
      <c r="J2" s="29">
        <v>2</v>
      </c>
      <c r="K2" s="64">
        <v>1</v>
      </c>
      <c r="L2" s="40" t="s">
        <v>45</v>
      </c>
      <c r="M2" s="65" t="str">
        <f>HYPERLINK("https://www.aiche.org/academy/conferences/loss-prevention-symposium/1967/proceeding")</f>
        <v>https://www.aiche.org/academy/conferences/loss-prevention-symposium/1967/proceeding</v>
      </c>
      <c r="N2" s="40" t="str">
        <f t="shared" ref="N2:N65" si="1">F2&amp;", """&amp;E2&amp;","" "&amp;L2&amp;","&amp;" AIChE, "&amp;MID(C2,5,4)&amp;" pp. "&amp;I2&amp;"."</f>
        <v>Fred Lorentz , "Case Study Of Incident Involving Acetylenic Alcohol," Loss Prevention Symposium - Vol 1, AIChE, 1967 pp. 1-5.</v>
      </c>
      <c r="O2" s="90" t="str">
        <f>HYPERLINK("https://www.aiche.org/academy/conferences/loss-prevention-symposium/1967/proceeding/session/technical-papers")</f>
        <v>https://www.aiche.org/academy/conferences/loss-prevention-symposium/1967/proceeding/session/technical-papers</v>
      </c>
      <c r="P2" s="28" t="s">
        <v>15898</v>
      </c>
      <c r="Q2" s="90" t="str">
        <f t="shared" ref="Q2:Q52" si="2">HYPERLINK(P2)</f>
        <v>https://www.aiche.org/node/594996/group/9161/session/118401/paper/817671</v>
      </c>
    </row>
    <row r="3" spans="1:17" ht="31" x14ac:dyDescent="0.35">
      <c r="A3" s="29">
        <v>2</v>
      </c>
      <c r="B3" s="66" t="str">
        <f t="shared" si="0"/>
        <v>1967</v>
      </c>
      <c r="C3" s="29" t="s">
        <v>46</v>
      </c>
      <c r="D3" s="29" t="s">
        <v>19148</v>
      </c>
      <c r="E3" s="28" t="s">
        <v>52</v>
      </c>
      <c r="F3" s="28" t="s">
        <v>53</v>
      </c>
      <c r="G3" s="29">
        <v>1</v>
      </c>
      <c r="H3" s="29"/>
      <c r="I3" s="63" t="s">
        <v>54</v>
      </c>
      <c r="J3" s="29">
        <v>2</v>
      </c>
      <c r="K3" s="64">
        <v>2</v>
      </c>
      <c r="L3" s="40" t="s">
        <v>45</v>
      </c>
      <c r="M3" s="65" t="str">
        <f t="shared" ref="M3:M24" si="3">HYPERLINK("https://www.aiche.org/academy/conferences/loss-prevention-symposium/1967/proceeding")</f>
        <v>https://www.aiche.org/academy/conferences/loss-prevention-symposium/1967/proceeding</v>
      </c>
      <c r="N3" s="40" t="str">
        <f t="shared" si="1"/>
        <v>Robert D. Coffee and John J. Wheeler, "Explosibility And Stabilization Of Propargyl Bromide," Loss Prevention Symposium - Vol 1, AIChE, 1967 pp. 6-9.</v>
      </c>
      <c r="O3" s="90" t="str">
        <f t="shared" ref="O3:O24" si="4">HYPERLINK("https://www.aiche.org/academy/conferences/loss-prevention-symposium/1967/proceeding/session/technical-papers")</f>
        <v>https://www.aiche.org/academy/conferences/loss-prevention-symposium/1967/proceeding/session/technical-papers</v>
      </c>
      <c r="P3" s="28" t="s">
        <v>15899</v>
      </c>
      <c r="Q3" s="90" t="str">
        <f t="shared" si="2"/>
        <v>https://www.aiche.org/node/594996/group/9161/session/118401/paper/817676</v>
      </c>
    </row>
    <row r="4" spans="1:17" ht="31" x14ac:dyDescent="0.35">
      <c r="A4" s="29">
        <v>3</v>
      </c>
      <c r="B4" s="66" t="str">
        <f t="shared" si="0"/>
        <v>1967</v>
      </c>
      <c r="C4" s="29" t="s">
        <v>46</v>
      </c>
      <c r="D4" s="29" t="s">
        <v>19148</v>
      </c>
      <c r="E4" s="28" t="s">
        <v>55</v>
      </c>
      <c r="F4" s="28" t="s">
        <v>15748</v>
      </c>
      <c r="G4" s="29">
        <v>1</v>
      </c>
      <c r="H4" s="29"/>
      <c r="I4" s="63" t="s">
        <v>56</v>
      </c>
      <c r="J4" s="29">
        <v>2</v>
      </c>
      <c r="K4" s="64">
        <v>3</v>
      </c>
      <c r="L4" s="40" t="s">
        <v>45</v>
      </c>
      <c r="M4" s="65" t="str">
        <f t="shared" si="3"/>
        <v>https://www.aiche.org/academy/conferences/loss-prevention-symposium/1967/proceeding</v>
      </c>
      <c r="N4" s="40" t="str">
        <f t="shared" si="1"/>
        <v>W. W. Lawrence and S. E. Cook, "The Thermal Decomposition Of Ethylene," Loss Prevention Symposium - Vol 1, AIChE, 1967 pp. 10-12.</v>
      </c>
      <c r="O4" s="90" t="str">
        <f t="shared" si="4"/>
        <v>https://www.aiche.org/academy/conferences/loss-prevention-symposium/1967/proceeding/session/technical-papers</v>
      </c>
      <c r="P4" s="28" t="s">
        <v>15900</v>
      </c>
      <c r="Q4" s="90" t="str">
        <f t="shared" si="2"/>
        <v>https://www.aiche.org/node/594996/group/9161/session/118401/paper/817681</v>
      </c>
    </row>
    <row r="5" spans="1:17" ht="31" x14ac:dyDescent="0.35">
      <c r="A5" s="29">
        <v>4</v>
      </c>
      <c r="B5" s="66" t="str">
        <f t="shared" si="0"/>
        <v>1967</v>
      </c>
      <c r="C5" s="29" t="s">
        <v>46</v>
      </c>
      <c r="D5" s="29" t="s">
        <v>19148</v>
      </c>
      <c r="E5" s="28" t="s">
        <v>57</v>
      </c>
      <c r="F5" s="28" t="s">
        <v>58</v>
      </c>
      <c r="G5" s="29">
        <v>1</v>
      </c>
      <c r="H5" s="29"/>
      <c r="I5" s="66" t="s">
        <v>59</v>
      </c>
      <c r="J5" s="29">
        <v>2</v>
      </c>
      <c r="K5" s="64">
        <v>4</v>
      </c>
      <c r="L5" s="40" t="s">
        <v>45</v>
      </c>
      <c r="M5" s="65" t="str">
        <f t="shared" si="3"/>
        <v>https://www.aiche.org/academy/conferences/loss-prevention-symposium/1967/proceeding</v>
      </c>
      <c r="N5" s="40" t="str">
        <f t="shared" si="1"/>
        <v>G. Ostroot , "Lessons Learned From A Coupling Failure And Lube Oil Fire," Loss Prevention Symposium - Vol 1, AIChE, 1967 pp. 13-17.</v>
      </c>
      <c r="O5" s="90" t="str">
        <f t="shared" si="4"/>
        <v>https://www.aiche.org/academy/conferences/loss-prevention-symposium/1967/proceeding/session/technical-papers</v>
      </c>
      <c r="P5" s="28" t="s">
        <v>15901</v>
      </c>
      <c r="Q5" s="90" t="str">
        <f t="shared" si="2"/>
        <v>https://www.aiche.org/node/594996/group/9161/session/118401/paper/817686</v>
      </c>
    </row>
    <row r="6" spans="1:17" ht="31" x14ac:dyDescent="0.35">
      <c r="A6" s="29">
        <v>5</v>
      </c>
      <c r="B6" s="66" t="str">
        <f t="shared" si="0"/>
        <v>1967</v>
      </c>
      <c r="C6" s="29" t="s">
        <v>46</v>
      </c>
      <c r="D6" s="29" t="s">
        <v>19148</v>
      </c>
      <c r="E6" s="28" t="s">
        <v>60</v>
      </c>
      <c r="F6" s="28" t="s">
        <v>61</v>
      </c>
      <c r="G6" s="29">
        <v>1</v>
      </c>
      <c r="H6" s="29"/>
      <c r="I6" s="66" t="s">
        <v>62</v>
      </c>
      <c r="J6" s="29">
        <v>2</v>
      </c>
      <c r="K6" s="64">
        <v>5</v>
      </c>
      <c r="L6" s="40" t="s">
        <v>45</v>
      </c>
      <c r="M6" s="65" t="str">
        <f t="shared" si="3"/>
        <v>https://www.aiche.org/academy/conferences/loss-prevention-symposium/1967/proceeding</v>
      </c>
      <c r="N6" s="40" t="str">
        <f t="shared" si="1"/>
        <v>H. S. Robinson, "Loss Risks In Large Integrated Chemical Plants," Loss Prevention Symposium - Vol 1, AIChE, 1967 pp. 18-20.</v>
      </c>
      <c r="O6" s="90" t="str">
        <f t="shared" si="4"/>
        <v>https://www.aiche.org/academy/conferences/loss-prevention-symposium/1967/proceeding/session/technical-papers</v>
      </c>
      <c r="P6" s="28" t="s">
        <v>15902</v>
      </c>
      <c r="Q6" s="90" t="str">
        <f t="shared" si="2"/>
        <v>https://www.aiche.org/node/594996/group/9161/session/118401/paper/817691</v>
      </c>
    </row>
    <row r="7" spans="1:17" ht="31" x14ac:dyDescent="0.35">
      <c r="A7" s="29">
        <v>6</v>
      </c>
      <c r="B7" s="66" t="str">
        <f t="shared" si="0"/>
        <v>1967</v>
      </c>
      <c r="C7" s="29" t="s">
        <v>46</v>
      </c>
      <c r="D7" s="29" t="s">
        <v>19148</v>
      </c>
      <c r="E7" s="28" t="s">
        <v>63</v>
      </c>
      <c r="F7" s="28" t="s">
        <v>15749</v>
      </c>
      <c r="G7" s="29">
        <v>1</v>
      </c>
      <c r="H7" s="29"/>
      <c r="I7" s="66" t="s">
        <v>64</v>
      </c>
      <c r="J7" s="29">
        <v>2</v>
      </c>
      <c r="K7" s="64">
        <v>6</v>
      </c>
      <c r="L7" s="40" t="s">
        <v>45</v>
      </c>
      <c r="M7" s="65" t="str">
        <f t="shared" si="3"/>
        <v>https://www.aiche.org/academy/conferences/loss-prevention-symposium/1967/proceeding</v>
      </c>
      <c r="N7" s="40" t="str">
        <f t="shared" si="1"/>
        <v>H. M. Canavan, "Design, Operation, And Corrosion Trends in Pressure Vessels," Loss Prevention Symposium - Vol 1, AIChE, 1967 pp. 21-22.</v>
      </c>
      <c r="O7" s="90" t="str">
        <f t="shared" si="4"/>
        <v>https://www.aiche.org/academy/conferences/loss-prevention-symposium/1967/proceeding/session/technical-papers</v>
      </c>
      <c r="P7" s="28" t="s">
        <v>15903</v>
      </c>
      <c r="Q7" s="90" t="str">
        <f t="shared" si="2"/>
        <v>https://www.aiche.org/node/594996/group/9161/session/118401/paper/817696</v>
      </c>
    </row>
    <row r="8" spans="1:17" ht="31" x14ac:dyDescent="0.35">
      <c r="A8" s="29">
        <v>7</v>
      </c>
      <c r="B8" s="66" t="str">
        <f t="shared" si="0"/>
        <v>1967</v>
      </c>
      <c r="C8" s="29" t="s">
        <v>46</v>
      </c>
      <c r="D8" s="29" t="s">
        <v>19148</v>
      </c>
      <c r="E8" s="28" t="s">
        <v>65</v>
      </c>
      <c r="F8" s="28" t="s">
        <v>66</v>
      </c>
      <c r="G8" s="29">
        <v>1</v>
      </c>
      <c r="H8" s="29"/>
      <c r="I8" s="66" t="s">
        <v>67</v>
      </c>
      <c r="J8" s="29">
        <v>2</v>
      </c>
      <c r="K8" s="64">
        <v>7</v>
      </c>
      <c r="L8" s="40" t="s">
        <v>45</v>
      </c>
      <c r="M8" s="65" t="str">
        <f t="shared" si="3"/>
        <v>https://www.aiche.org/academy/conferences/loss-prevention-symposium/1967/proceeding</v>
      </c>
      <c r="N8" s="40" t="str">
        <f t="shared" si="1"/>
        <v>W. L. Bulkley, "Technical lnvestigation Of Major Process-lndustry Accidents," Loss Prevention Symposium - Vol 1, AIChE, 1967 pp. 23-27.</v>
      </c>
      <c r="O8" s="90" t="str">
        <f t="shared" si="4"/>
        <v>https://www.aiche.org/academy/conferences/loss-prevention-symposium/1967/proceeding/session/technical-papers</v>
      </c>
      <c r="P8" s="28" t="s">
        <v>15904</v>
      </c>
      <c r="Q8" s="90" t="str">
        <f t="shared" si="2"/>
        <v>https://www.aiche.org/node/594996/group/9161/session/118401/paper/817701</v>
      </c>
    </row>
    <row r="9" spans="1:17" ht="31" x14ac:dyDescent="0.35">
      <c r="A9" s="29">
        <v>8</v>
      </c>
      <c r="B9" s="66" t="str">
        <f t="shared" si="0"/>
        <v>1967</v>
      </c>
      <c r="C9" s="29" t="s">
        <v>46</v>
      </c>
      <c r="D9" s="29" t="s">
        <v>19148</v>
      </c>
      <c r="E9" s="28" t="s">
        <v>68</v>
      </c>
      <c r="F9" s="28" t="s">
        <v>69</v>
      </c>
      <c r="G9" s="29">
        <v>1</v>
      </c>
      <c r="H9" s="29"/>
      <c r="I9" s="66" t="s">
        <v>70</v>
      </c>
      <c r="J9" s="29">
        <v>2</v>
      </c>
      <c r="K9" s="64">
        <v>8</v>
      </c>
      <c r="L9" s="40" t="s">
        <v>45</v>
      </c>
      <c r="M9" s="65" t="str">
        <f t="shared" si="3"/>
        <v>https://www.aiche.org/academy/conferences/loss-prevention-symposium/1967/proceeding</v>
      </c>
      <c r="N9" s="40" t="str">
        <f t="shared" si="1"/>
        <v>W. J. Bradford and T. L. Culbertson, "Design Of Control Houses To Withstand Explosive Forces," Loss Prevention Symposium - Vol 1, AIChE, 1967 pp. 28-30.</v>
      </c>
      <c r="O9" s="90" t="str">
        <f t="shared" si="4"/>
        <v>https://www.aiche.org/academy/conferences/loss-prevention-symposium/1967/proceeding/session/technical-papers</v>
      </c>
      <c r="P9" s="28" t="s">
        <v>15905</v>
      </c>
      <c r="Q9" s="90" t="str">
        <f t="shared" si="2"/>
        <v>https://www.aiche.org/node/594996/group/9161/session/118401/paper/817706</v>
      </c>
    </row>
    <row r="10" spans="1:17" ht="15.65" customHeight="1" x14ac:dyDescent="0.35">
      <c r="A10" s="29">
        <v>9</v>
      </c>
      <c r="B10" s="66" t="str">
        <f t="shared" si="0"/>
        <v>1967</v>
      </c>
      <c r="C10" s="29" t="s">
        <v>46</v>
      </c>
      <c r="D10" s="29" t="s">
        <v>19148</v>
      </c>
      <c r="E10" s="28" t="s">
        <v>71</v>
      </c>
      <c r="F10" s="28" t="s">
        <v>72</v>
      </c>
      <c r="G10" s="29">
        <v>1</v>
      </c>
      <c r="H10" s="29"/>
      <c r="I10" s="66">
        <v>31</v>
      </c>
      <c r="J10" s="29">
        <v>2</v>
      </c>
      <c r="K10" s="64">
        <v>9</v>
      </c>
      <c r="L10" s="40" t="s">
        <v>45</v>
      </c>
      <c r="M10" s="65" t="str">
        <f t="shared" si="3"/>
        <v>https://www.aiche.org/academy/conferences/loss-prevention-symposium/1967/proceeding</v>
      </c>
      <c r="N10" s="40" t="str">
        <f t="shared" si="1"/>
        <v>D. T. Smith, "The Chambers Work Emergency Control Plan," Loss Prevention Symposium - Vol 1, AIChE, 1967 pp. 31.</v>
      </c>
      <c r="O10" s="90" t="str">
        <f t="shared" si="4"/>
        <v>https://www.aiche.org/academy/conferences/loss-prevention-symposium/1967/proceeding/session/technical-papers</v>
      </c>
      <c r="P10" s="28" t="s">
        <v>15906</v>
      </c>
      <c r="Q10" s="90" t="str">
        <f t="shared" si="2"/>
        <v>https://www.aiche.org/node/594996/group/9161/session/118401/paper/817711</v>
      </c>
    </row>
    <row r="11" spans="1:17" ht="31" x14ac:dyDescent="0.35">
      <c r="A11" s="29">
        <v>10</v>
      </c>
      <c r="B11" s="66" t="str">
        <f t="shared" si="0"/>
        <v>1967</v>
      </c>
      <c r="C11" s="29" t="s">
        <v>46</v>
      </c>
      <c r="D11" s="29" t="s">
        <v>19148</v>
      </c>
      <c r="E11" s="28" t="s">
        <v>73</v>
      </c>
      <c r="F11" s="28" t="s">
        <v>61</v>
      </c>
      <c r="G11" s="29">
        <v>1</v>
      </c>
      <c r="H11" s="29"/>
      <c r="I11" s="66" t="s">
        <v>74</v>
      </c>
      <c r="J11" s="29">
        <v>2</v>
      </c>
      <c r="K11" s="64">
        <v>10</v>
      </c>
      <c r="L11" s="40" t="s">
        <v>45</v>
      </c>
      <c r="M11" s="65" t="str">
        <f t="shared" si="3"/>
        <v>https://www.aiche.org/academy/conferences/loss-prevention-symposium/1967/proceeding</v>
      </c>
      <c r="N11" s="40" t="str">
        <f t="shared" si="1"/>
        <v>H. S. Robinson, "Process Control And Design Case Histories," Loss Prevention Symposium - Vol 1, AIChE, 1967 pp. 32-34.</v>
      </c>
      <c r="O11" s="90" t="str">
        <f t="shared" si="4"/>
        <v>https://www.aiche.org/academy/conferences/loss-prevention-symposium/1967/proceeding/session/technical-papers</v>
      </c>
      <c r="P11" s="28" t="s">
        <v>15907</v>
      </c>
      <c r="Q11" s="90" t="str">
        <f t="shared" si="2"/>
        <v>https://www.aiche.org/node/594996/group/9161/session/118401/paper/817716</v>
      </c>
    </row>
    <row r="12" spans="1:17" ht="31" x14ac:dyDescent="0.35">
      <c r="A12" s="29">
        <v>11</v>
      </c>
      <c r="B12" s="66" t="str">
        <f t="shared" si="0"/>
        <v>1967</v>
      </c>
      <c r="C12" s="29" t="s">
        <v>46</v>
      </c>
      <c r="D12" s="29" t="s">
        <v>19148</v>
      </c>
      <c r="E12" s="28" t="s">
        <v>76</v>
      </c>
      <c r="F12" s="28" t="s">
        <v>77</v>
      </c>
      <c r="G12" s="29">
        <v>1</v>
      </c>
      <c r="H12" s="29"/>
      <c r="I12" s="66" t="s">
        <v>78</v>
      </c>
      <c r="J12" s="29">
        <v>2</v>
      </c>
      <c r="K12" s="64">
        <v>11</v>
      </c>
      <c r="L12" s="40" t="s">
        <v>45</v>
      </c>
      <c r="M12" s="65" t="str">
        <f t="shared" si="3"/>
        <v>https://www.aiche.org/academy/conferences/loss-prevention-symposium/1967/proceeding</v>
      </c>
      <c r="N12" s="40" t="str">
        <f t="shared" si="1"/>
        <v>M. Charney, "Explosive Venting vs Explosion Venting.," Loss Prevention Symposium - Vol 1, AIChE, 1967 pp. 35-38.</v>
      </c>
      <c r="O12" s="90" t="str">
        <f t="shared" si="4"/>
        <v>https://www.aiche.org/academy/conferences/loss-prevention-symposium/1967/proceeding/session/technical-papers</v>
      </c>
      <c r="P12" s="28" t="s">
        <v>15908</v>
      </c>
      <c r="Q12" s="90" t="str">
        <f t="shared" si="2"/>
        <v>https://www.aiche.org/node/594996/group/9161/session/118401/paper/817721</v>
      </c>
    </row>
    <row r="13" spans="1:17" ht="31" x14ac:dyDescent="0.35">
      <c r="A13" s="29">
        <v>12</v>
      </c>
      <c r="B13" s="66" t="str">
        <f t="shared" si="0"/>
        <v>1967</v>
      </c>
      <c r="C13" s="29" t="s">
        <v>46</v>
      </c>
      <c r="D13" s="29" t="s">
        <v>19148</v>
      </c>
      <c r="E13" s="28" t="s">
        <v>80</v>
      </c>
      <c r="F13" s="28" t="s">
        <v>81</v>
      </c>
      <c r="G13" s="29">
        <v>1</v>
      </c>
      <c r="H13" s="29"/>
      <c r="I13" s="66" t="s">
        <v>82</v>
      </c>
      <c r="J13" s="29">
        <v>2</v>
      </c>
      <c r="K13" s="64">
        <v>12</v>
      </c>
      <c r="L13" s="40" t="s">
        <v>45</v>
      </c>
      <c r="M13" s="65" t="str">
        <f t="shared" si="3"/>
        <v>https://www.aiche.org/academy/conferences/loss-prevention-symposium/1967/proceeding</v>
      </c>
      <c r="N13" s="40" t="str">
        <f t="shared" si="1"/>
        <v>L. A. Eggleston, "Dust And The Process Engineer," Loss Prevention Symposium - Vol 1, AIChE, 1967 pp. 39-43.</v>
      </c>
      <c r="O13" s="90" t="str">
        <f t="shared" si="4"/>
        <v>https://www.aiche.org/academy/conferences/loss-prevention-symposium/1967/proceeding/session/technical-papers</v>
      </c>
      <c r="P13" s="28" t="s">
        <v>15909</v>
      </c>
      <c r="Q13" s="90" t="str">
        <f t="shared" si="2"/>
        <v>https://www.aiche.org/node/594996/group/9161/session/118401/paper/817726</v>
      </c>
    </row>
    <row r="14" spans="1:17" ht="31" x14ac:dyDescent="0.35">
      <c r="A14" s="29">
        <v>13</v>
      </c>
      <c r="B14" s="66" t="str">
        <f t="shared" si="0"/>
        <v>1967</v>
      </c>
      <c r="C14" s="29" t="s">
        <v>46</v>
      </c>
      <c r="D14" s="29" t="s">
        <v>19148</v>
      </c>
      <c r="E14" s="28" t="s">
        <v>84</v>
      </c>
      <c r="F14" s="28" t="s">
        <v>15750</v>
      </c>
      <c r="G14" s="29">
        <v>1</v>
      </c>
      <c r="H14" s="29"/>
      <c r="I14" s="66" t="s">
        <v>85</v>
      </c>
      <c r="J14" s="29">
        <v>2</v>
      </c>
      <c r="K14" s="64">
        <v>13</v>
      </c>
      <c r="L14" s="40" t="s">
        <v>45</v>
      </c>
      <c r="M14" s="65" t="str">
        <f t="shared" si="3"/>
        <v>https://www.aiche.org/academy/conferences/loss-prevention-symposium/1967/proceeding</v>
      </c>
      <c r="N14" s="40" t="str">
        <f t="shared" si="1"/>
        <v>O. H. Fenner, "Where To Use Plastic Materials," Loss Prevention Symposium - Vol 1, AIChE, 1967 pp. 44-49.</v>
      </c>
      <c r="O14" s="90" t="str">
        <f t="shared" si="4"/>
        <v>https://www.aiche.org/academy/conferences/loss-prevention-symposium/1967/proceeding/session/technical-papers</v>
      </c>
      <c r="P14" s="28" t="s">
        <v>15910</v>
      </c>
      <c r="Q14" s="90" t="str">
        <f t="shared" si="2"/>
        <v>https://www.aiche.org/node/594996/group/9161/session/118401/paper/817731</v>
      </c>
    </row>
    <row r="15" spans="1:17" ht="46.5" x14ac:dyDescent="0.35">
      <c r="A15" s="29">
        <v>14</v>
      </c>
      <c r="B15" s="66" t="str">
        <f t="shared" si="0"/>
        <v>1967</v>
      </c>
      <c r="C15" s="29" t="s">
        <v>46</v>
      </c>
      <c r="D15" s="29" t="s">
        <v>19148</v>
      </c>
      <c r="E15" s="28" t="s">
        <v>87</v>
      </c>
      <c r="F15" s="28" t="s">
        <v>15751</v>
      </c>
      <c r="G15" s="29">
        <v>1</v>
      </c>
      <c r="H15" s="29"/>
      <c r="I15" s="66" t="s">
        <v>88</v>
      </c>
      <c r="J15" s="29">
        <v>2</v>
      </c>
      <c r="K15" s="64">
        <v>14</v>
      </c>
      <c r="L15" s="40" t="s">
        <v>45</v>
      </c>
      <c r="M15" s="65" t="str">
        <f t="shared" si="3"/>
        <v>https://www.aiche.org/academy/conferences/loss-prevention-symposium/1967/proceeding</v>
      </c>
      <c r="N15" s="40" t="str">
        <f t="shared" si="1"/>
        <v>R. A. Wankel, "Purpose And Function Of Tennessee Eastman's Reactive Chemical Program," Loss Prevention Symposium - Vol 1, AIChE, 1967 pp. 50-52.</v>
      </c>
      <c r="O15" s="90" t="str">
        <f t="shared" si="4"/>
        <v>https://www.aiche.org/academy/conferences/loss-prevention-symposium/1967/proceeding/session/technical-papers</v>
      </c>
      <c r="P15" s="28" t="s">
        <v>15911</v>
      </c>
      <c r="Q15" s="90" t="str">
        <f t="shared" si="2"/>
        <v>https://www.aiche.org/node/594996/group/9161/session/118401/paper/817736</v>
      </c>
    </row>
    <row r="16" spans="1:17" ht="31" x14ac:dyDescent="0.35">
      <c r="A16" s="29">
        <v>15</v>
      </c>
      <c r="B16" s="66" t="str">
        <f t="shared" si="0"/>
        <v>1967</v>
      </c>
      <c r="C16" s="29" t="s">
        <v>46</v>
      </c>
      <c r="D16" s="29" t="s">
        <v>19148</v>
      </c>
      <c r="E16" s="28" t="s">
        <v>90</v>
      </c>
      <c r="F16" s="28" t="s">
        <v>15752</v>
      </c>
      <c r="G16" s="29">
        <v>1</v>
      </c>
      <c r="H16" s="29"/>
      <c r="I16" s="66" t="s">
        <v>91</v>
      </c>
      <c r="J16" s="29">
        <v>2</v>
      </c>
      <c r="K16" s="64">
        <v>15</v>
      </c>
      <c r="L16" s="40" t="s">
        <v>45</v>
      </c>
      <c r="M16" s="65" t="str">
        <f t="shared" si="3"/>
        <v>https://www.aiche.org/academy/conferences/loss-prevention-symposium/1967/proceeding</v>
      </c>
      <c r="N16" s="40" t="str">
        <f t="shared" si="1"/>
        <v>D. F. Sands and  W. L. Bulkley, "lmplementing Process Safety Policies," Loss Prevention Symposium - Vol 1, AIChE, 1967 pp. 53-55.</v>
      </c>
      <c r="O16" s="90" t="str">
        <f t="shared" si="4"/>
        <v>https://www.aiche.org/academy/conferences/loss-prevention-symposium/1967/proceeding/session/technical-papers</v>
      </c>
      <c r="P16" s="28" t="s">
        <v>15912</v>
      </c>
      <c r="Q16" s="90" t="str">
        <f t="shared" si="2"/>
        <v>https://www.aiche.org/node/594996/group/9161/session/118401/paper/817741</v>
      </c>
    </row>
    <row r="17" spans="1:17" ht="31" x14ac:dyDescent="0.35">
      <c r="A17" s="29">
        <v>16</v>
      </c>
      <c r="B17" s="66" t="str">
        <f t="shared" si="0"/>
        <v>1967</v>
      </c>
      <c r="C17" s="29" t="s">
        <v>46</v>
      </c>
      <c r="D17" s="29" t="s">
        <v>19148</v>
      </c>
      <c r="E17" s="28" t="s">
        <v>15753</v>
      </c>
      <c r="F17" s="28" t="s">
        <v>93</v>
      </c>
      <c r="G17" s="29">
        <v>1</v>
      </c>
      <c r="H17" s="29"/>
      <c r="I17" s="66" t="s">
        <v>94</v>
      </c>
      <c r="J17" s="29">
        <v>2</v>
      </c>
      <c r="K17" s="64">
        <v>16</v>
      </c>
      <c r="L17" s="40" t="s">
        <v>45</v>
      </c>
      <c r="M17" s="65" t="str">
        <f t="shared" si="3"/>
        <v>https://www.aiche.org/academy/conferences/loss-prevention-symposium/1967/proceeding</v>
      </c>
      <c r="N17" s="40" t="str">
        <f t="shared" si="1"/>
        <v>J. R. Penland, "Large Scale lnerting," Loss Prevention Symposium - Vol 1, AIChE, 1967 pp. 56-57.</v>
      </c>
      <c r="O17" s="90" t="str">
        <f t="shared" si="4"/>
        <v>https://www.aiche.org/academy/conferences/loss-prevention-symposium/1967/proceeding/session/technical-papers</v>
      </c>
      <c r="P17" s="28" t="s">
        <v>15913</v>
      </c>
      <c r="Q17" s="90" t="str">
        <f t="shared" si="2"/>
        <v>https://www.aiche.org/node/594996/group/9161/session/118401/paper/817746</v>
      </c>
    </row>
    <row r="18" spans="1:17" ht="31" x14ac:dyDescent="0.35">
      <c r="A18" s="29">
        <v>17</v>
      </c>
      <c r="B18" s="66" t="str">
        <f t="shared" si="0"/>
        <v>1967</v>
      </c>
      <c r="C18" s="29" t="s">
        <v>46</v>
      </c>
      <c r="D18" s="29" t="s">
        <v>19148</v>
      </c>
      <c r="E18" s="28" t="s">
        <v>96</v>
      </c>
      <c r="F18" s="28" t="s">
        <v>15754</v>
      </c>
      <c r="G18" s="29">
        <v>1</v>
      </c>
      <c r="H18" s="29"/>
      <c r="I18" s="66" t="s">
        <v>97</v>
      </c>
      <c r="J18" s="29">
        <v>2</v>
      </c>
      <c r="K18" s="64">
        <v>17</v>
      </c>
      <c r="L18" s="40" t="s">
        <v>45</v>
      </c>
      <c r="M18" s="65" t="str">
        <f t="shared" si="3"/>
        <v>https://www.aiche.org/academy/conferences/loss-prevention-symposium/1967/proceeding</v>
      </c>
      <c r="N18" s="40" t="str">
        <f t="shared" si="1"/>
        <v>L. Silver, "Screening For Chemical Process Hazards," Loss Prevention Symposium - Vol 1, AIChE, 1967 pp. 58-64.</v>
      </c>
      <c r="O18" s="90" t="str">
        <f t="shared" si="4"/>
        <v>https://www.aiche.org/academy/conferences/loss-prevention-symposium/1967/proceeding/session/technical-papers</v>
      </c>
      <c r="P18" s="28" t="s">
        <v>15914</v>
      </c>
      <c r="Q18" s="90" t="str">
        <f t="shared" si="2"/>
        <v>https://www.aiche.org/node/594996/group/9161/session/118401/paper/817751</v>
      </c>
    </row>
    <row r="19" spans="1:17" ht="31" x14ac:dyDescent="0.35">
      <c r="A19" s="29">
        <v>18</v>
      </c>
      <c r="B19" s="66" t="str">
        <f t="shared" si="0"/>
        <v>1967</v>
      </c>
      <c r="C19" s="29" t="s">
        <v>46</v>
      </c>
      <c r="D19" s="29" t="s">
        <v>19148</v>
      </c>
      <c r="E19" s="28" t="s">
        <v>99</v>
      </c>
      <c r="F19" s="28" t="s">
        <v>100</v>
      </c>
      <c r="G19" s="29">
        <v>1</v>
      </c>
      <c r="H19" s="29"/>
      <c r="I19" s="66" t="s">
        <v>101</v>
      </c>
      <c r="J19" s="29">
        <v>2</v>
      </c>
      <c r="K19" s="64">
        <v>18</v>
      </c>
      <c r="L19" s="40" t="s">
        <v>45</v>
      </c>
      <c r="M19" s="65" t="str">
        <f t="shared" si="3"/>
        <v>https://www.aiche.org/academy/conferences/loss-prevention-symposium/1967/proceeding</v>
      </c>
      <c r="N19" s="40" t="str">
        <f t="shared" si="1"/>
        <v>R. M. Zielinski, "Case Study Of a Reactor Fire," Loss Prevention Symposium - Vol 1, AIChE, 1967 pp. 65-69.</v>
      </c>
      <c r="O19" s="90" t="str">
        <f t="shared" si="4"/>
        <v>https://www.aiche.org/academy/conferences/loss-prevention-symposium/1967/proceeding/session/technical-papers</v>
      </c>
      <c r="P19" s="28" t="s">
        <v>15915</v>
      </c>
      <c r="Q19" s="90" t="str">
        <f t="shared" si="2"/>
        <v>https://www.aiche.org/node/594996/group/9161/session/118401/paper/817756</v>
      </c>
    </row>
    <row r="20" spans="1:17" ht="46.5" x14ac:dyDescent="0.35">
      <c r="A20" s="29">
        <v>19</v>
      </c>
      <c r="B20" s="66" t="str">
        <f t="shared" si="0"/>
        <v>1967</v>
      </c>
      <c r="C20" s="29" t="s">
        <v>46</v>
      </c>
      <c r="D20" s="29" t="s">
        <v>19148</v>
      </c>
      <c r="E20" s="28" t="s">
        <v>103</v>
      </c>
      <c r="F20" s="28" t="s">
        <v>104</v>
      </c>
      <c r="G20" s="29">
        <v>1</v>
      </c>
      <c r="H20" s="29"/>
      <c r="I20" s="66" t="s">
        <v>105</v>
      </c>
      <c r="J20" s="29">
        <v>2</v>
      </c>
      <c r="K20" s="64">
        <v>19</v>
      </c>
      <c r="L20" s="40" t="s">
        <v>45</v>
      </c>
      <c r="M20" s="65" t="str">
        <f t="shared" si="3"/>
        <v>https://www.aiche.org/academy/conferences/loss-prevention-symposium/1967/proceeding</v>
      </c>
      <c r="N20" s="40" t="str">
        <f t="shared" si="1"/>
        <v>C. T. Adcock and J. D. Weldon, "Vapor Release And Explosion in a Light Hydrocarbon Plant," Loss Prevention Symposium - Vol 1, AIChE, 1967 pp. 70-74.</v>
      </c>
      <c r="O20" s="90" t="str">
        <f t="shared" si="4"/>
        <v>https://www.aiche.org/academy/conferences/loss-prevention-symposium/1967/proceeding/session/technical-papers</v>
      </c>
      <c r="P20" s="28" t="s">
        <v>15916</v>
      </c>
      <c r="Q20" s="90" t="str">
        <f t="shared" si="2"/>
        <v>https://www.aiche.org/node/594996/group/9161/session/118401/paper/817761</v>
      </c>
    </row>
    <row r="21" spans="1:17" ht="31" x14ac:dyDescent="0.35">
      <c r="A21" s="29">
        <v>20</v>
      </c>
      <c r="B21" s="66" t="str">
        <f t="shared" si="0"/>
        <v>1967</v>
      </c>
      <c r="C21" s="29" t="s">
        <v>46</v>
      </c>
      <c r="D21" s="29" t="s">
        <v>19148</v>
      </c>
      <c r="E21" s="28" t="s">
        <v>107</v>
      </c>
      <c r="F21" s="28" t="s">
        <v>108</v>
      </c>
      <c r="G21" s="29">
        <v>1</v>
      </c>
      <c r="H21" s="29"/>
      <c r="I21" s="66" t="s">
        <v>109</v>
      </c>
      <c r="J21" s="29">
        <v>2</v>
      </c>
      <c r="K21" s="64">
        <v>20</v>
      </c>
      <c r="L21" s="40" t="s">
        <v>45</v>
      </c>
      <c r="M21" s="65" t="str">
        <f t="shared" si="3"/>
        <v>https://www.aiche.org/academy/conferences/loss-prevention-symposium/1967/proceeding</v>
      </c>
      <c r="N21" s="40" t="str">
        <f t="shared" si="1"/>
        <v>B. H. Shield, "Battery Failure Causes Major Failure Of Gas Turbine," Loss Prevention Symposium - Vol 1, AIChE, 1967 pp. 75-77.</v>
      </c>
      <c r="O21" s="90" t="str">
        <f t="shared" si="4"/>
        <v>https://www.aiche.org/academy/conferences/loss-prevention-symposium/1967/proceeding/session/technical-papers</v>
      </c>
      <c r="P21" s="28" t="s">
        <v>15917</v>
      </c>
      <c r="Q21" s="90" t="str">
        <f t="shared" si="2"/>
        <v>https://www.aiche.org/node/594996/group/9161/session/118401/paper/817766</v>
      </c>
    </row>
    <row r="22" spans="1:17" ht="31" x14ac:dyDescent="0.35">
      <c r="A22" s="29">
        <v>21</v>
      </c>
      <c r="B22" s="66" t="str">
        <f t="shared" si="0"/>
        <v>1967</v>
      </c>
      <c r="C22" s="29" t="s">
        <v>46</v>
      </c>
      <c r="D22" s="29" t="s">
        <v>19148</v>
      </c>
      <c r="E22" s="28" t="s">
        <v>111</v>
      </c>
      <c r="F22" s="28" t="s">
        <v>112</v>
      </c>
      <c r="G22" s="29">
        <v>1</v>
      </c>
      <c r="H22" s="29"/>
      <c r="I22" s="66" t="s">
        <v>113</v>
      </c>
      <c r="J22" s="29">
        <v>2</v>
      </c>
      <c r="K22" s="64">
        <v>21</v>
      </c>
      <c r="L22" s="40" t="s">
        <v>45</v>
      </c>
      <c r="M22" s="65" t="str">
        <f t="shared" si="3"/>
        <v>https://www.aiche.org/academy/conferences/loss-prevention-symposium/1967/proceeding</v>
      </c>
      <c r="N22" s="40" t="str">
        <f t="shared" si="1"/>
        <v>W. J. Boyle Jr., "Sizing Relief Area For Polymerizat¡on Reactors," Loss Prevention Symposium - Vol 1, AIChE, 1967 pp. 78-84.</v>
      </c>
      <c r="O22" s="90" t="str">
        <f t="shared" si="4"/>
        <v>https://www.aiche.org/academy/conferences/loss-prevention-symposium/1967/proceeding/session/technical-papers</v>
      </c>
      <c r="P22" s="28" t="s">
        <v>15918</v>
      </c>
      <c r="Q22" s="90" t="str">
        <f t="shared" si="2"/>
        <v>https://www.aiche.org/node/594996/group/9161/session/118401/paper/817771</v>
      </c>
    </row>
    <row r="23" spans="1:17" ht="31" x14ac:dyDescent="0.35">
      <c r="A23" s="29">
        <v>22</v>
      </c>
      <c r="B23" s="66" t="str">
        <f t="shared" si="0"/>
        <v>1967</v>
      </c>
      <c r="C23" s="29" t="s">
        <v>46</v>
      </c>
      <c r="D23" s="29" t="s">
        <v>19148</v>
      </c>
      <c r="E23" s="28" t="s">
        <v>115</v>
      </c>
      <c r="F23" s="28" t="s">
        <v>116</v>
      </c>
      <c r="G23" s="29">
        <v>1</v>
      </c>
      <c r="H23" s="29"/>
      <c r="I23" s="66" t="s">
        <v>117</v>
      </c>
      <c r="J23" s="29">
        <v>2</v>
      </c>
      <c r="K23" s="64">
        <v>22</v>
      </c>
      <c r="L23" s="40" t="s">
        <v>45</v>
      </c>
      <c r="M23" s="65" t="str">
        <f t="shared" si="3"/>
        <v>https://www.aiche.org/academy/conferences/loss-prevention-symposium/1967/proceeding</v>
      </c>
      <c r="N23" s="40" t="str">
        <f t="shared" si="1"/>
        <v>P. Peterson, "Explosions In Flare Stacks.," Loss Prevention Symposium - Vol 1, AIChE, 1967 pp. 85-89.</v>
      </c>
      <c r="O23" s="90" t="str">
        <f t="shared" si="4"/>
        <v>https://www.aiche.org/academy/conferences/loss-prevention-symposium/1967/proceeding/session/technical-papers</v>
      </c>
      <c r="P23" s="28" t="s">
        <v>15919</v>
      </c>
      <c r="Q23" s="90" t="str">
        <f t="shared" si="2"/>
        <v>https://www.aiche.org/node/594996/group/9161/session/118401/paper/817776</v>
      </c>
    </row>
    <row r="24" spans="1:17" ht="31" x14ac:dyDescent="0.35">
      <c r="A24" s="29">
        <v>23</v>
      </c>
      <c r="B24" s="66" t="str">
        <f t="shared" si="0"/>
        <v>1967</v>
      </c>
      <c r="C24" s="29" t="s">
        <v>46</v>
      </c>
      <c r="D24" s="29" t="s">
        <v>19148</v>
      </c>
      <c r="E24" s="28" t="s">
        <v>119</v>
      </c>
      <c r="F24" s="28" t="s">
        <v>120</v>
      </c>
      <c r="G24" s="29">
        <v>1</v>
      </c>
      <c r="H24" s="29"/>
      <c r="I24" s="66" t="s">
        <v>121</v>
      </c>
      <c r="J24" s="29">
        <v>2</v>
      </c>
      <c r="K24" s="64">
        <v>23</v>
      </c>
      <c r="L24" s="40" t="s">
        <v>45</v>
      </c>
      <c r="M24" s="65" t="str">
        <f t="shared" si="3"/>
        <v>https://www.aiche.org/academy/conferences/loss-prevention-symposium/1967/proceeding</v>
      </c>
      <c r="N24" s="40" t="str">
        <f t="shared" si="1"/>
        <v>S. Waldman, "Fireproofing In Chemical Plants.," Loss Prevention Symposium - Vol 1, AIChE, 1967 pp. 90-98.</v>
      </c>
      <c r="O24" s="90" t="str">
        <f t="shared" si="4"/>
        <v>https://www.aiche.org/academy/conferences/loss-prevention-symposium/1967/proceeding/session/technical-papers</v>
      </c>
      <c r="P24" s="28" t="s">
        <v>15920</v>
      </c>
      <c r="Q24" s="90" t="str">
        <f t="shared" si="2"/>
        <v>https://www.aiche.org/node/594996/group/9161/session/118401/paper/817781</v>
      </c>
    </row>
    <row r="25" spans="1:17" ht="31" x14ac:dyDescent="0.35">
      <c r="A25" s="29">
        <v>24</v>
      </c>
      <c r="B25" s="66" t="str">
        <f t="shared" si="0"/>
        <v>1968</v>
      </c>
      <c r="C25" s="29" t="s">
        <v>123</v>
      </c>
      <c r="D25" s="29" t="s">
        <v>19148</v>
      </c>
      <c r="E25" s="28" t="s">
        <v>124</v>
      </c>
      <c r="F25" s="28" t="s">
        <v>48</v>
      </c>
      <c r="G25" s="29">
        <v>2</v>
      </c>
      <c r="H25" s="29"/>
      <c r="I25" s="66"/>
      <c r="J25" s="29">
        <v>1</v>
      </c>
      <c r="K25" s="67" t="s">
        <v>35</v>
      </c>
      <c r="L25" s="40" t="s">
        <v>125</v>
      </c>
      <c r="M25" s="65" t="str">
        <f>HYPERLINK("https://www.aiche.org/academy/conferences/loss-prevention-symposium/1968/proceeding")</f>
        <v>https://www.aiche.org/academy/conferences/loss-prevention-symposium/1968/proceeding</v>
      </c>
      <c r="N25" s="40" t="str">
        <f t="shared" si="1"/>
        <v>Editors, "Front Matter," Loss Prevention Symposium - Vol 2, AIChE, 1968 pp. .</v>
      </c>
      <c r="O25" s="90" t="str">
        <f>HYPERLINK("https://www.aiche.org/ccps/conferences/loss-prevention-symposium/1968/proceeding/session/conference-organization")</f>
        <v>https://www.aiche.org/ccps/conferences/loss-prevention-symposium/1968/proceeding/session/conference-organization</v>
      </c>
      <c r="P25" s="28" t="s">
        <v>15921</v>
      </c>
      <c r="Q25" s="90" t="str">
        <f t="shared" si="2"/>
        <v>https://www.aiche.org/node/519271/group/8981/session/116891/paper/812716</v>
      </c>
    </row>
    <row r="26" spans="1:17" ht="31" x14ac:dyDescent="0.35">
      <c r="A26" s="29">
        <v>25</v>
      </c>
      <c r="B26" s="66" t="str">
        <f t="shared" si="0"/>
        <v>1968</v>
      </c>
      <c r="C26" s="29" t="s">
        <v>123</v>
      </c>
      <c r="D26" s="29" t="s">
        <v>19148</v>
      </c>
      <c r="E26" s="28" t="s">
        <v>47</v>
      </c>
      <c r="F26" s="28" t="s">
        <v>48</v>
      </c>
      <c r="G26" s="29">
        <v>2</v>
      </c>
      <c r="H26" s="29"/>
      <c r="I26" s="66"/>
      <c r="J26" s="29">
        <v>1</v>
      </c>
      <c r="K26" s="67" t="s">
        <v>36</v>
      </c>
      <c r="L26" s="40" t="s">
        <v>125</v>
      </c>
      <c r="M26" s="65" t="str">
        <f t="shared" ref="M26:M53" si="5">HYPERLINK("https://www.aiche.org/academy/conferences/loss-prevention-symposium/1968/proceeding")</f>
        <v>https://www.aiche.org/academy/conferences/loss-prevention-symposium/1968/proceeding</v>
      </c>
      <c r="N26" s="40" t="str">
        <f t="shared" si="1"/>
        <v>Editors, "Table of Contents," Loss Prevention Symposium - Vol 2, AIChE, 1968 pp. .</v>
      </c>
      <c r="O26" s="90" t="str">
        <f>HYPERLINK("https://www.aiche.org/ccps/conferences/loss-prevention-symposium/1968/proceeding/session/conference-organization")</f>
        <v>https://www.aiche.org/ccps/conferences/loss-prevention-symposium/1968/proceeding/session/conference-organization</v>
      </c>
      <c r="P26" s="28" t="s">
        <v>15922</v>
      </c>
      <c r="Q26" s="90" t="str">
        <f t="shared" si="2"/>
        <v>https://www.aiche.org/node/519271/group/8981/session/116891/paper/812721</v>
      </c>
    </row>
    <row r="27" spans="1:17" ht="31" x14ac:dyDescent="0.35">
      <c r="A27" s="29">
        <v>26</v>
      </c>
      <c r="B27" s="66" t="str">
        <f t="shared" si="0"/>
        <v>1968</v>
      </c>
      <c r="C27" s="29" t="s">
        <v>123</v>
      </c>
      <c r="D27" s="29" t="s">
        <v>19148</v>
      </c>
      <c r="E27" s="28" t="s">
        <v>15879</v>
      </c>
      <c r="F27" s="28" t="s">
        <v>126</v>
      </c>
      <c r="G27" s="29">
        <v>2</v>
      </c>
      <c r="H27" s="29"/>
      <c r="I27" s="68" t="s">
        <v>127</v>
      </c>
      <c r="J27" s="29">
        <v>2</v>
      </c>
      <c r="K27" s="67" t="s">
        <v>37</v>
      </c>
      <c r="L27" s="40" t="s">
        <v>125</v>
      </c>
      <c r="M27" s="65" t="str">
        <f t="shared" si="5"/>
        <v>https://www.aiche.org/academy/conferences/loss-prevention-symposium/1968/proceeding</v>
      </c>
      <c r="N27" s="40" t="str">
        <f t="shared" si="1"/>
        <v>Ben E. Kulterd, "lnterpreting And Applying Article 500 of N.E.C.," Loss Prevention Symposium - Vol 2, AIChE, 1968 pp. 1-3.</v>
      </c>
      <c r="O27" s="90" t="str">
        <f>HYPERLINK("https://www.aiche.org/ccps/conferences/loss-prevention-symposium/1968/proceeding/session/technical-papers-0")</f>
        <v>https://www.aiche.org/ccps/conferences/loss-prevention-symposium/1968/proceeding/session/technical-papers-0</v>
      </c>
      <c r="P27" s="28" t="s">
        <v>15923</v>
      </c>
      <c r="Q27" s="90" t="str">
        <f t="shared" si="2"/>
        <v>https://www.aiche.org/node/519271/group/8981/session/116896/paper/812726</v>
      </c>
    </row>
    <row r="28" spans="1:17" ht="31" x14ac:dyDescent="0.35">
      <c r="A28" s="29">
        <v>27</v>
      </c>
      <c r="B28" s="66" t="str">
        <f t="shared" si="0"/>
        <v>1968</v>
      </c>
      <c r="C28" s="29" t="s">
        <v>123</v>
      </c>
      <c r="D28" s="29" t="s">
        <v>19148</v>
      </c>
      <c r="E28" s="28" t="s">
        <v>128</v>
      </c>
      <c r="F28" s="28" t="s">
        <v>129</v>
      </c>
      <c r="G28" s="29">
        <v>2</v>
      </c>
      <c r="H28" s="29"/>
      <c r="I28" s="68" t="s">
        <v>130</v>
      </c>
      <c r="J28" s="29">
        <v>2</v>
      </c>
      <c r="K28" s="64">
        <v>1</v>
      </c>
      <c r="L28" s="40" t="s">
        <v>125</v>
      </c>
      <c r="M28" s="65" t="str">
        <f t="shared" si="5"/>
        <v>https://www.aiche.org/academy/conferences/loss-prevention-symposium/1968/proceeding</v>
      </c>
      <c r="N28" s="40" t="str">
        <f t="shared" si="1"/>
        <v>Richard Y. LeVine, "Electrical Hazard Equipment Classification," Loss Prevention Symposium - Vol 2, AIChE, 1968 pp. 4-9.</v>
      </c>
      <c r="O28" s="90" t="str">
        <f t="shared" ref="O28:O53" si="6">HYPERLINK("https://www.aiche.org/ccps/conferences/loss-prevention-symposium/1968/proceeding/session/technical-papers-0")</f>
        <v>https://www.aiche.org/ccps/conferences/loss-prevention-symposium/1968/proceeding/session/technical-papers-0</v>
      </c>
      <c r="P28" s="28" t="s">
        <v>15924</v>
      </c>
      <c r="Q28" s="90" t="str">
        <f t="shared" si="2"/>
        <v>https://www.aiche.org/node/519271/group/8981/session/116896/paper/812731</v>
      </c>
    </row>
    <row r="29" spans="1:17" ht="31" x14ac:dyDescent="0.35">
      <c r="A29" s="29">
        <v>28</v>
      </c>
      <c r="B29" s="66" t="str">
        <f t="shared" si="0"/>
        <v>1968</v>
      </c>
      <c r="C29" s="29" t="s">
        <v>123</v>
      </c>
      <c r="D29" s="29" t="s">
        <v>19148</v>
      </c>
      <c r="E29" s="28" t="s">
        <v>131</v>
      </c>
      <c r="F29" s="28" t="s">
        <v>132</v>
      </c>
      <c r="G29" s="29">
        <v>2</v>
      </c>
      <c r="H29" s="29"/>
      <c r="I29" s="68" t="s">
        <v>133</v>
      </c>
      <c r="J29" s="29">
        <v>2</v>
      </c>
      <c r="K29" s="64">
        <v>2</v>
      </c>
      <c r="L29" s="40" t="s">
        <v>125</v>
      </c>
      <c r="M29" s="65" t="str">
        <f t="shared" si="5"/>
        <v>https://www.aiche.org/academy/conferences/loss-prevention-symposium/1968/proceeding</v>
      </c>
      <c r="N29" s="40" t="str">
        <f t="shared" si="1"/>
        <v>Felix F. House, "Explosion-Proof Electrical Equipment," Loss Prevention Symposium - Vol 2, AIChE, 1968 pp. 10-16.</v>
      </c>
      <c r="O29" s="90" t="str">
        <f t="shared" si="6"/>
        <v>https://www.aiche.org/ccps/conferences/loss-prevention-symposium/1968/proceeding/session/technical-papers-0</v>
      </c>
      <c r="P29" s="28" t="s">
        <v>15925</v>
      </c>
      <c r="Q29" s="90" t="str">
        <f t="shared" si="2"/>
        <v>https://www.aiche.org/node/519271/group/8981/session/116896/paper/812736</v>
      </c>
    </row>
    <row r="30" spans="1:17" ht="31" x14ac:dyDescent="0.35">
      <c r="A30" s="29">
        <v>29</v>
      </c>
      <c r="B30" s="66" t="str">
        <f t="shared" si="0"/>
        <v>1968</v>
      </c>
      <c r="C30" s="29" t="s">
        <v>123</v>
      </c>
      <c r="D30" s="29" t="s">
        <v>19148</v>
      </c>
      <c r="E30" s="28" t="s">
        <v>15880</v>
      </c>
      <c r="F30" s="28" t="s">
        <v>15881</v>
      </c>
      <c r="G30" s="29">
        <v>2</v>
      </c>
      <c r="H30" s="29"/>
      <c r="I30" s="66" t="s">
        <v>134</v>
      </c>
      <c r="J30" s="29">
        <v>2</v>
      </c>
      <c r="K30" s="64">
        <v>3</v>
      </c>
      <c r="L30" s="40" t="s">
        <v>125</v>
      </c>
      <c r="M30" s="65" t="str">
        <f t="shared" si="5"/>
        <v>https://www.aiche.org/academy/conferences/loss-prevention-symposium/1968/proceeding</v>
      </c>
      <c r="N30" s="40" t="str">
        <f t="shared" si="1"/>
        <v>W.F. Hickes, "Intrinsic Safety and The CPI," Loss Prevention Symposium - Vol 2, AIChE, 1968 pp. 17-24.</v>
      </c>
      <c r="O30" s="90" t="str">
        <f t="shared" si="6"/>
        <v>https://www.aiche.org/ccps/conferences/loss-prevention-symposium/1968/proceeding/session/technical-papers-0</v>
      </c>
      <c r="P30" s="28" t="s">
        <v>15926</v>
      </c>
      <c r="Q30" s="90" t="str">
        <f t="shared" si="2"/>
        <v>https://www.aiche.org/node/519271/group/8981/session/116896/paper/812741</v>
      </c>
    </row>
    <row r="31" spans="1:17" ht="31" x14ac:dyDescent="0.35">
      <c r="A31" s="29">
        <v>30</v>
      </c>
      <c r="B31" s="66" t="str">
        <f t="shared" si="0"/>
        <v>1968</v>
      </c>
      <c r="C31" s="29" t="s">
        <v>123</v>
      </c>
      <c r="D31" s="29" t="s">
        <v>19148</v>
      </c>
      <c r="E31" s="28" t="s">
        <v>135</v>
      </c>
      <c r="F31" s="28" t="s">
        <v>136</v>
      </c>
      <c r="G31" s="29">
        <v>2</v>
      </c>
      <c r="H31" s="29"/>
      <c r="I31" s="66" t="s">
        <v>137</v>
      </c>
      <c r="J31" s="29">
        <v>2</v>
      </c>
      <c r="K31" s="64">
        <v>4</v>
      </c>
      <c r="L31" s="40" t="s">
        <v>125</v>
      </c>
      <c r="M31" s="65" t="str">
        <f t="shared" si="5"/>
        <v>https://www.aiche.org/academy/conferences/loss-prevention-symposium/1968/proceeding</v>
      </c>
      <c r="N31" s="40" t="str">
        <f t="shared" si="1"/>
        <v>Discussion Group, "Limiting Electrical Losses," Loss Prevention Symposium - Vol 2, AIChE, 1968 pp. 25-28.</v>
      </c>
      <c r="O31" s="90" t="str">
        <f t="shared" si="6"/>
        <v>https://www.aiche.org/ccps/conferences/loss-prevention-symposium/1968/proceeding/session/technical-papers-0</v>
      </c>
      <c r="P31" s="28" t="s">
        <v>15927</v>
      </c>
      <c r="Q31" s="90" t="str">
        <f t="shared" si="2"/>
        <v>https://www.aiche.org/node/519271/group/8981/session/116896/paper/812746</v>
      </c>
    </row>
    <row r="32" spans="1:17" ht="31" x14ac:dyDescent="0.35">
      <c r="A32" s="29">
        <v>31</v>
      </c>
      <c r="B32" s="66" t="str">
        <f t="shared" si="0"/>
        <v>1968</v>
      </c>
      <c r="C32" s="29" t="s">
        <v>123</v>
      </c>
      <c r="D32" s="29" t="s">
        <v>19148</v>
      </c>
      <c r="E32" s="28" t="s">
        <v>138</v>
      </c>
      <c r="F32" s="28" t="s">
        <v>139</v>
      </c>
      <c r="G32" s="29">
        <v>2</v>
      </c>
      <c r="H32" s="29"/>
      <c r="I32" s="66" t="s">
        <v>140</v>
      </c>
      <c r="J32" s="29">
        <v>2</v>
      </c>
      <c r="K32" s="64">
        <v>5</v>
      </c>
      <c r="L32" s="40" t="s">
        <v>125</v>
      </c>
      <c r="M32" s="65" t="str">
        <f t="shared" si="5"/>
        <v>https://www.aiche.org/academy/conferences/loss-prevention-symposium/1968/proceeding</v>
      </c>
      <c r="N32" s="40" t="str">
        <f t="shared" si="1"/>
        <v>Richard L. Yowell, "Bisphenol-A Dust Explosions," Loss Prevention Symposium - Vol 2, AIChE, 1968 pp. 29-33.</v>
      </c>
      <c r="O32" s="90" t="str">
        <f t="shared" si="6"/>
        <v>https://www.aiche.org/ccps/conferences/loss-prevention-symposium/1968/proceeding/session/technical-papers-0</v>
      </c>
      <c r="P32" s="28" t="s">
        <v>15928</v>
      </c>
      <c r="Q32" s="90" t="str">
        <f t="shared" si="2"/>
        <v>https://www.aiche.org/node/519271/group/8981/session/116896/paper/812751</v>
      </c>
    </row>
    <row r="33" spans="1:17" ht="31" x14ac:dyDescent="0.35">
      <c r="A33" s="29">
        <v>32</v>
      </c>
      <c r="B33" s="66" t="str">
        <f t="shared" si="0"/>
        <v>1968</v>
      </c>
      <c r="C33" s="29" t="s">
        <v>123</v>
      </c>
      <c r="D33" s="29" t="s">
        <v>19148</v>
      </c>
      <c r="E33" s="28" t="s">
        <v>15882</v>
      </c>
      <c r="F33" s="28" t="s">
        <v>141</v>
      </c>
      <c r="G33" s="29">
        <v>2</v>
      </c>
      <c r="H33" s="29"/>
      <c r="I33" s="66" t="s">
        <v>142</v>
      </c>
      <c r="J33" s="29">
        <v>2</v>
      </c>
      <c r="K33" s="64">
        <v>6</v>
      </c>
      <c r="L33" s="40" t="s">
        <v>125</v>
      </c>
      <c r="M33" s="65" t="str">
        <f t="shared" si="5"/>
        <v>https://www.aiche.org/academy/conferences/loss-prevention-symposium/1968/proceeding</v>
      </c>
      <c r="N33" s="40" t="str">
        <f t="shared" si="1"/>
        <v>Joseph Gillis, "Testing Explosiveness of Dust," Loss Prevention Symposium - Vol 2, AIChE, 1968 pp. 34-36.</v>
      </c>
      <c r="O33" s="90" t="str">
        <f t="shared" si="6"/>
        <v>https://www.aiche.org/ccps/conferences/loss-prevention-symposium/1968/proceeding/session/technical-papers-0</v>
      </c>
      <c r="P33" s="28" t="s">
        <v>15929</v>
      </c>
      <c r="Q33" s="90" t="str">
        <f t="shared" si="2"/>
        <v>https://www.aiche.org/node/519271/group/8981/session/116896/paper/812756</v>
      </c>
    </row>
    <row r="34" spans="1:17" ht="31" x14ac:dyDescent="0.35">
      <c r="A34" s="29">
        <v>33</v>
      </c>
      <c r="B34" s="66" t="str">
        <f t="shared" si="0"/>
        <v>1968</v>
      </c>
      <c r="C34" s="29" t="s">
        <v>123</v>
      </c>
      <c r="D34" s="29" t="s">
        <v>19148</v>
      </c>
      <c r="E34" s="28" t="s">
        <v>15883</v>
      </c>
      <c r="F34" s="28" t="s">
        <v>143</v>
      </c>
      <c r="G34" s="29">
        <v>2</v>
      </c>
      <c r="H34" s="29"/>
      <c r="I34" s="66" t="s">
        <v>144</v>
      </c>
      <c r="J34" s="29">
        <v>2</v>
      </c>
      <c r="K34" s="64">
        <v>7</v>
      </c>
      <c r="L34" s="40" t="s">
        <v>125</v>
      </c>
      <c r="M34" s="65" t="str">
        <f t="shared" si="5"/>
        <v>https://www.aiche.org/academy/conferences/loss-prevention-symposium/1968/proceeding</v>
      </c>
      <c r="N34" s="40" t="str">
        <f t="shared" si="1"/>
        <v>R.F. Schwab, "lnterpretation of Dust Explosion Test Data," Loss Prevention Symposium - Vol 2, AIChE, 1968 pp. 37-43.</v>
      </c>
      <c r="O34" s="90" t="str">
        <f t="shared" si="6"/>
        <v>https://www.aiche.org/ccps/conferences/loss-prevention-symposium/1968/proceeding/session/technical-papers-0</v>
      </c>
      <c r="P34" s="28" t="s">
        <v>15930</v>
      </c>
      <c r="Q34" s="90" t="str">
        <f t="shared" si="2"/>
        <v>https://www.aiche.org/node/519271/group/8981/session/116896/paper/812761</v>
      </c>
    </row>
    <row r="35" spans="1:17" ht="31" x14ac:dyDescent="0.35">
      <c r="A35" s="29">
        <v>34</v>
      </c>
      <c r="B35" s="66" t="str">
        <f t="shared" si="0"/>
        <v>1968</v>
      </c>
      <c r="C35" s="29" t="s">
        <v>123</v>
      </c>
      <c r="D35" s="29" t="s">
        <v>19148</v>
      </c>
      <c r="E35" s="28" t="s">
        <v>15884</v>
      </c>
      <c r="F35" s="28" t="s">
        <v>145</v>
      </c>
      <c r="G35" s="29">
        <v>2</v>
      </c>
      <c r="H35" s="29"/>
      <c r="I35" s="66" t="s">
        <v>85</v>
      </c>
      <c r="J35" s="29">
        <v>2</v>
      </c>
      <c r="K35" s="64">
        <v>8</v>
      </c>
      <c r="L35" s="40" t="s">
        <v>125</v>
      </c>
      <c r="M35" s="65" t="str">
        <f t="shared" si="5"/>
        <v>https://www.aiche.org/academy/conferences/loss-prevention-symposium/1968/proceeding</v>
      </c>
      <c r="N35" s="40" t="str">
        <f t="shared" si="1"/>
        <v>R.H. Essenhigh, "Dust Explosion Research," Loss Prevention Symposium - Vol 2, AIChE, 1968 pp. 44-49.</v>
      </c>
      <c r="O35" s="90" t="str">
        <f t="shared" si="6"/>
        <v>https://www.aiche.org/ccps/conferences/loss-prevention-symposium/1968/proceeding/session/technical-papers-0</v>
      </c>
      <c r="P35" s="28" t="s">
        <v>15931</v>
      </c>
      <c r="Q35" s="90" t="str">
        <f t="shared" si="2"/>
        <v>https://www.aiche.org/node/519271/group/8981/session/116896/paper/812766</v>
      </c>
    </row>
    <row r="36" spans="1:17" ht="31" x14ac:dyDescent="0.35">
      <c r="A36" s="29">
        <v>35</v>
      </c>
      <c r="B36" s="66" t="str">
        <f t="shared" si="0"/>
        <v>1968</v>
      </c>
      <c r="C36" s="29" t="s">
        <v>123</v>
      </c>
      <c r="D36" s="29" t="s">
        <v>19148</v>
      </c>
      <c r="E36" s="28" t="s">
        <v>146</v>
      </c>
      <c r="F36" s="28" t="s">
        <v>136</v>
      </c>
      <c r="G36" s="29">
        <v>2</v>
      </c>
      <c r="H36" s="29"/>
      <c r="I36" s="66" t="s">
        <v>147</v>
      </c>
      <c r="J36" s="29">
        <v>2</v>
      </c>
      <c r="K36" s="64">
        <v>9</v>
      </c>
      <c r="L36" s="40" t="s">
        <v>125</v>
      </c>
      <c r="M36" s="65" t="str">
        <f t="shared" si="5"/>
        <v>https://www.aiche.org/academy/conferences/loss-prevention-symposium/1968/proceeding</v>
      </c>
      <c r="N36" s="40" t="str">
        <f t="shared" si="1"/>
        <v>Discussion Group, "The Dust Problem," Loss Prevention Symposium - Vol 2, AIChE, 1968 pp. 49-53.</v>
      </c>
      <c r="O36" s="90" t="str">
        <f t="shared" si="6"/>
        <v>https://www.aiche.org/ccps/conferences/loss-prevention-symposium/1968/proceeding/session/technical-papers-0</v>
      </c>
      <c r="P36" s="28" t="s">
        <v>15932</v>
      </c>
      <c r="Q36" s="90" t="str">
        <f t="shared" si="2"/>
        <v>https://www.aiche.org/node/519271/group/8981/session/116896/paper/812771</v>
      </c>
    </row>
    <row r="37" spans="1:17" ht="31" x14ac:dyDescent="0.35">
      <c r="A37" s="29">
        <v>36</v>
      </c>
      <c r="B37" s="66" t="str">
        <f t="shared" si="0"/>
        <v>1968</v>
      </c>
      <c r="C37" s="29" t="s">
        <v>123</v>
      </c>
      <c r="D37" s="29" t="s">
        <v>19148</v>
      </c>
      <c r="E37" s="28" t="s">
        <v>148</v>
      </c>
      <c r="F37" s="28" t="s">
        <v>149</v>
      </c>
      <c r="G37" s="29">
        <v>2</v>
      </c>
      <c r="H37" s="29"/>
      <c r="I37" s="66" t="s">
        <v>150</v>
      </c>
      <c r="J37" s="29">
        <v>2</v>
      </c>
      <c r="K37" s="67" t="s">
        <v>44</v>
      </c>
      <c r="L37" s="40" t="s">
        <v>125</v>
      </c>
      <c r="M37" s="65" t="str">
        <f t="shared" si="5"/>
        <v>https://www.aiche.org/academy/conferences/loss-prevention-symposium/1968/proceeding</v>
      </c>
      <c r="N37" s="40" t="str">
        <f t="shared" si="1"/>
        <v>D. A. Naughton, "Turbine Accidents Which Should Not Have Happened," Loss Prevention Symposium - Vol 2, AIChE, 1968 pp. 54-58.</v>
      </c>
      <c r="O37" s="90" t="str">
        <f t="shared" si="6"/>
        <v>https://www.aiche.org/ccps/conferences/loss-prevention-symposium/1968/proceeding/session/technical-papers-0</v>
      </c>
      <c r="P37" s="28" t="s">
        <v>15933</v>
      </c>
      <c r="Q37" s="90" t="str">
        <f t="shared" si="2"/>
        <v>https://www.aiche.org/node/519271/group/8981/session/116896/paper/812776</v>
      </c>
    </row>
    <row r="38" spans="1:17" ht="31" x14ac:dyDescent="0.35">
      <c r="A38" s="29">
        <v>37</v>
      </c>
      <c r="B38" s="66" t="str">
        <f t="shared" si="0"/>
        <v>1968</v>
      </c>
      <c r="C38" s="29" t="s">
        <v>123</v>
      </c>
      <c r="D38" s="29" t="s">
        <v>19148</v>
      </c>
      <c r="E38" s="28" t="s">
        <v>151</v>
      </c>
      <c r="F38" s="28" t="s">
        <v>152</v>
      </c>
      <c r="G38" s="29">
        <v>2</v>
      </c>
      <c r="H38" s="29"/>
      <c r="I38" s="66" t="s">
        <v>153</v>
      </c>
      <c r="J38" s="29">
        <v>2</v>
      </c>
      <c r="K38" s="67" t="s">
        <v>154</v>
      </c>
      <c r="L38" s="40" t="s">
        <v>125</v>
      </c>
      <c r="M38" s="65" t="str">
        <f t="shared" si="5"/>
        <v>https://www.aiche.org/academy/conferences/loss-prevention-symposium/1968/proceeding</v>
      </c>
      <c r="N38" s="40" t="str">
        <f t="shared" si="1"/>
        <v>M.J. Telesmanic, "Axial Flow Compressor Accidents," Loss Prevention Symposium - Vol 2, AIChE, 1968 pp. 59-61.</v>
      </c>
      <c r="O38" s="90" t="str">
        <f t="shared" si="6"/>
        <v>https://www.aiche.org/ccps/conferences/loss-prevention-symposium/1968/proceeding/session/technical-papers-0</v>
      </c>
      <c r="P38" s="28" t="s">
        <v>15934</v>
      </c>
      <c r="Q38" s="90" t="str">
        <f t="shared" si="2"/>
        <v>https://www.aiche.org/node/519271/group/8981/session/116896/paper/812781</v>
      </c>
    </row>
    <row r="39" spans="1:17" ht="46.5" x14ac:dyDescent="0.35">
      <c r="A39" s="29">
        <v>38</v>
      </c>
      <c r="B39" s="66" t="str">
        <f t="shared" si="0"/>
        <v>1968</v>
      </c>
      <c r="C39" s="29" t="s">
        <v>123</v>
      </c>
      <c r="D39" s="29" t="s">
        <v>19148</v>
      </c>
      <c r="E39" s="28" t="s">
        <v>15885</v>
      </c>
      <c r="F39" s="28" t="s">
        <v>155</v>
      </c>
      <c r="G39" s="29">
        <v>2</v>
      </c>
      <c r="H39" s="29"/>
      <c r="I39" s="66" t="s">
        <v>156</v>
      </c>
      <c r="J39" s="29">
        <v>2</v>
      </c>
      <c r="K39" s="67" t="s">
        <v>157</v>
      </c>
      <c r="L39" s="40" t="s">
        <v>125</v>
      </c>
      <c r="M39" s="65" t="str">
        <f t="shared" si="5"/>
        <v>https://www.aiche.org/academy/conferences/loss-prevention-symposium/1968/proceeding</v>
      </c>
      <c r="N39" s="40" t="str">
        <f t="shared" si="1"/>
        <v>Beno Sternlicht, Paul Lewis, and Neville Rieger, "Failure Prevention is Everybody's Problem," Loss Prevention Symposium - Vol 2, AIChE, 1968 pp. 62-71.</v>
      </c>
      <c r="O39" s="90" t="str">
        <f t="shared" si="6"/>
        <v>https://www.aiche.org/ccps/conferences/loss-prevention-symposium/1968/proceeding/session/technical-papers-0</v>
      </c>
      <c r="P39" s="28" t="s">
        <v>15935</v>
      </c>
      <c r="Q39" s="90" t="str">
        <f t="shared" si="2"/>
        <v>https://www.aiche.org/node/519271/group/8981/session/116896/paper/812786</v>
      </c>
    </row>
    <row r="40" spans="1:17" ht="31" x14ac:dyDescent="0.35">
      <c r="A40" s="29">
        <v>39</v>
      </c>
      <c r="B40" s="66" t="str">
        <f t="shared" si="0"/>
        <v>1968</v>
      </c>
      <c r="C40" s="29" t="s">
        <v>123</v>
      </c>
      <c r="D40" s="29" t="s">
        <v>19148</v>
      </c>
      <c r="E40" s="28" t="s">
        <v>15886</v>
      </c>
      <c r="F40" s="28" t="s">
        <v>136</v>
      </c>
      <c r="G40" s="29">
        <v>2</v>
      </c>
      <c r="H40" s="29"/>
      <c r="I40" s="66" t="s">
        <v>158</v>
      </c>
      <c r="J40" s="29">
        <v>2</v>
      </c>
      <c r="K40" s="67" t="s">
        <v>159</v>
      </c>
      <c r="L40" s="40" t="s">
        <v>125</v>
      </c>
      <c r="M40" s="65" t="str">
        <f t="shared" si="5"/>
        <v>https://www.aiche.org/academy/conferences/loss-prevention-symposium/1968/proceeding</v>
      </c>
      <c r="N40" s="40" t="str">
        <f t="shared" si="1"/>
        <v>Discussion Group, "lmproving Turbine and Compressor Experience (l)," Loss Prevention Symposium - Vol 2, AIChE, 1968 pp. 71-73.</v>
      </c>
      <c r="O40" s="90" t="str">
        <f t="shared" si="6"/>
        <v>https://www.aiche.org/ccps/conferences/loss-prevention-symposium/1968/proceeding/session/technical-papers-0</v>
      </c>
      <c r="P40" s="28" t="s">
        <v>15936</v>
      </c>
      <c r="Q40" s="90" t="str">
        <f t="shared" si="2"/>
        <v>https://www.aiche.org/node/519271/group/8981/session/116896/paper/812791</v>
      </c>
    </row>
    <row r="41" spans="1:17" ht="46.5" x14ac:dyDescent="0.35">
      <c r="A41" s="29">
        <v>40</v>
      </c>
      <c r="B41" s="66" t="str">
        <f t="shared" si="0"/>
        <v>1968</v>
      </c>
      <c r="C41" s="29" t="s">
        <v>123</v>
      </c>
      <c r="D41" s="29" t="s">
        <v>19148</v>
      </c>
      <c r="E41" s="28" t="s">
        <v>160</v>
      </c>
      <c r="F41" s="28" t="s">
        <v>161</v>
      </c>
      <c r="G41" s="29">
        <v>2</v>
      </c>
      <c r="H41" s="29"/>
      <c r="I41" s="66" t="s">
        <v>162</v>
      </c>
      <c r="J41" s="29">
        <v>2</v>
      </c>
      <c r="K41" s="67" t="s">
        <v>163</v>
      </c>
      <c r="L41" s="40" t="s">
        <v>125</v>
      </c>
      <c r="M41" s="65" t="str">
        <f t="shared" si="5"/>
        <v>https://www.aiche.org/academy/conferences/loss-prevention-symposium/1968/proceeding</v>
      </c>
      <c r="N41" s="40" t="str">
        <f t="shared" si="1"/>
        <v>G.P. Moschini and E.H. Schroeder, "Tips On Starting Up And lnstalling Centrifugal Compressors," Loss Prevention Symposium - Vol 2, AIChE, 1968 pp. 74-76.</v>
      </c>
      <c r="O41" s="90" t="str">
        <f t="shared" si="6"/>
        <v>https://www.aiche.org/ccps/conferences/loss-prevention-symposium/1968/proceeding/session/technical-papers-0</v>
      </c>
      <c r="P41" s="28" t="s">
        <v>15937</v>
      </c>
      <c r="Q41" s="90" t="str">
        <f t="shared" si="2"/>
        <v>https://www.aiche.org/node/519271/group/8981/session/116896/paper/812796</v>
      </c>
    </row>
    <row r="42" spans="1:17" ht="31" x14ac:dyDescent="0.35">
      <c r="A42" s="29">
        <v>41</v>
      </c>
      <c r="B42" s="66" t="str">
        <f t="shared" si="0"/>
        <v>1968</v>
      </c>
      <c r="C42" s="29" t="s">
        <v>123</v>
      </c>
      <c r="D42" s="29" t="s">
        <v>19148</v>
      </c>
      <c r="E42" s="28" t="s">
        <v>164</v>
      </c>
      <c r="F42" s="28" t="s">
        <v>165</v>
      </c>
      <c r="G42" s="29">
        <v>2</v>
      </c>
      <c r="H42" s="29"/>
      <c r="I42" s="66" t="s">
        <v>166</v>
      </c>
      <c r="J42" s="29">
        <v>2</v>
      </c>
      <c r="K42" s="67" t="s">
        <v>167</v>
      </c>
      <c r="L42" s="40" t="s">
        <v>125</v>
      </c>
      <c r="M42" s="65" t="str">
        <f t="shared" si="5"/>
        <v>https://www.aiche.org/academy/conferences/loss-prevention-symposium/1968/proceeding</v>
      </c>
      <c r="N42" s="40" t="str">
        <f t="shared" si="1"/>
        <v>V.P. Purcell, "Operating Main Turbine Drives," Loss Prevention Symposium - Vol 2, AIChE, 1968 pp. 77-79.</v>
      </c>
      <c r="O42" s="90" t="str">
        <f t="shared" si="6"/>
        <v>https://www.aiche.org/ccps/conferences/loss-prevention-symposium/1968/proceeding/session/technical-papers-0</v>
      </c>
      <c r="P42" s="28" t="s">
        <v>15938</v>
      </c>
      <c r="Q42" s="90" t="str">
        <f t="shared" si="2"/>
        <v>https://www.aiche.org/node/519271/group/8981/session/116896/paper/812801</v>
      </c>
    </row>
    <row r="43" spans="1:17" ht="31" x14ac:dyDescent="0.35">
      <c r="A43" s="29">
        <v>42</v>
      </c>
      <c r="B43" s="66" t="str">
        <f t="shared" si="0"/>
        <v>1968</v>
      </c>
      <c r="C43" s="29" t="s">
        <v>123</v>
      </c>
      <c r="D43" s="29" t="s">
        <v>19148</v>
      </c>
      <c r="E43" s="28" t="s">
        <v>15887</v>
      </c>
      <c r="F43" s="28" t="s">
        <v>168</v>
      </c>
      <c r="G43" s="29">
        <v>2</v>
      </c>
      <c r="H43" s="29"/>
      <c r="I43" s="66" t="s">
        <v>169</v>
      </c>
      <c r="J43" s="29">
        <v>2</v>
      </c>
      <c r="K43" s="67" t="s">
        <v>170</v>
      </c>
      <c r="L43" s="40" t="s">
        <v>125</v>
      </c>
      <c r="M43" s="65" t="str">
        <f t="shared" si="5"/>
        <v>https://www.aiche.org/academy/conferences/loss-prevention-symposium/1968/proceeding</v>
      </c>
      <c r="N43" s="40" t="str">
        <f t="shared" si="1"/>
        <v>W.A. Zech, "Mechanical Failures of Centrifugal Compressors," Loss Prevention Symposium - Vol 2, AIChE, 1968 pp. 80-87.</v>
      </c>
      <c r="O43" s="90" t="str">
        <f t="shared" si="6"/>
        <v>https://www.aiche.org/ccps/conferences/loss-prevention-symposium/1968/proceeding/session/technical-papers-0</v>
      </c>
      <c r="P43" s="28" t="s">
        <v>15939</v>
      </c>
      <c r="Q43" s="90" t="str">
        <f t="shared" si="2"/>
        <v>https://www.aiche.org/node/519271/group/8981/session/116896/paper/812806</v>
      </c>
    </row>
    <row r="44" spans="1:17" ht="31" x14ac:dyDescent="0.35">
      <c r="A44" s="29">
        <v>43</v>
      </c>
      <c r="B44" s="66" t="str">
        <f t="shared" si="0"/>
        <v>1968</v>
      </c>
      <c r="C44" s="29" t="s">
        <v>123</v>
      </c>
      <c r="D44" s="29" t="s">
        <v>19148</v>
      </c>
      <c r="E44" s="28" t="s">
        <v>15888</v>
      </c>
      <c r="F44" s="28" t="s">
        <v>136</v>
      </c>
      <c r="G44" s="29">
        <v>2</v>
      </c>
      <c r="H44" s="29"/>
      <c r="I44" s="66" t="s">
        <v>171</v>
      </c>
      <c r="J44" s="29">
        <v>2</v>
      </c>
      <c r="K44" s="67" t="s">
        <v>172</v>
      </c>
      <c r="L44" s="40" t="s">
        <v>125</v>
      </c>
      <c r="M44" s="65" t="str">
        <f t="shared" si="5"/>
        <v>https://www.aiche.org/academy/conferences/loss-prevention-symposium/1968/proceeding</v>
      </c>
      <c r="N44" s="40" t="str">
        <f t="shared" si="1"/>
        <v>Discussion Group, "lmproving Turbine and Compressor Experience (ll)," Loss Prevention Symposium - Vol 2, AIChE, 1968 pp. 88-90.</v>
      </c>
      <c r="O44" s="90" t="str">
        <f t="shared" si="6"/>
        <v>https://www.aiche.org/ccps/conferences/loss-prevention-symposium/1968/proceeding/session/technical-papers-0</v>
      </c>
      <c r="P44" s="28" t="s">
        <v>15940</v>
      </c>
      <c r="Q44" s="90" t="str">
        <f t="shared" si="2"/>
        <v>https://www.aiche.org/node/519271/group/8981/session/116896/paper/812811</v>
      </c>
    </row>
    <row r="45" spans="1:17" ht="31" x14ac:dyDescent="0.35">
      <c r="A45" s="29">
        <v>44</v>
      </c>
      <c r="B45" s="66" t="str">
        <f t="shared" si="0"/>
        <v>1968</v>
      </c>
      <c r="C45" s="29" t="s">
        <v>123</v>
      </c>
      <c r="D45" s="29" t="s">
        <v>19148</v>
      </c>
      <c r="E45" s="28" t="s">
        <v>15889</v>
      </c>
      <c r="F45" s="28" t="s">
        <v>173</v>
      </c>
      <c r="G45" s="29">
        <v>2</v>
      </c>
      <c r="H45" s="29"/>
      <c r="I45" s="66" t="s">
        <v>174</v>
      </c>
      <c r="J45" s="29">
        <v>2</v>
      </c>
      <c r="K45" s="67" t="s">
        <v>175</v>
      </c>
      <c r="L45" s="40" t="s">
        <v>125</v>
      </c>
      <c r="M45" s="65" t="str">
        <f t="shared" si="5"/>
        <v>https://www.aiche.org/academy/conferences/loss-prevention-symposium/1968/proceeding</v>
      </c>
      <c r="N45" s="40" t="str">
        <f t="shared" si="1"/>
        <v>W.C. Brasie and D.W. Simpson, "Guidelines for Estimating Damage Explosion," Loss Prevention Symposium - Vol 2, AIChE, 1968 pp. 91-102.</v>
      </c>
      <c r="O45" s="90" t="str">
        <f t="shared" si="6"/>
        <v>https://www.aiche.org/ccps/conferences/loss-prevention-symposium/1968/proceeding/session/technical-papers-0</v>
      </c>
      <c r="P45" s="28" t="s">
        <v>15941</v>
      </c>
      <c r="Q45" s="90" t="str">
        <f t="shared" si="2"/>
        <v>https://www.aiche.org/node/519271/group/8981/session/116896/paper/812816</v>
      </c>
    </row>
    <row r="46" spans="1:17" ht="31" x14ac:dyDescent="0.35">
      <c r="A46" s="29">
        <v>45</v>
      </c>
      <c r="B46" s="66" t="str">
        <f t="shared" si="0"/>
        <v>1968</v>
      </c>
      <c r="C46" s="29" t="s">
        <v>123</v>
      </c>
      <c r="D46" s="29" t="s">
        <v>19148</v>
      </c>
      <c r="E46" s="28" t="s">
        <v>15890</v>
      </c>
      <c r="F46" s="28" t="s">
        <v>15895</v>
      </c>
      <c r="G46" s="29">
        <v>2</v>
      </c>
      <c r="H46" s="29"/>
      <c r="I46" s="66" t="s">
        <v>176</v>
      </c>
      <c r="J46" s="29">
        <v>2</v>
      </c>
      <c r="K46" s="67" t="s">
        <v>177</v>
      </c>
      <c r="L46" s="40" t="s">
        <v>125</v>
      </c>
      <c r="M46" s="65" t="str">
        <f t="shared" si="5"/>
        <v>https://www.aiche.org/academy/conferences/loss-prevention-symposium/1968/proceeding</v>
      </c>
      <c r="N46" s="40" t="str">
        <f t="shared" si="1"/>
        <v>D. S. Allan and P. Athens, "lnfluence of Explosions On Design," Loss Prevention Symposium - Vol 2, AIChE, 1968 pp. 103-109.</v>
      </c>
      <c r="O46" s="90" t="str">
        <f t="shared" si="6"/>
        <v>https://www.aiche.org/ccps/conferences/loss-prevention-symposium/1968/proceeding/session/technical-papers-0</v>
      </c>
      <c r="P46" s="28" t="s">
        <v>15942</v>
      </c>
      <c r="Q46" s="90" t="str">
        <f t="shared" si="2"/>
        <v>https://www.aiche.org/node/519271/group/8981/session/116896/paper/812821</v>
      </c>
    </row>
    <row r="47" spans="1:17" ht="31" x14ac:dyDescent="0.35">
      <c r="A47" s="29">
        <v>46</v>
      </c>
      <c r="B47" s="66" t="str">
        <f t="shared" si="0"/>
        <v>1968</v>
      </c>
      <c r="C47" s="29" t="s">
        <v>123</v>
      </c>
      <c r="D47" s="29" t="s">
        <v>19148</v>
      </c>
      <c r="E47" s="28" t="s">
        <v>178</v>
      </c>
      <c r="F47" s="28" t="s">
        <v>179</v>
      </c>
      <c r="G47" s="29">
        <v>2</v>
      </c>
      <c r="H47" s="29"/>
      <c r="I47" s="66" t="s">
        <v>180</v>
      </c>
      <c r="J47" s="29">
        <v>2</v>
      </c>
      <c r="K47" s="67" t="s">
        <v>181</v>
      </c>
      <c r="L47" s="40" t="s">
        <v>125</v>
      </c>
      <c r="M47" s="65" t="str">
        <f t="shared" si="5"/>
        <v>https://www.aiche.org/academy/conferences/loss-prevention-symposium/1968/proceeding</v>
      </c>
      <c r="N47" s="40" t="str">
        <f t="shared" si="1"/>
        <v>J.L. Kilby, "Flare Systems Explosions," Loss Prevention Symposium - Vol 2, AIChE, 1968 pp. 110-113.</v>
      </c>
      <c r="O47" s="90" t="str">
        <f t="shared" si="6"/>
        <v>https://www.aiche.org/ccps/conferences/loss-prevention-symposium/1968/proceeding/session/technical-papers-0</v>
      </c>
      <c r="P47" s="28" t="s">
        <v>15943</v>
      </c>
      <c r="Q47" s="90" t="str">
        <f t="shared" si="2"/>
        <v>https://www.aiche.org/node/519271/group/8981/session/116896/paper/812826</v>
      </c>
    </row>
    <row r="48" spans="1:17" ht="31" x14ac:dyDescent="0.35">
      <c r="A48" s="29">
        <v>47</v>
      </c>
      <c r="B48" s="66" t="str">
        <f t="shared" si="0"/>
        <v>1968</v>
      </c>
      <c r="C48" s="29" t="s">
        <v>123</v>
      </c>
      <c r="D48" s="29" t="s">
        <v>19148</v>
      </c>
      <c r="E48" s="28" t="s">
        <v>15891</v>
      </c>
      <c r="F48" s="28" t="s">
        <v>182</v>
      </c>
      <c r="G48" s="29">
        <v>2</v>
      </c>
      <c r="H48" s="29"/>
      <c r="I48" s="66" t="s">
        <v>183</v>
      </c>
      <c r="J48" s="29">
        <v>2</v>
      </c>
      <c r="K48" s="67" t="s">
        <v>184</v>
      </c>
      <c r="L48" s="40" t="s">
        <v>125</v>
      </c>
      <c r="M48" s="65" t="str">
        <f t="shared" si="5"/>
        <v>https://www.aiche.org/academy/conferences/loss-prevention-symposium/1968/proceeding</v>
      </c>
      <c r="N48" s="40" t="str">
        <f t="shared" si="1"/>
        <v>R. D. Reed, "Design and Operation of Flare Systems," Loss Prevention Symposium - Vol 2, AIChE, 1968 pp. 114-118.</v>
      </c>
      <c r="O48" s="90" t="str">
        <f t="shared" si="6"/>
        <v>https://www.aiche.org/ccps/conferences/loss-prevention-symposium/1968/proceeding/session/technical-papers-0</v>
      </c>
      <c r="P48" s="28" t="s">
        <v>15944</v>
      </c>
      <c r="Q48" s="90" t="str">
        <f t="shared" si="2"/>
        <v>https://www.aiche.org/node/519271/group/8981/session/116896/paper/812831</v>
      </c>
    </row>
    <row r="49" spans="1:17" ht="31" x14ac:dyDescent="0.35">
      <c r="A49" s="29">
        <v>48</v>
      </c>
      <c r="B49" s="66" t="str">
        <f t="shared" si="0"/>
        <v>1968</v>
      </c>
      <c r="C49" s="29" t="s">
        <v>123</v>
      </c>
      <c r="D49" s="29" t="s">
        <v>19148</v>
      </c>
      <c r="E49" s="28" t="s">
        <v>185</v>
      </c>
      <c r="F49" s="28" t="s">
        <v>136</v>
      </c>
      <c r="G49" s="29">
        <v>2</v>
      </c>
      <c r="H49" s="29"/>
      <c r="I49" s="66" t="s">
        <v>186</v>
      </c>
      <c r="J49" s="29">
        <v>2</v>
      </c>
      <c r="K49" s="67" t="s">
        <v>187</v>
      </c>
      <c r="L49" s="40" t="s">
        <v>125</v>
      </c>
      <c r="M49" s="65" t="str">
        <f t="shared" si="5"/>
        <v>https://www.aiche.org/academy/conferences/loss-prevention-symposium/1968/proceeding</v>
      </c>
      <c r="N49" s="40" t="str">
        <f t="shared" si="1"/>
        <v>Discussion Group, "Explosion Effects And Flare Stacks-Discussion," Loss Prevention Symposium - Vol 2, AIChE, 1968 pp. 119-122.</v>
      </c>
      <c r="O49" s="90" t="str">
        <f t="shared" si="6"/>
        <v>https://www.aiche.org/ccps/conferences/loss-prevention-symposium/1968/proceeding/session/technical-papers-0</v>
      </c>
      <c r="P49" s="28" t="s">
        <v>15945</v>
      </c>
      <c r="Q49" s="90" t="str">
        <f t="shared" si="2"/>
        <v>https://www.aiche.org/node/519271/group/8981/session/116896/paper/812836</v>
      </c>
    </row>
    <row r="50" spans="1:17" ht="31" x14ac:dyDescent="0.35">
      <c r="A50" s="29">
        <v>49</v>
      </c>
      <c r="B50" s="66" t="str">
        <f t="shared" si="0"/>
        <v>1968</v>
      </c>
      <c r="C50" s="29" t="s">
        <v>123</v>
      </c>
      <c r="D50" s="29" t="s">
        <v>19148</v>
      </c>
      <c r="E50" s="28" t="s">
        <v>15892</v>
      </c>
      <c r="F50" s="28" t="s">
        <v>188</v>
      </c>
      <c r="G50" s="29">
        <v>2</v>
      </c>
      <c r="H50" s="29"/>
      <c r="I50" s="66" t="s">
        <v>189</v>
      </c>
      <c r="J50" s="29">
        <v>2</v>
      </c>
      <c r="K50" s="67" t="s">
        <v>190</v>
      </c>
      <c r="L50" s="40" t="s">
        <v>125</v>
      </c>
      <c r="M50" s="65" t="str">
        <f t="shared" si="5"/>
        <v>https://www.aiche.org/academy/conferences/loss-prevention-symposium/1968/proceeding</v>
      </c>
      <c r="N50" s="40" t="str">
        <f t="shared" si="1"/>
        <v>D.A. Aubrecht, F.O. Lindemann, and S. Schreiber, "Reducing Fire and Explosion Hazards," Loss Prevention Symposium - Vol 2, AIChE, 1968 pp. 123-124.</v>
      </c>
      <c r="O50" s="90" t="str">
        <f t="shared" si="6"/>
        <v>https://www.aiche.org/ccps/conferences/loss-prevention-symposium/1968/proceeding/session/technical-papers-0</v>
      </c>
      <c r="P50" s="28" t="s">
        <v>15946</v>
      </c>
      <c r="Q50" s="90" t="str">
        <f t="shared" si="2"/>
        <v>https://www.aiche.org/node/519271/group/8981/session/116896/paper/812841</v>
      </c>
    </row>
    <row r="51" spans="1:17" ht="31" x14ac:dyDescent="0.35">
      <c r="A51" s="29">
        <v>50</v>
      </c>
      <c r="B51" s="66" t="str">
        <f t="shared" si="0"/>
        <v>1968</v>
      </c>
      <c r="C51" s="29" t="s">
        <v>123</v>
      </c>
      <c r="D51" s="29" t="s">
        <v>19148</v>
      </c>
      <c r="E51" s="28" t="s">
        <v>15893</v>
      </c>
      <c r="F51" s="28" t="s">
        <v>191</v>
      </c>
      <c r="G51" s="29">
        <v>2</v>
      </c>
      <c r="H51" s="29"/>
      <c r="I51" s="66" t="s">
        <v>192</v>
      </c>
      <c r="J51" s="29">
        <v>2</v>
      </c>
      <c r="K51" s="67" t="s">
        <v>193</v>
      </c>
      <c r="L51" s="40" t="s">
        <v>125</v>
      </c>
      <c r="M51" s="65" t="str">
        <f t="shared" si="5"/>
        <v>https://www.aiche.org/academy/conferences/loss-prevention-symposium/1968/proceeding</v>
      </c>
      <c r="N51" s="40" t="str">
        <f t="shared" si="1"/>
        <v>J.E. Troyan and R.Y. LeVine, "Ethylene Oxide Explosion at Doe Run," Loss Prevention Symposium - Vol 2, AIChE, 1968 pp. 125-130.</v>
      </c>
      <c r="O51" s="90" t="str">
        <f t="shared" si="6"/>
        <v>https://www.aiche.org/ccps/conferences/loss-prevention-symposium/1968/proceeding/session/technical-papers-0</v>
      </c>
      <c r="P51" s="28" t="s">
        <v>15947</v>
      </c>
      <c r="Q51" s="90" t="str">
        <f t="shared" si="2"/>
        <v>https://www.aiche.org/node/519271/group/8981/session/116896/paper/812846</v>
      </c>
    </row>
    <row r="52" spans="1:17" ht="31" x14ac:dyDescent="0.35">
      <c r="A52" s="29">
        <v>51</v>
      </c>
      <c r="B52" s="66" t="str">
        <f t="shared" si="0"/>
        <v>1968</v>
      </c>
      <c r="C52" s="29" t="s">
        <v>123</v>
      </c>
      <c r="D52" s="29" t="s">
        <v>19148</v>
      </c>
      <c r="E52" s="28" t="s">
        <v>15894</v>
      </c>
      <c r="F52" s="28" t="s">
        <v>195</v>
      </c>
      <c r="G52" s="29">
        <v>2</v>
      </c>
      <c r="H52" s="29"/>
      <c r="I52" s="66" t="s">
        <v>196</v>
      </c>
      <c r="J52" s="29">
        <v>2</v>
      </c>
      <c r="K52" s="67" t="s">
        <v>197</v>
      </c>
      <c r="L52" s="40" t="s">
        <v>125</v>
      </c>
      <c r="M52" s="65" t="str">
        <f t="shared" si="5"/>
        <v>https://www.aiche.org/academy/conferences/loss-prevention-symposium/1968/proceeding</v>
      </c>
      <c r="N52" s="40" t="str">
        <f t="shared" si="1"/>
        <v>R.J. Feldman and S.S. Grossel, "Safe Design of an Ethylene Plant," Loss Prevention Symposium - Vol 2, AIChE, 1968 pp. 131-134.</v>
      </c>
      <c r="O52" s="90" t="str">
        <f t="shared" si="6"/>
        <v>https://www.aiche.org/ccps/conferences/loss-prevention-symposium/1968/proceeding/session/technical-papers-0</v>
      </c>
      <c r="P52" s="28" t="s">
        <v>15948</v>
      </c>
      <c r="Q52" s="90" t="str">
        <f t="shared" si="2"/>
        <v>https://www.aiche.org/node/519271/group/8981/session/116896/paper/812851</v>
      </c>
    </row>
    <row r="53" spans="1:17" ht="31" x14ac:dyDescent="0.35">
      <c r="A53" s="29">
        <v>52</v>
      </c>
      <c r="B53" s="66" t="str">
        <f t="shared" si="0"/>
        <v>1968</v>
      </c>
      <c r="C53" s="29" t="s">
        <v>123</v>
      </c>
      <c r="D53" s="29" t="s">
        <v>19148</v>
      </c>
      <c r="E53" s="28" t="s">
        <v>199</v>
      </c>
      <c r="F53" s="28" t="s">
        <v>136</v>
      </c>
      <c r="G53" s="29">
        <v>2</v>
      </c>
      <c r="H53" s="29"/>
      <c r="I53" s="66" t="s">
        <v>200</v>
      </c>
      <c r="J53" s="29">
        <v>2</v>
      </c>
      <c r="K53" s="67" t="s">
        <v>201</v>
      </c>
      <c r="L53" s="40" t="s">
        <v>125</v>
      </c>
      <c r="M53" s="65" t="str">
        <f t="shared" si="5"/>
        <v>https://www.aiche.org/academy/conferences/loss-prevention-symposium/1968/proceeding</v>
      </c>
      <c r="N53" s="40" t="str">
        <f t="shared" si="1"/>
        <v>Discussion Group, "Hazardous Experience And Design ln The CPI-Discussion," Loss Prevention Symposium - Vol 2, AIChE, 1968 pp. 134-138.</v>
      </c>
      <c r="O53" s="90" t="str">
        <f t="shared" si="6"/>
        <v>https://www.aiche.org/ccps/conferences/loss-prevention-symposium/1968/proceeding/session/technical-papers-0</v>
      </c>
      <c r="P53" s="28" t="s">
        <v>15949</v>
      </c>
      <c r="Q53" s="90" t="str">
        <f>HYPERLINK(P53)</f>
        <v>https://www.aiche.org/node/519271/group/8981/session/116896/paper/812856</v>
      </c>
    </row>
    <row r="54" spans="1:17" ht="31" x14ac:dyDescent="0.35">
      <c r="A54" s="29">
        <v>53</v>
      </c>
      <c r="B54" s="66" t="str">
        <f t="shared" si="0"/>
        <v>1969</v>
      </c>
      <c r="C54" s="29" t="s">
        <v>203</v>
      </c>
      <c r="D54" s="29" t="s">
        <v>19148</v>
      </c>
      <c r="E54" s="28" t="s">
        <v>204</v>
      </c>
      <c r="F54" s="28" t="s">
        <v>205</v>
      </c>
      <c r="G54" s="29">
        <v>3</v>
      </c>
      <c r="H54" s="29"/>
      <c r="I54" s="29" t="s">
        <v>206</v>
      </c>
      <c r="J54" s="29">
        <v>2</v>
      </c>
      <c r="K54" s="67" t="s">
        <v>35</v>
      </c>
      <c r="L54" s="40" t="s">
        <v>207</v>
      </c>
      <c r="M54" s="65" t="str">
        <f>HYPERLINK("https://www.aiche.org/academy/conferences/loss-prevention-symposium/1969/proceeding")</f>
        <v>https://www.aiche.org/academy/conferences/loss-prevention-symposium/1969/proceeding</v>
      </c>
      <c r="N54" s="40" t="str">
        <f t="shared" si="1"/>
        <v>A.Spiegelman, "Risk Evaluation Of Chemical Plants," Loss Prevention Symposium - Vol 3, AIChE, 1969 pp. 1-10.</v>
      </c>
      <c r="O54" s="90" t="str">
        <f>HYPERLINK("https://www.aiche.org/academy/conferences/loss-prevention-symposium/1969/proceeding/session/technical-papers")</f>
        <v>https://www.aiche.org/academy/conferences/loss-prevention-symposium/1969/proceeding/session/technical-papers</v>
      </c>
      <c r="P54" s="28" t="s">
        <v>15950</v>
      </c>
      <c r="Q54" s="90" t="str">
        <f t="shared" ref="Q54:Q118" si="7">HYPERLINK(P54)</f>
        <v>https://www.aiche.org/node/595046/group/9166/session/118411/paper/817796</v>
      </c>
    </row>
    <row r="55" spans="1:17" ht="31" x14ac:dyDescent="0.35">
      <c r="A55" s="29">
        <v>54</v>
      </c>
      <c r="B55" s="66" t="str">
        <f t="shared" si="0"/>
        <v>1969</v>
      </c>
      <c r="C55" s="29" t="s">
        <v>203</v>
      </c>
      <c r="D55" s="29" t="s">
        <v>19148</v>
      </c>
      <c r="E55" s="28" t="s">
        <v>208</v>
      </c>
      <c r="F55" s="28" t="s">
        <v>209</v>
      </c>
      <c r="G55" s="29">
        <v>3</v>
      </c>
      <c r="H55" s="29"/>
      <c r="I55" s="29" t="s">
        <v>210</v>
      </c>
      <c r="J55" s="29">
        <v>2</v>
      </c>
      <c r="K55" s="67" t="s">
        <v>36</v>
      </c>
      <c r="L55" s="40" t="s">
        <v>207</v>
      </c>
      <c r="M55" s="65" t="str">
        <f t="shared" ref="M55:M73" si="8">HYPERLINK("https://www.aiche.org/academy/conferences/loss-prevention-symposium/1969/proceeding")</f>
        <v>https://www.aiche.org/academy/conferences/loss-prevention-symposium/1969/proceeding</v>
      </c>
      <c r="N55" s="40" t="str">
        <f t="shared" si="1"/>
        <v>W. H. Doyle, "Industrial Explosions And Insurance," Loss Prevention Symposium - Vol 3, AIChE, 1969 pp. 11-17.</v>
      </c>
      <c r="O55" s="90" t="str">
        <f t="shared" ref="O55:O73" si="9">HYPERLINK("https://www.aiche.org/academy/conferences/loss-prevention-symposium/1969/proceeding/session/technical-papers")</f>
        <v>https://www.aiche.org/academy/conferences/loss-prevention-symposium/1969/proceeding/session/technical-papers</v>
      </c>
      <c r="P55" s="28" t="s">
        <v>15951</v>
      </c>
      <c r="Q55" s="90" t="str">
        <f t="shared" si="7"/>
        <v>https://www.aiche.org/node/595046/group/9166/session/118411/paper/817801</v>
      </c>
    </row>
    <row r="56" spans="1:17" ht="31" x14ac:dyDescent="0.35">
      <c r="A56" s="29">
        <v>55</v>
      </c>
      <c r="B56" s="66" t="str">
        <f t="shared" si="0"/>
        <v>1969</v>
      </c>
      <c r="C56" s="29" t="s">
        <v>203</v>
      </c>
      <c r="D56" s="29" t="s">
        <v>19148</v>
      </c>
      <c r="E56" s="28" t="s">
        <v>211</v>
      </c>
      <c r="F56" s="28" t="s">
        <v>212</v>
      </c>
      <c r="G56" s="29">
        <v>3</v>
      </c>
      <c r="H56" s="29"/>
      <c r="I56" s="29" t="s">
        <v>213</v>
      </c>
      <c r="J56" s="29">
        <v>2</v>
      </c>
      <c r="K56" s="67" t="s">
        <v>37</v>
      </c>
      <c r="L56" s="40" t="s">
        <v>207</v>
      </c>
      <c r="M56" s="65" t="str">
        <f t="shared" si="8"/>
        <v>https://www.aiche.org/academy/conferences/loss-prevention-symposium/1969/proceeding</v>
      </c>
      <c r="N56" s="40" t="str">
        <f t="shared" si="1"/>
        <v>R. D. Coffee, "Hazard Evaluation Testing," Loss Prevention Symposium - Vol 3, AIChE, 1969 pp. 18-22.</v>
      </c>
      <c r="O56" s="90" t="str">
        <f t="shared" si="9"/>
        <v>https://www.aiche.org/academy/conferences/loss-prevention-symposium/1969/proceeding/session/technical-papers</v>
      </c>
      <c r="P56" s="28" t="s">
        <v>15952</v>
      </c>
      <c r="Q56" s="90" t="str">
        <f t="shared" si="7"/>
        <v>https://www.aiche.org/node/595046/group/9166/session/118411/paper/817806</v>
      </c>
    </row>
    <row r="57" spans="1:17" ht="31" x14ac:dyDescent="0.35">
      <c r="A57" s="29">
        <v>56</v>
      </c>
      <c r="B57" s="66" t="str">
        <f t="shared" si="0"/>
        <v>1969</v>
      </c>
      <c r="C57" s="29" t="s">
        <v>203</v>
      </c>
      <c r="D57" s="29" t="s">
        <v>19148</v>
      </c>
      <c r="E57" s="28" t="s">
        <v>214</v>
      </c>
      <c r="F57" s="28" t="s">
        <v>215</v>
      </c>
      <c r="G57" s="29">
        <v>3</v>
      </c>
      <c r="H57" s="29"/>
      <c r="I57" s="29" t="s">
        <v>216</v>
      </c>
      <c r="J57" s="29">
        <v>2</v>
      </c>
      <c r="K57" s="67" t="s">
        <v>38</v>
      </c>
      <c r="L57" s="40" t="s">
        <v>207</v>
      </c>
      <c r="M57" s="65" t="str">
        <f t="shared" si="8"/>
        <v>https://www.aiche.org/academy/conferences/loss-prevention-symposium/1969/proceeding</v>
      </c>
      <c r="N57" s="40" t="str">
        <f t="shared" si="1"/>
        <v>D. Way, "Fire Protection Engineering," Loss Prevention Symposium - Vol 3, AIChE, 1969 pp. 23-25.</v>
      </c>
      <c r="O57" s="90" t="str">
        <f t="shared" si="9"/>
        <v>https://www.aiche.org/academy/conferences/loss-prevention-symposium/1969/proceeding/session/technical-papers</v>
      </c>
      <c r="P57" s="28" t="s">
        <v>15953</v>
      </c>
      <c r="Q57" s="90" t="str">
        <f t="shared" si="7"/>
        <v>https://www.aiche.org/node/595046/group/9166/session/118411/paper/817811</v>
      </c>
    </row>
    <row r="58" spans="1:17" ht="31" x14ac:dyDescent="0.35">
      <c r="A58" s="29">
        <v>57</v>
      </c>
      <c r="B58" s="66" t="str">
        <f t="shared" si="0"/>
        <v>1969</v>
      </c>
      <c r="C58" s="29" t="s">
        <v>203</v>
      </c>
      <c r="D58" s="29" t="s">
        <v>19148</v>
      </c>
      <c r="E58" s="28" t="s">
        <v>217</v>
      </c>
      <c r="F58" s="28" t="s">
        <v>218</v>
      </c>
      <c r="G58" s="29">
        <v>3</v>
      </c>
      <c r="H58" s="29"/>
      <c r="I58" s="29" t="s">
        <v>219</v>
      </c>
      <c r="J58" s="29">
        <v>2</v>
      </c>
      <c r="K58" s="67" t="s">
        <v>39</v>
      </c>
      <c r="L58" s="40" t="s">
        <v>207</v>
      </c>
      <c r="M58" s="65" t="str">
        <f t="shared" si="8"/>
        <v>https://www.aiche.org/academy/conferences/loss-prevention-symposium/1969/proceeding</v>
      </c>
      <c r="N58" s="40" t="str">
        <f t="shared" si="1"/>
        <v>L. F. Albright and C. Hanson, "Kinetics And Mechanism Of Aromatic Nitrations," Loss Prevention Symposium - Vol 3, AIChE, 1969 pp. 26-31.</v>
      </c>
      <c r="O58" s="90" t="str">
        <f t="shared" si="9"/>
        <v>https://www.aiche.org/academy/conferences/loss-prevention-symposium/1969/proceeding/session/technical-papers</v>
      </c>
      <c r="P58" s="28" t="s">
        <v>15954</v>
      </c>
      <c r="Q58" s="90" t="str">
        <f t="shared" si="7"/>
        <v>https://www.aiche.org/node/595046/group/9166/session/118411/paper/817816</v>
      </c>
    </row>
    <row r="59" spans="1:17" ht="31" x14ac:dyDescent="0.35">
      <c r="A59" s="29">
        <v>58</v>
      </c>
      <c r="B59" s="66" t="str">
        <f t="shared" si="0"/>
        <v>1969</v>
      </c>
      <c r="C59" s="29" t="s">
        <v>203</v>
      </c>
      <c r="D59" s="29" t="s">
        <v>19148</v>
      </c>
      <c r="E59" s="28" t="s">
        <v>220</v>
      </c>
      <c r="F59" s="28" t="s">
        <v>221</v>
      </c>
      <c r="G59" s="29">
        <v>3</v>
      </c>
      <c r="H59" s="29"/>
      <c r="I59" s="29" t="s">
        <v>222</v>
      </c>
      <c r="J59" s="29">
        <v>2</v>
      </c>
      <c r="K59" s="67" t="s">
        <v>40</v>
      </c>
      <c r="L59" s="40" t="s">
        <v>207</v>
      </c>
      <c r="M59" s="65" t="str">
        <f t="shared" si="8"/>
        <v>https://www.aiche.org/academy/conferences/loss-prevention-symposium/1969/proceeding</v>
      </c>
      <c r="N59" s="40" t="str">
        <f t="shared" si="1"/>
        <v>R. W. Van Dolah, "Detonation Potential Of Nitric Acid Systems," Loss Prevention Symposium - Vol 3, AIChE, 1969 pp. 32-37.</v>
      </c>
      <c r="O59" s="90" t="str">
        <f t="shared" si="9"/>
        <v>https://www.aiche.org/academy/conferences/loss-prevention-symposium/1969/proceeding/session/technical-papers</v>
      </c>
      <c r="P59" s="28" t="s">
        <v>15955</v>
      </c>
      <c r="Q59" s="90" t="str">
        <f t="shared" si="7"/>
        <v>https://www.aiche.org/node/595046/group/9166/session/118411/paper/817821</v>
      </c>
    </row>
    <row r="60" spans="1:17" ht="31" x14ac:dyDescent="0.35">
      <c r="A60" s="29">
        <v>59</v>
      </c>
      <c r="B60" s="66" t="str">
        <f t="shared" si="0"/>
        <v>1969</v>
      </c>
      <c r="C60" s="29" t="s">
        <v>203</v>
      </c>
      <c r="D60" s="29" t="s">
        <v>19148</v>
      </c>
      <c r="E60" s="28" t="s">
        <v>223</v>
      </c>
      <c r="F60" s="28" t="s">
        <v>224</v>
      </c>
      <c r="G60" s="29">
        <v>3</v>
      </c>
      <c r="H60" s="29"/>
      <c r="I60" s="29" t="s">
        <v>225</v>
      </c>
      <c r="J60" s="29">
        <v>2</v>
      </c>
      <c r="K60" s="67" t="s">
        <v>41</v>
      </c>
      <c r="L60" s="40" t="s">
        <v>207</v>
      </c>
      <c r="M60" s="65" t="str">
        <f t="shared" si="8"/>
        <v>https://www.aiche.org/academy/conferences/loss-prevention-symposium/1969/proceeding</v>
      </c>
      <c r="N60" s="40" t="str">
        <f t="shared" si="1"/>
        <v>T. A. Ventrone, "Batch Nitration Experiences," Loss Prevention Symposium - Vol 3, AIChE, 1969 pp. 38-40.</v>
      </c>
      <c r="O60" s="90" t="str">
        <f t="shared" si="9"/>
        <v>https://www.aiche.org/academy/conferences/loss-prevention-symposium/1969/proceeding/session/technical-papers</v>
      </c>
      <c r="P60" s="28" t="s">
        <v>15956</v>
      </c>
      <c r="Q60" s="90" t="str">
        <f t="shared" si="7"/>
        <v>https://www.aiche.org/node/595046/group/9166/session/118411/paper/817826</v>
      </c>
    </row>
    <row r="61" spans="1:17" ht="31" x14ac:dyDescent="0.35">
      <c r="A61" s="29">
        <v>60</v>
      </c>
      <c r="B61" s="66" t="str">
        <f t="shared" si="0"/>
        <v>1969</v>
      </c>
      <c r="C61" s="29" t="s">
        <v>203</v>
      </c>
      <c r="D61" s="29" t="s">
        <v>19148</v>
      </c>
      <c r="E61" s="28" t="s">
        <v>226</v>
      </c>
      <c r="F61" s="28" t="s">
        <v>227</v>
      </c>
      <c r="G61" s="29">
        <v>3</v>
      </c>
      <c r="H61" s="29"/>
      <c r="I61" s="29" t="s">
        <v>228</v>
      </c>
      <c r="J61" s="29">
        <v>2</v>
      </c>
      <c r="K61" s="67" t="s">
        <v>42</v>
      </c>
      <c r="L61" s="40" t="s">
        <v>207</v>
      </c>
      <c r="M61" s="65" t="str">
        <f t="shared" si="8"/>
        <v>https://www.aiche.org/academy/conferences/loss-prevention-symposium/1969/proceeding</v>
      </c>
      <c r="N61" s="40" t="str">
        <f t="shared" si="1"/>
        <v>E. J. Fritz, "Anatomy Of A Nitration Explosion," Loss Prevention Symposium - Vol 3, AIChE, 1969 pp. 41-44.</v>
      </c>
      <c r="O61" s="90" t="str">
        <f t="shared" si="9"/>
        <v>https://www.aiche.org/academy/conferences/loss-prevention-symposium/1969/proceeding/session/technical-papers</v>
      </c>
      <c r="P61" s="28" t="s">
        <v>15957</v>
      </c>
      <c r="Q61" s="90" t="str">
        <f t="shared" si="7"/>
        <v>https://www.aiche.org/node/595046/group/9166/session/118411/paper/817831</v>
      </c>
    </row>
    <row r="62" spans="1:17" ht="31" x14ac:dyDescent="0.35">
      <c r="A62" s="29">
        <v>61</v>
      </c>
      <c r="B62" s="66" t="str">
        <f t="shared" si="0"/>
        <v>1969</v>
      </c>
      <c r="C62" s="29" t="s">
        <v>203</v>
      </c>
      <c r="D62" s="29" t="s">
        <v>19148</v>
      </c>
      <c r="E62" s="28" t="s">
        <v>229</v>
      </c>
      <c r="F62" s="28" t="s">
        <v>230</v>
      </c>
      <c r="G62" s="29">
        <v>3</v>
      </c>
      <c r="H62" s="29"/>
      <c r="I62" s="29" t="s">
        <v>231</v>
      </c>
      <c r="J62" s="29">
        <v>2</v>
      </c>
      <c r="K62" s="67" t="s">
        <v>43</v>
      </c>
      <c r="L62" s="40" t="s">
        <v>207</v>
      </c>
      <c r="M62" s="65" t="str">
        <f t="shared" si="8"/>
        <v>https://www.aiche.org/academy/conferences/loss-prevention-symposium/1969/proceeding</v>
      </c>
      <c r="N62" s="40" t="str">
        <f t="shared" si="1"/>
        <v>J. L. Wood, "Explosion Problems In Chlorine Manufacture," Loss Prevention Symposium - Vol 3, AIChE, 1969 pp. 45-47.</v>
      </c>
      <c r="O62" s="90" t="str">
        <f t="shared" si="9"/>
        <v>https://www.aiche.org/academy/conferences/loss-prevention-symposium/1969/proceeding/session/technical-papers</v>
      </c>
      <c r="P62" s="28" t="s">
        <v>15958</v>
      </c>
      <c r="Q62" s="90" t="str">
        <f t="shared" si="7"/>
        <v>https://www.aiche.org/node/595046/group/9166/session/118411/paper/817836</v>
      </c>
    </row>
    <row r="63" spans="1:17" ht="31" x14ac:dyDescent="0.35">
      <c r="A63" s="29">
        <v>62</v>
      </c>
      <c r="B63" s="66" t="str">
        <f t="shared" si="0"/>
        <v>1969</v>
      </c>
      <c r="C63" s="29" t="s">
        <v>203</v>
      </c>
      <c r="D63" s="29" t="s">
        <v>19148</v>
      </c>
      <c r="E63" s="28" t="s">
        <v>232</v>
      </c>
      <c r="F63" s="28" t="s">
        <v>233</v>
      </c>
      <c r="G63" s="29">
        <v>3</v>
      </c>
      <c r="H63" s="29"/>
      <c r="I63" s="29" t="s">
        <v>234</v>
      </c>
      <c r="J63" s="29">
        <v>2</v>
      </c>
      <c r="K63" s="29">
        <v>10</v>
      </c>
      <c r="L63" s="40" t="s">
        <v>207</v>
      </c>
      <c r="M63" s="65" t="str">
        <f t="shared" si="8"/>
        <v>https://www.aiche.org/academy/conferences/loss-prevention-symposium/1969/proceeding</v>
      </c>
      <c r="N63" s="40" t="str">
        <f t="shared" si="1"/>
        <v>A. E. Howerton, "Estimating The Area Affected by A Chlorine Release," Loss Prevention Symposium - Vol 3, AIChE, 1969 pp. 48-53.</v>
      </c>
      <c r="O63" s="90" t="str">
        <f t="shared" si="9"/>
        <v>https://www.aiche.org/academy/conferences/loss-prevention-symposium/1969/proceeding/session/technical-papers</v>
      </c>
      <c r="P63" s="28" t="s">
        <v>15959</v>
      </c>
      <c r="Q63" s="90" t="str">
        <f t="shared" si="7"/>
        <v>https://www.aiche.org/node/595046/group/9166/session/118411/paper/817841</v>
      </c>
    </row>
    <row r="64" spans="1:17" ht="31" x14ac:dyDescent="0.35">
      <c r="A64" s="29">
        <v>63</v>
      </c>
      <c r="B64" s="66" t="str">
        <f t="shared" si="0"/>
        <v>1969</v>
      </c>
      <c r="C64" s="29" t="s">
        <v>203</v>
      </c>
      <c r="D64" s="29" t="s">
        <v>19148</v>
      </c>
      <c r="E64" s="28" t="s">
        <v>235</v>
      </c>
      <c r="F64" s="28" t="s">
        <v>236</v>
      </c>
      <c r="G64" s="29">
        <v>3</v>
      </c>
      <c r="H64" s="29"/>
      <c r="I64" s="29" t="s">
        <v>237</v>
      </c>
      <c r="J64" s="29">
        <v>2</v>
      </c>
      <c r="K64" s="29">
        <v>11</v>
      </c>
      <c r="L64" s="40" t="s">
        <v>207</v>
      </c>
      <c r="M64" s="65" t="str">
        <f t="shared" si="8"/>
        <v>https://www.aiche.org/academy/conferences/loss-prevention-symposium/1969/proceeding</v>
      </c>
      <c r="N64" s="40" t="str">
        <f t="shared" si="1"/>
        <v>J. H. Hoorman, "Electrical Problems In The Chemical Industry," Loss Prevention Symposium - Vol 3, AIChE, 1969 pp. 54-56.</v>
      </c>
      <c r="O64" s="90" t="str">
        <f t="shared" si="9"/>
        <v>https://www.aiche.org/academy/conferences/loss-prevention-symposium/1969/proceeding/session/technical-papers</v>
      </c>
      <c r="P64" s="28" t="s">
        <v>15960</v>
      </c>
      <c r="Q64" s="90" t="str">
        <f t="shared" si="7"/>
        <v>https://www.aiche.org/node/595046/group/9166/session/118411/paper/817846</v>
      </c>
    </row>
    <row r="65" spans="1:17" ht="31" x14ac:dyDescent="0.35">
      <c r="A65" s="29">
        <v>64</v>
      </c>
      <c r="B65" s="66" t="str">
        <f t="shared" si="0"/>
        <v>1969</v>
      </c>
      <c r="C65" s="29" t="s">
        <v>203</v>
      </c>
      <c r="D65" s="29" t="s">
        <v>19148</v>
      </c>
      <c r="E65" s="28" t="s">
        <v>238</v>
      </c>
      <c r="F65" s="28" t="s">
        <v>239</v>
      </c>
      <c r="G65" s="29">
        <v>3</v>
      </c>
      <c r="H65" s="29"/>
      <c r="I65" s="29" t="s">
        <v>240</v>
      </c>
      <c r="J65" s="29">
        <v>2</v>
      </c>
      <c r="K65" s="29">
        <v>12</v>
      </c>
      <c r="L65" s="40" t="s">
        <v>207</v>
      </c>
      <c r="M65" s="65" t="str">
        <f t="shared" si="8"/>
        <v>https://www.aiche.org/academy/conferences/loss-prevention-symposium/1969/proceeding</v>
      </c>
      <c r="N65" s="40" t="str">
        <f t="shared" si="1"/>
        <v>H. K. Elliott, "Electrical Problem In Chlorine Manufacture," Loss Prevention Symposium - Vol 3, AIChE, 1969 pp. 57-58.</v>
      </c>
      <c r="O65" s="90" t="str">
        <f t="shared" si="9"/>
        <v>https://www.aiche.org/academy/conferences/loss-prevention-symposium/1969/proceeding/session/technical-papers</v>
      </c>
      <c r="P65" s="28" t="s">
        <v>15961</v>
      </c>
      <c r="Q65" s="90" t="str">
        <f t="shared" si="7"/>
        <v>https://www.aiche.org/node/595046/group/9166/session/118411/paper/817851</v>
      </c>
    </row>
    <row r="66" spans="1:17" ht="31" x14ac:dyDescent="0.35">
      <c r="A66" s="29">
        <v>65</v>
      </c>
      <c r="B66" s="66" t="str">
        <f t="shared" ref="B66:B117" si="10">MID(C66,5,4)</f>
        <v>1969</v>
      </c>
      <c r="C66" s="29" t="s">
        <v>203</v>
      </c>
      <c r="D66" s="29" t="s">
        <v>19148</v>
      </c>
      <c r="E66" s="28" t="s">
        <v>241</v>
      </c>
      <c r="F66" s="28" t="s">
        <v>242</v>
      </c>
      <c r="G66" s="29">
        <v>3</v>
      </c>
      <c r="H66" s="29"/>
      <c r="I66" s="29" t="s">
        <v>243</v>
      </c>
      <c r="J66" s="29">
        <v>2</v>
      </c>
      <c r="K66" s="29">
        <v>13</v>
      </c>
      <c r="L66" s="40" t="s">
        <v>207</v>
      </c>
      <c r="M66" s="65" t="str">
        <f t="shared" si="8"/>
        <v>https://www.aiche.org/academy/conferences/loss-prevention-symposium/1969/proceeding</v>
      </c>
      <c r="N66" s="40" t="str">
        <f t="shared" ref="N66:N129" si="11">F66&amp;", """&amp;E66&amp;","" "&amp;L66&amp;","&amp;" AIChE, "&amp;MID(C66,5,4)&amp;" pp. "&amp;I66&amp;"."</f>
        <v>J. C. Moore, "Electric Motors In The CPI," Loss Prevention Symposium - Vol 3, AIChE, 1969 pp. 59-65.</v>
      </c>
      <c r="O66" s="90" t="str">
        <f t="shared" si="9"/>
        <v>https://www.aiche.org/academy/conferences/loss-prevention-symposium/1969/proceeding/session/technical-papers</v>
      </c>
      <c r="P66" s="28" t="s">
        <v>15962</v>
      </c>
      <c r="Q66" s="90" t="str">
        <f t="shared" si="7"/>
        <v>https://www.aiche.org/node/595046/group/9166/session/118411/paper/817856</v>
      </c>
    </row>
    <row r="67" spans="1:17" ht="31" x14ac:dyDescent="0.35">
      <c r="A67" s="29">
        <v>66</v>
      </c>
      <c r="B67" s="66" t="str">
        <f t="shared" si="10"/>
        <v>1969</v>
      </c>
      <c r="C67" s="29" t="s">
        <v>203</v>
      </c>
      <c r="D67" s="29" t="s">
        <v>19148</v>
      </c>
      <c r="E67" s="28" t="s">
        <v>244</v>
      </c>
      <c r="F67" s="28" t="s">
        <v>245</v>
      </c>
      <c r="G67" s="29">
        <v>3</v>
      </c>
      <c r="H67" s="29"/>
      <c r="I67" s="29" t="s">
        <v>246</v>
      </c>
      <c r="J67" s="29">
        <v>2</v>
      </c>
      <c r="K67" s="29">
        <v>14</v>
      </c>
      <c r="L67" s="40" t="s">
        <v>207</v>
      </c>
      <c r="M67" s="65" t="str">
        <f t="shared" si="8"/>
        <v>https://www.aiche.org/academy/conferences/loss-prevention-symposium/1969/proceeding</v>
      </c>
      <c r="N67" s="40" t="str">
        <f t="shared" si="11"/>
        <v>R. L Blubaugh and H. J. Watts, "Aligning Rotating Equipment," Loss Prevention Symposium - Vol 3, AIChE, 1969 pp. 66-69.</v>
      </c>
      <c r="O67" s="90" t="str">
        <f t="shared" si="9"/>
        <v>https://www.aiche.org/academy/conferences/loss-prevention-symposium/1969/proceeding/session/technical-papers</v>
      </c>
      <c r="P67" s="28" t="s">
        <v>15963</v>
      </c>
      <c r="Q67" s="90" t="str">
        <f t="shared" si="7"/>
        <v>https://www.aiche.org/node/595046/group/9166/session/118411/paper/817861</v>
      </c>
    </row>
    <row r="68" spans="1:17" ht="31" x14ac:dyDescent="0.35">
      <c r="A68" s="29">
        <v>67</v>
      </c>
      <c r="B68" s="66" t="str">
        <f t="shared" si="10"/>
        <v>1969</v>
      </c>
      <c r="C68" s="29" t="s">
        <v>203</v>
      </c>
      <c r="D68" s="29" t="s">
        <v>19148</v>
      </c>
      <c r="E68" s="28" t="s">
        <v>247</v>
      </c>
      <c r="F68" s="28" t="s">
        <v>248</v>
      </c>
      <c r="G68" s="29">
        <v>3</v>
      </c>
      <c r="H68" s="29"/>
      <c r="I68" s="29" t="s">
        <v>249</v>
      </c>
      <c r="J68" s="29">
        <v>2</v>
      </c>
      <c r="K68" s="29">
        <v>15</v>
      </c>
      <c r="L68" s="40" t="s">
        <v>207</v>
      </c>
      <c r="M68" s="65" t="str">
        <f t="shared" si="8"/>
        <v>https://www.aiche.org/academy/conferences/loss-prevention-symposium/1969/proceeding</v>
      </c>
      <c r="N68" s="40" t="str">
        <f t="shared" si="11"/>
        <v>D. J. Vaccaro, "Power And Control System Reliability," Loss Prevention Symposium - Vol 3, AIChE, 1969 pp. 70-73.</v>
      </c>
      <c r="O68" s="90" t="str">
        <f t="shared" si="9"/>
        <v>https://www.aiche.org/academy/conferences/loss-prevention-symposium/1969/proceeding/session/technical-papers</v>
      </c>
      <c r="P68" s="28" t="s">
        <v>15964</v>
      </c>
      <c r="Q68" s="90" t="str">
        <f t="shared" si="7"/>
        <v>https://www.aiche.org/node/595046/group/9166/session/118411/paper/817866</v>
      </c>
    </row>
    <row r="69" spans="1:17" ht="31" x14ac:dyDescent="0.35">
      <c r="A69" s="29">
        <v>68</v>
      </c>
      <c r="B69" s="66" t="str">
        <f t="shared" si="10"/>
        <v>1969</v>
      </c>
      <c r="C69" s="29" t="s">
        <v>203</v>
      </c>
      <c r="D69" s="29" t="s">
        <v>19148</v>
      </c>
      <c r="E69" s="28" t="s">
        <v>250</v>
      </c>
      <c r="F69" s="28" t="s">
        <v>77</v>
      </c>
      <c r="G69" s="29">
        <v>3</v>
      </c>
      <c r="H69" s="29"/>
      <c r="I69" s="29" t="s">
        <v>251</v>
      </c>
      <c r="J69" s="29">
        <v>2</v>
      </c>
      <c r="K69" s="29">
        <v>16</v>
      </c>
      <c r="L69" s="40" t="s">
        <v>207</v>
      </c>
      <c r="M69" s="65" t="str">
        <f t="shared" si="8"/>
        <v>https://www.aiche.org/academy/conferences/loss-prevention-symposium/1969/proceeding</v>
      </c>
      <c r="N69" s="40" t="str">
        <f t="shared" si="11"/>
        <v>M. Charney, "Flame Inhibition Of Vapor-Air Mixtures," Loss Prevention Symposium - Vol 3, AIChE, 1969 pp. 74-78.</v>
      </c>
      <c r="O69" s="90" t="str">
        <f t="shared" si="9"/>
        <v>https://www.aiche.org/academy/conferences/loss-prevention-symposium/1969/proceeding/session/technical-papers</v>
      </c>
      <c r="P69" s="28" t="s">
        <v>15965</v>
      </c>
      <c r="Q69" s="90" t="str">
        <f t="shared" si="7"/>
        <v>https://www.aiche.org/node/595046/group/9166/session/118411/paper/817871</v>
      </c>
    </row>
    <row r="70" spans="1:17" ht="31" x14ac:dyDescent="0.35">
      <c r="A70" s="29">
        <v>69</v>
      </c>
      <c r="B70" s="66" t="str">
        <f t="shared" si="10"/>
        <v>1969</v>
      </c>
      <c r="C70" s="29" t="s">
        <v>203</v>
      </c>
      <c r="D70" s="29" t="s">
        <v>19148</v>
      </c>
      <c r="E70" s="28" t="s">
        <v>252</v>
      </c>
      <c r="F70" s="28" t="s">
        <v>253</v>
      </c>
      <c r="G70" s="29">
        <v>3</v>
      </c>
      <c r="H70" s="29"/>
      <c r="I70" s="29" t="s">
        <v>254</v>
      </c>
      <c r="J70" s="29">
        <v>2</v>
      </c>
      <c r="K70" s="29">
        <v>17</v>
      </c>
      <c r="L70" s="40" t="s">
        <v>207</v>
      </c>
      <c r="M70" s="65" t="str">
        <f t="shared" si="8"/>
        <v>https://www.aiche.org/academy/conferences/loss-prevention-symposium/1969/proceeding</v>
      </c>
      <c r="N70" s="40" t="str">
        <f t="shared" si="11"/>
        <v>S. R. Brinley, "Determination Of Explosion Yields," Loss Prevention Symposium - Vol 3, AIChE, 1969 pp. 79-82.</v>
      </c>
      <c r="O70" s="90" t="str">
        <f t="shared" si="9"/>
        <v>https://www.aiche.org/academy/conferences/loss-prevention-symposium/1969/proceeding/session/technical-papers</v>
      </c>
      <c r="P70" s="28" t="s">
        <v>15966</v>
      </c>
      <c r="Q70" s="90" t="str">
        <f t="shared" si="7"/>
        <v>https://www.aiche.org/node/595046/group/9166/session/118411/paper/817876</v>
      </c>
    </row>
    <row r="71" spans="1:17" ht="31" x14ac:dyDescent="0.35">
      <c r="A71" s="29">
        <v>70</v>
      </c>
      <c r="B71" s="66" t="str">
        <f t="shared" si="10"/>
        <v>1969</v>
      </c>
      <c r="C71" s="29" t="s">
        <v>203</v>
      </c>
      <c r="D71" s="29" t="s">
        <v>19148</v>
      </c>
      <c r="E71" s="28" t="s">
        <v>15547</v>
      </c>
      <c r="F71" s="28" t="s">
        <v>255</v>
      </c>
      <c r="G71" s="29">
        <v>3</v>
      </c>
      <c r="H71" s="29"/>
      <c r="I71" s="29" t="s">
        <v>256</v>
      </c>
      <c r="J71" s="29">
        <v>2</v>
      </c>
      <c r="K71" s="29">
        <v>18</v>
      </c>
      <c r="L71" s="40" t="s">
        <v>207</v>
      </c>
      <c r="M71" s="65" t="str">
        <f t="shared" si="8"/>
        <v>https://www.aiche.org/academy/conferences/loss-prevention-symposium/1969/proceeding</v>
      </c>
      <c r="N71" s="40" t="str">
        <f t="shared" si="11"/>
        <v>P. G. Shelly And E. J. Sills, "Monomer Storage and Protection," Loss Prevention Symposium - Vol 3, AIChE, 1969 pp. 83-91.</v>
      </c>
      <c r="O71" s="90" t="str">
        <f t="shared" si="9"/>
        <v>https://www.aiche.org/academy/conferences/loss-prevention-symposium/1969/proceeding/session/technical-papers</v>
      </c>
      <c r="P71" s="28" t="s">
        <v>15967</v>
      </c>
      <c r="Q71" s="90" t="str">
        <f t="shared" si="7"/>
        <v>https://www.aiche.org/node/595046/group/9166/session/118411/paper/817881</v>
      </c>
    </row>
    <row r="72" spans="1:17" ht="31" x14ac:dyDescent="0.35">
      <c r="A72" s="29">
        <v>71</v>
      </c>
      <c r="B72" s="66" t="str">
        <f t="shared" si="10"/>
        <v>1969</v>
      </c>
      <c r="C72" s="29" t="s">
        <v>203</v>
      </c>
      <c r="D72" s="29" t="s">
        <v>19148</v>
      </c>
      <c r="E72" s="28" t="s">
        <v>15548</v>
      </c>
      <c r="F72" s="28" t="s">
        <v>257</v>
      </c>
      <c r="G72" s="29">
        <v>3</v>
      </c>
      <c r="H72" s="29"/>
      <c r="I72" s="29" t="s">
        <v>258</v>
      </c>
      <c r="J72" s="29">
        <v>2</v>
      </c>
      <c r="K72" s="29">
        <v>19</v>
      </c>
      <c r="L72" s="40" t="s">
        <v>207</v>
      </c>
      <c r="M72" s="65" t="str">
        <f t="shared" si="8"/>
        <v>https://www.aiche.org/academy/conferences/loss-prevention-symposium/1969/proceeding</v>
      </c>
      <c r="N72" s="40" t="str">
        <f t="shared" si="11"/>
        <v>A. F. Dyer, "LNG From Alaska to Japan," Loss Prevention Symposium - Vol 3, AIChE, 1969 pp. 92-97.</v>
      </c>
      <c r="O72" s="90" t="str">
        <f t="shared" si="9"/>
        <v>https://www.aiche.org/academy/conferences/loss-prevention-symposium/1969/proceeding/session/technical-papers</v>
      </c>
      <c r="P72" s="28" t="s">
        <v>15968</v>
      </c>
      <c r="Q72" s="90" t="str">
        <f t="shared" si="7"/>
        <v>https://www.aiche.org/node/595046/group/9166/session/118411/paper/817886</v>
      </c>
    </row>
    <row r="73" spans="1:17" ht="31" x14ac:dyDescent="0.35">
      <c r="A73" s="29">
        <v>72</v>
      </c>
      <c r="B73" s="66" t="str">
        <f t="shared" si="10"/>
        <v>1969</v>
      </c>
      <c r="C73" s="29" t="s">
        <v>203</v>
      </c>
      <c r="D73" s="29" t="s">
        <v>19148</v>
      </c>
      <c r="E73" s="28" t="s">
        <v>259</v>
      </c>
      <c r="F73" s="28" t="s">
        <v>260</v>
      </c>
      <c r="G73" s="29">
        <v>3</v>
      </c>
      <c r="H73" s="29"/>
      <c r="I73" s="29" t="s">
        <v>261</v>
      </c>
      <c r="J73" s="29">
        <v>2</v>
      </c>
      <c r="K73" s="29">
        <v>20</v>
      </c>
      <c r="L73" s="40" t="s">
        <v>207</v>
      </c>
      <c r="M73" s="65" t="str">
        <f t="shared" si="8"/>
        <v>https://www.aiche.org/academy/conferences/loss-prevention-symposium/1969/proceeding</v>
      </c>
      <c r="N73" s="40" t="str">
        <f t="shared" si="11"/>
        <v>D. M. Johnson, "The Billion Gallon Tank Farm," Loss Prevention Symposium - Vol 3, AIChE, 1969 pp. 98-103.</v>
      </c>
      <c r="O73" s="90" t="str">
        <f t="shared" si="9"/>
        <v>https://www.aiche.org/academy/conferences/loss-prevention-symposium/1969/proceeding/session/technical-papers</v>
      </c>
      <c r="P73" s="28" t="s">
        <v>15969</v>
      </c>
      <c r="Q73" s="90" t="str">
        <f t="shared" si="7"/>
        <v>https://www.aiche.org/node/595046/group/9166/session/118411/paper/817891</v>
      </c>
    </row>
    <row r="74" spans="1:17" x14ac:dyDescent="0.35">
      <c r="A74" s="29">
        <v>73</v>
      </c>
      <c r="B74" s="66" t="str">
        <f t="shared" si="10"/>
        <v>1969</v>
      </c>
      <c r="C74" s="29" t="s">
        <v>203</v>
      </c>
      <c r="D74" s="29" t="s">
        <v>19148</v>
      </c>
      <c r="E74" s="28" t="s">
        <v>262</v>
      </c>
      <c r="F74" s="28"/>
      <c r="G74" s="29">
        <v>3</v>
      </c>
      <c r="H74" s="29"/>
      <c r="I74" s="29">
        <v>104</v>
      </c>
      <c r="J74" s="29">
        <v>2</v>
      </c>
      <c r="K74" s="29">
        <v>21</v>
      </c>
      <c r="L74" s="40" t="s">
        <v>207</v>
      </c>
      <c r="M74" s="28"/>
      <c r="N74" s="40" t="str">
        <f t="shared" si="11"/>
        <v>, "Index," Loss Prevention Symposium - Vol 3, AIChE, 1969 pp. 104.</v>
      </c>
      <c r="O74" s="91"/>
      <c r="P74" s="28"/>
      <c r="Q74" s="28"/>
    </row>
    <row r="75" spans="1:17" ht="31" x14ac:dyDescent="0.35">
      <c r="A75" s="29">
        <v>74</v>
      </c>
      <c r="B75" s="66" t="str">
        <f t="shared" si="10"/>
        <v>1970</v>
      </c>
      <c r="C75" s="29" t="s">
        <v>263</v>
      </c>
      <c r="D75" s="29" t="s">
        <v>19148</v>
      </c>
      <c r="E75" s="28" t="s">
        <v>264</v>
      </c>
      <c r="F75" s="28" t="s">
        <v>15699</v>
      </c>
      <c r="G75" s="29">
        <v>4</v>
      </c>
      <c r="H75" s="29"/>
      <c r="I75" s="29" t="s">
        <v>265</v>
      </c>
      <c r="J75" s="29">
        <v>2</v>
      </c>
      <c r="K75" s="67" t="s">
        <v>35</v>
      </c>
      <c r="L75" s="40" t="s">
        <v>266</v>
      </c>
      <c r="M75" s="65" t="str">
        <f>HYPERLINK("https://www.aiche.org/academy/conferences/loss-prevention-symposium/1970/proceeding")</f>
        <v>https://www.aiche.org/academy/conferences/loss-prevention-symposium/1970/proceeding</v>
      </c>
      <c r="N75" s="40" t="str">
        <f t="shared" si="11"/>
        <v>C. P. Goforth, "Functions of a Loss Control Program," Loss Prevention Symposium - Vol 4, AIChE, 1970 pp. ‘1-5.</v>
      </c>
      <c r="O75" s="90" t="str">
        <f>HYPERLINK("https://www.aiche.org/academy/conferences/loss-prevention-symposium/1970/proceeding/session/technical-papers")</f>
        <v>https://www.aiche.org/academy/conferences/loss-prevention-symposium/1970/proceeding/session/technical-papers</v>
      </c>
      <c r="P75" s="28" t="s">
        <v>15970</v>
      </c>
      <c r="Q75" s="90" t="str">
        <f t="shared" si="7"/>
        <v>https://www.aiche.org/node/958746/group/9176/session/118626/paper/818041</v>
      </c>
    </row>
    <row r="76" spans="1:17" ht="31" x14ac:dyDescent="0.35">
      <c r="A76" s="29">
        <v>75</v>
      </c>
      <c r="B76" s="66" t="str">
        <f t="shared" si="10"/>
        <v>1970</v>
      </c>
      <c r="C76" s="29" t="s">
        <v>263</v>
      </c>
      <c r="D76" s="29" t="s">
        <v>19148</v>
      </c>
      <c r="E76" s="28" t="s">
        <v>267</v>
      </c>
      <c r="F76" s="28" t="s">
        <v>914</v>
      </c>
      <c r="G76" s="29">
        <v>4</v>
      </c>
      <c r="H76" s="29"/>
      <c r="I76" s="29" t="s">
        <v>268</v>
      </c>
      <c r="J76" s="29">
        <v>2</v>
      </c>
      <c r="K76" s="67" t="s">
        <v>36</v>
      </c>
      <c r="L76" s="40" t="s">
        <v>266</v>
      </c>
      <c r="M76" s="65" t="str">
        <f t="shared" ref="M76:M92" si="12">HYPERLINK("https://www.aiche.org/academy/conferences/loss-prevention-symposium/1970/proceeding")</f>
        <v>https://www.aiche.org/academy/conferences/loss-prevention-symposium/1970/proceeding</v>
      </c>
      <c r="N76" s="40" t="str">
        <f t="shared" si="11"/>
        <v>W. B. Howard, "Flamnability  Limits of Fluidized Bed Mixture," Loss Prevention Symposium - Vol 4, AIChE, 1970 pp. ‘6-11.</v>
      </c>
      <c r="O76" s="90" t="str">
        <f t="shared" ref="O76:O92" si="13">HYPERLINK("https://www.aiche.org/academy/conferences/loss-prevention-symposium/1970/proceeding/session/technical-papers")</f>
        <v>https://www.aiche.org/academy/conferences/loss-prevention-symposium/1970/proceeding/session/technical-papers</v>
      </c>
      <c r="P76" s="28" t="s">
        <v>15971</v>
      </c>
      <c r="Q76" s="90" t="str">
        <f t="shared" si="7"/>
        <v>https://www.aiche.org/node/958746/group/9176/session/118626/paper/818046</v>
      </c>
    </row>
    <row r="77" spans="1:17" ht="31" x14ac:dyDescent="0.35">
      <c r="A77" s="29">
        <v>76</v>
      </c>
      <c r="B77" s="66" t="str">
        <f t="shared" si="10"/>
        <v>1970</v>
      </c>
      <c r="C77" s="29" t="s">
        <v>263</v>
      </c>
      <c r="D77" s="29" t="s">
        <v>19148</v>
      </c>
      <c r="E77" s="28" t="s">
        <v>269</v>
      </c>
      <c r="F77" s="28" t="s">
        <v>914</v>
      </c>
      <c r="G77" s="29">
        <v>4</v>
      </c>
      <c r="H77" s="29"/>
      <c r="I77" s="29" t="s">
        <v>270</v>
      </c>
      <c r="J77" s="29">
        <v>2</v>
      </c>
      <c r="K77" s="67" t="s">
        <v>37</v>
      </c>
      <c r="L77" s="40" t="s">
        <v>266</v>
      </c>
      <c r="M77" s="65" t="str">
        <f t="shared" si="12"/>
        <v>https://www.aiche.org/academy/conferences/loss-prevention-symposium/1970/proceeding</v>
      </c>
      <c r="N77" s="40" t="str">
        <f t="shared" si="11"/>
        <v>W. B. Howard, "Hazards with Flammable Mixtures," Loss Prevention Symposium - Vol 4, AIChE, 1970 pp. ‘12-15.</v>
      </c>
      <c r="O77" s="90" t="str">
        <f t="shared" si="13"/>
        <v>https://www.aiche.org/academy/conferences/loss-prevention-symposium/1970/proceeding/session/technical-papers</v>
      </c>
      <c r="P77" s="28" t="s">
        <v>15972</v>
      </c>
      <c r="Q77" s="90" t="str">
        <f t="shared" si="7"/>
        <v>https://www.aiche.org/node/958746/group/9176/session/118626/paper/818051</v>
      </c>
    </row>
    <row r="78" spans="1:17" ht="31" x14ac:dyDescent="0.35">
      <c r="A78" s="29">
        <v>77</v>
      </c>
      <c r="B78" s="66" t="str">
        <f t="shared" si="10"/>
        <v>1970</v>
      </c>
      <c r="C78" s="29" t="s">
        <v>263</v>
      </c>
      <c r="D78" s="29" t="s">
        <v>19148</v>
      </c>
      <c r="E78" s="28" t="s">
        <v>271</v>
      </c>
      <c r="F78" s="28" t="s">
        <v>15599</v>
      </c>
      <c r="G78" s="29">
        <v>4</v>
      </c>
      <c r="H78" s="29"/>
      <c r="I78" s="29" t="s">
        <v>272</v>
      </c>
      <c r="J78" s="29">
        <v>2</v>
      </c>
      <c r="K78" s="67" t="s">
        <v>38</v>
      </c>
      <c r="L78" s="40" t="s">
        <v>266</v>
      </c>
      <c r="M78" s="65" t="str">
        <f t="shared" si="12"/>
        <v>https://www.aiche.org/academy/conferences/loss-prevention-symposium/1970/proceeding</v>
      </c>
      <c r="N78" s="40" t="str">
        <f t="shared" si="11"/>
        <v>D. R. Stull, "Identifying Chemical Reaction Hazards," Loss Prevention Symposium - Vol 4, AIChE, 1970 pp. 16-24.</v>
      </c>
      <c r="O78" s="90" t="str">
        <f t="shared" si="13"/>
        <v>https://www.aiche.org/academy/conferences/loss-prevention-symposium/1970/proceeding/session/technical-papers</v>
      </c>
      <c r="P78" s="28" t="s">
        <v>15973</v>
      </c>
      <c r="Q78" s="90" t="str">
        <f t="shared" si="7"/>
        <v>https://www.aiche.org/node/958746/group/9176/session/118626/paper/818056</v>
      </c>
    </row>
    <row r="79" spans="1:17" ht="31" x14ac:dyDescent="0.35">
      <c r="A79" s="29">
        <v>78</v>
      </c>
      <c r="B79" s="66" t="str">
        <f t="shared" si="10"/>
        <v>1970</v>
      </c>
      <c r="C79" s="29" t="s">
        <v>263</v>
      </c>
      <c r="D79" s="29" t="s">
        <v>19148</v>
      </c>
      <c r="E79" s="28" t="s">
        <v>273</v>
      </c>
      <c r="F79" s="28" t="s">
        <v>15700</v>
      </c>
      <c r="G79" s="29">
        <v>4</v>
      </c>
      <c r="H79" s="29"/>
      <c r="I79" s="29" t="s">
        <v>274</v>
      </c>
      <c r="J79" s="29">
        <v>2</v>
      </c>
      <c r="K79" s="67" t="s">
        <v>39</v>
      </c>
      <c r="L79" s="40" t="s">
        <v>266</v>
      </c>
      <c r="M79" s="65" t="str">
        <f t="shared" si="12"/>
        <v>https://www.aiche.org/academy/conferences/loss-prevention-symposium/1970/proceeding</v>
      </c>
      <c r="N79" s="40" t="str">
        <f t="shared" si="11"/>
        <v>R. F. Schwab and W. H. Doyle, "Hazards in Phthalic Anhydride Plants," Loss Prevention Symposium - Vol 4, AIChE, 1970 pp. 25-30.</v>
      </c>
      <c r="O79" s="90" t="str">
        <f t="shared" si="13"/>
        <v>https://www.aiche.org/academy/conferences/loss-prevention-symposium/1970/proceeding/session/technical-papers</v>
      </c>
      <c r="P79" s="28" t="s">
        <v>15974</v>
      </c>
      <c r="Q79" s="90" t="str">
        <f t="shared" si="7"/>
        <v>https://www.aiche.org/node/958746/group/9176/session/118626/paper/818061</v>
      </c>
    </row>
    <row r="80" spans="1:17" ht="31" x14ac:dyDescent="0.35">
      <c r="A80" s="29">
        <v>79</v>
      </c>
      <c r="B80" s="66" t="str">
        <f t="shared" si="10"/>
        <v>1970</v>
      </c>
      <c r="C80" s="29" t="s">
        <v>263</v>
      </c>
      <c r="D80" s="29" t="s">
        <v>19148</v>
      </c>
      <c r="E80" s="28" t="s">
        <v>275</v>
      </c>
      <c r="F80" s="28" t="s">
        <v>15701</v>
      </c>
      <c r="G80" s="29">
        <v>4</v>
      </c>
      <c r="H80" s="29"/>
      <c r="I80" s="29" t="s">
        <v>276</v>
      </c>
      <c r="J80" s="29">
        <v>2</v>
      </c>
      <c r="K80" s="67" t="s">
        <v>40</v>
      </c>
      <c r="L80" s="40" t="s">
        <v>266</v>
      </c>
      <c r="M80" s="65" t="str">
        <f t="shared" si="12"/>
        <v>https://www.aiche.org/academy/conferences/loss-prevention-symposium/1970/proceeding</v>
      </c>
      <c r="N80" s="40" t="str">
        <f t="shared" si="11"/>
        <v>J. J. Graham, "The Fluidized Bed Phthalic Anhydride Process," Loss Prevention Symposium - Vol 4, AIChE, 1970 pp. 31-37.</v>
      </c>
      <c r="O80" s="90" t="str">
        <f t="shared" si="13"/>
        <v>https://www.aiche.org/academy/conferences/loss-prevention-symposium/1970/proceeding/session/technical-papers</v>
      </c>
      <c r="P80" s="28" t="s">
        <v>15975</v>
      </c>
      <c r="Q80" s="90" t="str">
        <f t="shared" si="7"/>
        <v>https://www.aiche.org/node/958746/group/9176/session/118626/paper/818066</v>
      </c>
    </row>
    <row r="81" spans="1:17" ht="46.5" x14ac:dyDescent="0.35">
      <c r="A81" s="29">
        <v>80</v>
      </c>
      <c r="B81" s="66" t="str">
        <f t="shared" si="10"/>
        <v>1970</v>
      </c>
      <c r="C81" s="29" t="s">
        <v>263</v>
      </c>
      <c r="D81" s="29" t="s">
        <v>19148</v>
      </c>
      <c r="E81" s="28" t="s">
        <v>277</v>
      </c>
      <c r="F81" s="28" t="s">
        <v>15702</v>
      </c>
      <c r="G81" s="29">
        <v>4</v>
      </c>
      <c r="H81" s="29"/>
      <c r="I81" s="29" t="s">
        <v>278</v>
      </c>
      <c r="J81" s="29">
        <v>2</v>
      </c>
      <c r="K81" s="67" t="s">
        <v>41</v>
      </c>
      <c r="L81" s="40" t="s">
        <v>266</v>
      </c>
      <c r="M81" s="65" t="str">
        <f t="shared" si="12"/>
        <v>https://www.aiche.org/academy/conferences/loss-prevention-symposium/1970/proceeding</v>
      </c>
      <c r="N81" s="40" t="str">
        <f t="shared" si="11"/>
        <v>D. S. Wilson, P. Lewis, J. J. Broderick and B. Sternlicht, "Failure Analysis, Detection, Prevention, and Control of Turbo Machinery," Loss Prevention Symposium - Vol 4, AIChE, 1970 pp. 38-45.</v>
      </c>
      <c r="O81" s="90" t="str">
        <f t="shared" si="13"/>
        <v>https://www.aiche.org/academy/conferences/loss-prevention-symposium/1970/proceeding/session/technical-papers</v>
      </c>
      <c r="P81" s="28" t="s">
        <v>15976</v>
      </c>
      <c r="Q81" s="90" t="str">
        <f t="shared" si="7"/>
        <v>https://www.aiche.org/node/958746/group/9176/session/118626/paper/818071</v>
      </c>
    </row>
    <row r="82" spans="1:17" ht="31" x14ac:dyDescent="0.35">
      <c r="A82" s="29">
        <v>81</v>
      </c>
      <c r="B82" s="66" t="str">
        <f t="shared" si="10"/>
        <v>1970</v>
      </c>
      <c r="C82" s="29" t="s">
        <v>263</v>
      </c>
      <c r="D82" s="29" t="s">
        <v>19148</v>
      </c>
      <c r="E82" s="28" t="s">
        <v>279</v>
      </c>
      <c r="F82" s="28" t="s">
        <v>280</v>
      </c>
      <c r="G82" s="29">
        <v>4</v>
      </c>
      <c r="H82" s="29"/>
      <c r="I82" s="29" t="s">
        <v>281</v>
      </c>
      <c r="J82" s="29">
        <v>2</v>
      </c>
      <c r="K82" s="67" t="s">
        <v>42</v>
      </c>
      <c r="L82" s="40" t="s">
        <v>266</v>
      </c>
      <c r="M82" s="65" t="str">
        <f t="shared" si="12"/>
        <v>https://www.aiche.org/academy/conferences/loss-prevention-symposium/1970/proceeding</v>
      </c>
      <c r="N82" s="40" t="str">
        <f t="shared" si="11"/>
        <v>C.A. Robertson, "Materials  Engineering of Hydrotreating Equipment," Loss Prevention Symposium - Vol 4, AIChE, 1970 pp. 46-52.</v>
      </c>
      <c r="O82" s="90" t="str">
        <f t="shared" si="13"/>
        <v>https://www.aiche.org/academy/conferences/loss-prevention-symposium/1970/proceeding/session/technical-papers</v>
      </c>
      <c r="P82" s="28" t="s">
        <v>15977</v>
      </c>
      <c r="Q82" s="90" t="str">
        <f t="shared" si="7"/>
        <v>https://www.aiche.org/node/958746/group/9176/session/118626/paper/818076</v>
      </c>
    </row>
    <row r="83" spans="1:17" ht="31" x14ac:dyDescent="0.35">
      <c r="A83" s="29">
        <v>82</v>
      </c>
      <c r="B83" s="66" t="str">
        <f t="shared" si="10"/>
        <v>1970</v>
      </c>
      <c r="C83" s="29" t="s">
        <v>263</v>
      </c>
      <c r="D83" s="29" t="s">
        <v>19148</v>
      </c>
      <c r="E83" s="28" t="s">
        <v>282</v>
      </c>
      <c r="F83" s="28" t="s">
        <v>15703</v>
      </c>
      <c r="G83" s="29">
        <v>4</v>
      </c>
      <c r="H83" s="29"/>
      <c r="I83" s="29" t="s">
        <v>283</v>
      </c>
      <c r="J83" s="29">
        <v>2</v>
      </c>
      <c r="K83" s="67" t="s">
        <v>43</v>
      </c>
      <c r="L83" s="40" t="s">
        <v>266</v>
      </c>
      <c r="M83" s="65" t="str">
        <f t="shared" si="12"/>
        <v>https://www.aiche.org/academy/conferences/loss-prevention-symposium/1970/proceeding</v>
      </c>
      <c r="N83" s="40" t="str">
        <f t="shared" si="11"/>
        <v>J. R. Williams, "Polar Solutions and Fire-Fighting Foam," Loss Prevention Symposium - Vol 4, AIChE, 1970 pp. 53-57.</v>
      </c>
      <c r="O83" s="90" t="str">
        <f t="shared" si="13"/>
        <v>https://www.aiche.org/academy/conferences/loss-prevention-symposium/1970/proceeding/session/technical-papers</v>
      </c>
      <c r="P83" s="28" t="s">
        <v>15978</v>
      </c>
      <c r="Q83" s="90" t="str">
        <f t="shared" si="7"/>
        <v>https://www.aiche.org/node/958746/group/9176/session/118626/paper/818081</v>
      </c>
    </row>
    <row r="84" spans="1:17" ht="31" x14ac:dyDescent="0.35">
      <c r="A84" s="29">
        <v>83</v>
      </c>
      <c r="B84" s="66" t="str">
        <f t="shared" si="10"/>
        <v>1970</v>
      </c>
      <c r="C84" s="29" t="s">
        <v>263</v>
      </c>
      <c r="D84" s="29" t="s">
        <v>19148</v>
      </c>
      <c r="E84" s="28" t="s">
        <v>284</v>
      </c>
      <c r="F84" s="28" t="s">
        <v>15704</v>
      </c>
      <c r="G84" s="29">
        <v>4</v>
      </c>
      <c r="H84" s="29"/>
      <c r="I84" s="29" t="s">
        <v>285</v>
      </c>
      <c r="J84" s="29">
        <v>2</v>
      </c>
      <c r="K84" s="29">
        <v>10</v>
      </c>
      <c r="L84" s="40" t="s">
        <v>266</v>
      </c>
      <c r="M84" s="65" t="str">
        <f t="shared" si="12"/>
        <v>https://www.aiche.org/academy/conferences/loss-prevention-symposium/1970/proceeding</v>
      </c>
      <c r="N84" s="40" t="str">
        <f t="shared" si="11"/>
        <v>D. Smith, "Pneumatic Transport and Its Hazards," Loss Prevention Symposium - Vol 4, AIChE, 1970 pp. 58-66.</v>
      </c>
      <c r="O84" s="90" t="str">
        <f t="shared" si="13"/>
        <v>https://www.aiche.org/academy/conferences/loss-prevention-symposium/1970/proceeding/session/technical-papers</v>
      </c>
      <c r="P84" s="28" t="s">
        <v>15979</v>
      </c>
      <c r="Q84" s="90" t="str">
        <f t="shared" si="7"/>
        <v>https://www.aiche.org/node/958746/group/9176/session/118626/paper/818086</v>
      </c>
    </row>
    <row r="85" spans="1:17" ht="46.5" x14ac:dyDescent="0.35">
      <c r="A85" s="29">
        <v>84</v>
      </c>
      <c r="B85" s="66" t="str">
        <f t="shared" si="10"/>
        <v>1970</v>
      </c>
      <c r="C85" s="29" t="s">
        <v>263</v>
      </c>
      <c r="D85" s="29" t="s">
        <v>19148</v>
      </c>
      <c r="E85" s="28" t="s">
        <v>286</v>
      </c>
      <c r="F85" s="28" t="s">
        <v>15705</v>
      </c>
      <c r="G85" s="29">
        <v>4</v>
      </c>
      <c r="H85" s="29"/>
      <c r="I85" s="29" t="s">
        <v>287</v>
      </c>
      <c r="J85" s="29">
        <v>2</v>
      </c>
      <c r="K85" s="29">
        <v>11</v>
      </c>
      <c r="L85" s="40" t="s">
        <v>266</v>
      </c>
      <c r="M85" s="65" t="str">
        <f t="shared" si="12"/>
        <v>https://www.aiche.org/academy/conferences/loss-prevention-symposium/1970/proceeding</v>
      </c>
      <c r="N85" s="40" t="str">
        <f t="shared" si="11"/>
        <v>A. R. Albrecht and W. F. Seifert, "Accident Prevention in High Temperature Heat Transfer Fluid Systems," Loss Prevention Symposium - Vol 4, AIChE, 1970 pp. 67-88.</v>
      </c>
      <c r="O85" s="90" t="str">
        <f t="shared" si="13"/>
        <v>https://www.aiche.org/academy/conferences/loss-prevention-symposium/1970/proceeding/session/technical-papers</v>
      </c>
      <c r="P85" s="28" t="s">
        <v>15980</v>
      </c>
      <c r="Q85" s="90" t="str">
        <f t="shared" si="7"/>
        <v>https://www.aiche.org/node/958746/group/9176/session/118626/paper/818091</v>
      </c>
    </row>
    <row r="86" spans="1:17" ht="31" x14ac:dyDescent="0.35">
      <c r="A86" s="29">
        <v>85</v>
      </c>
      <c r="B86" s="66" t="str">
        <f t="shared" si="10"/>
        <v>1970</v>
      </c>
      <c r="C86" s="29" t="s">
        <v>263</v>
      </c>
      <c r="D86" s="29" t="s">
        <v>19148</v>
      </c>
      <c r="E86" s="28" t="s">
        <v>288</v>
      </c>
      <c r="F86" s="28" t="s">
        <v>15706</v>
      </c>
      <c r="G86" s="29">
        <v>4</v>
      </c>
      <c r="H86" s="29"/>
      <c r="I86" s="29">
        <v>89</v>
      </c>
      <c r="J86" s="29">
        <v>2</v>
      </c>
      <c r="K86" s="29">
        <v>12</v>
      </c>
      <c r="L86" s="40" t="s">
        <v>266</v>
      </c>
      <c r="M86" s="65" t="str">
        <f t="shared" si="12"/>
        <v>https://www.aiche.org/academy/conferences/loss-prevention-symposium/1970/proceeding</v>
      </c>
      <c r="N86" s="40" t="str">
        <f t="shared" si="11"/>
        <v>C. Vervalin, "Responsibility of the Press and the Company," Loss Prevention Symposium - Vol 4, AIChE, 1970 pp. 89.</v>
      </c>
      <c r="O86" s="90" t="str">
        <f t="shared" si="13"/>
        <v>https://www.aiche.org/academy/conferences/loss-prevention-symposium/1970/proceeding/session/technical-papers</v>
      </c>
      <c r="P86" s="28" t="s">
        <v>15981</v>
      </c>
      <c r="Q86" s="90" t="str">
        <f t="shared" si="7"/>
        <v>https://www.aiche.org/node/958746/group/9176/session/118626/paper/818096</v>
      </c>
    </row>
    <row r="87" spans="1:17" ht="31" x14ac:dyDescent="0.35">
      <c r="A87" s="29">
        <v>86</v>
      </c>
      <c r="B87" s="66" t="str">
        <f t="shared" si="10"/>
        <v>1970</v>
      </c>
      <c r="C87" s="29" t="s">
        <v>263</v>
      </c>
      <c r="D87" s="29" t="s">
        <v>19148</v>
      </c>
      <c r="E87" s="28" t="s">
        <v>289</v>
      </c>
      <c r="F87" s="28" t="s">
        <v>15707</v>
      </c>
      <c r="G87" s="29">
        <v>4</v>
      </c>
      <c r="H87" s="29"/>
      <c r="I87" s="29" t="s">
        <v>290</v>
      </c>
      <c r="J87" s="29">
        <v>2</v>
      </c>
      <c r="K87" s="29">
        <v>13</v>
      </c>
      <c r="L87" s="40" t="s">
        <v>266</v>
      </c>
      <c r="M87" s="65" t="str">
        <f t="shared" si="12"/>
        <v>https://www.aiche.org/academy/conferences/loss-prevention-symposium/1970/proceeding</v>
      </c>
      <c r="N87" s="40" t="str">
        <f t="shared" si="11"/>
        <v>E. J. Horan, "Planning For Emergencies," Loss Prevention Symposium - Vol 4, AIChE, 1970 pp. 90-92.</v>
      </c>
      <c r="O87" s="90" t="str">
        <f t="shared" si="13"/>
        <v>https://www.aiche.org/academy/conferences/loss-prevention-symposium/1970/proceeding/session/technical-papers</v>
      </c>
      <c r="P87" s="28" t="s">
        <v>15982</v>
      </c>
      <c r="Q87" s="90" t="str">
        <f t="shared" si="7"/>
        <v>https://www.aiche.org/node/958746/group/9176/session/118626/paper/818101</v>
      </c>
    </row>
    <row r="88" spans="1:17" ht="31" x14ac:dyDescent="0.35">
      <c r="A88" s="29">
        <v>87</v>
      </c>
      <c r="B88" s="66" t="str">
        <f t="shared" si="10"/>
        <v>1970</v>
      </c>
      <c r="C88" s="29" t="s">
        <v>263</v>
      </c>
      <c r="D88" s="29" t="s">
        <v>19148</v>
      </c>
      <c r="E88" s="28" t="s">
        <v>291</v>
      </c>
      <c r="F88" s="28" t="s">
        <v>15708</v>
      </c>
      <c r="G88" s="29">
        <v>4</v>
      </c>
      <c r="H88" s="29"/>
      <c r="I88" s="29" t="s">
        <v>292</v>
      </c>
      <c r="J88" s="29">
        <v>2</v>
      </c>
      <c r="K88" s="29">
        <v>14</v>
      </c>
      <c r="L88" s="40" t="s">
        <v>266</v>
      </c>
      <c r="M88" s="65" t="str">
        <f t="shared" si="12"/>
        <v>https://www.aiche.org/academy/conferences/loss-prevention-symposium/1970/proceeding</v>
      </c>
      <c r="N88" s="40" t="str">
        <f t="shared" si="11"/>
        <v>J. Nesmith, "Getting the Facts—The Reporter's Job," Loss Prevention Symposium - Vol 4, AIChE, 1970 pp. 93-94.</v>
      </c>
      <c r="O88" s="90" t="str">
        <f t="shared" si="13"/>
        <v>https://www.aiche.org/academy/conferences/loss-prevention-symposium/1970/proceeding/session/technical-papers</v>
      </c>
      <c r="P88" s="28" t="s">
        <v>15983</v>
      </c>
      <c r="Q88" s="90" t="str">
        <f t="shared" si="7"/>
        <v>https://www.aiche.org/node/958746/group/9176/session/118626/paper/818106</v>
      </c>
    </row>
    <row r="89" spans="1:17" ht="31" x14ac:dyDescent="0.35">
      <c r="A89" s="29">
        <v>88</v>
      </c>
      <c r="B89" s="66" t="str">
        <f t="shared" si="10"/>
        <v>1970</v>
      </c>
      <c r="C89" s="29" t="s">
        <v>263</v>
      </c>
      <c r="D89" s="29" t="s">
        <v>19148</v>
      </c>
      <c r="E89" s="28" t="s">
        <v>293</v>
      </c>
      <c r="F89" s="28" t="s">
        <v>15709</v>
      </c>
      <c r="G89" s="29">
        <v>4</v>
      </c>
      <c r="H89" s="29"/>
      <c r="I89" s="29" t="s">
        <v>294</v>
      </c>
      <c r="J89" s="29">
        <v>2</v>
      </c>
      <c r="K89" s="29">
        <v>15</v>
      </c>
      <c r="L89" s="40" t="s">
        <v>266</v>
      </c>
      <c r="M89" s="65" t="str">
        <f t="shared" si="12"/>
        <v>https://www.aiche.org/academy/conferences/loss-prevention-symposium/1970/proceeding</v>
      </c>
      <c r="N89" s="40" t="str">
        <f t="shared" si="11"/>
        <v>G. W. Harmon and H. W. Martin, "Sizing Rupture for Vessels Containing Monomers," Loss Prevention Symposium - Vol 4, AIChE, 1970 pp. 95-103.</v>
      </c>
      <c r="O89" s="90" t="str">
        <f t="shared" si="13"/>
        <v>https://www.aiche.org/academy/conferences/loss-prevention-symposium/1970/proceeding/session/technical-papers</v>
      </c>
      <c r="P89" s="28" t="s">
        <v>15984</v>
      </c>
      <c r="Q89" s="90" t="str">
        <f t="shared" si="7"/>
        <v>https://www.aiche.org/node/958746/group/9176/session/118626/paper/818111</v>
      </c>
    </row>
    <row r="90" spans="1:17" ht="31" x14ac:dyDescent="0.35">
      <c r="A90" s="29">
        <v>89</v>
      </c>
      <c r="B90" s="66" t="str">
        <f t="shared" si="10"/>
        <v>1970</v>
      </c>
      <c r="C90" s="29" t="s">
        <v>263</v>
      </c>
      <c r="D90" s="29" t="s">
        <v>19148</v>
      </c>
      <c r="E90" s="28" t="s">
        <v>295</v>
      </c>
      <c r="F90" s="28" t="s">
        <v>15710</v>
      </c>
      <c r="G90" s="29">
        <v>4</v>
      </c>
      <c r="H90" s="29"/>
      <c r="I90" s="29" t="s">
        <v>296</v>
      </c>
      <c r="J90" s="29">
        <v>2</v>
      </c>
      <c r="K90" s="29">
        <v>16</v>
      </c>
      <c r="L90" s="40" t="s">
        <v>266</v>
      </c>
      <c r="M90" s="65" t="str">
        <f t="shared" si="12"/>
        <v>https://www.aiche.org/academy/conferences/loss-prevention-symposium/1970/proceeding</v>
      </c>
      <c r="N90" s="40" t="str">
        <f t="shared" si="11"/>
        <v>J. J. Walker, "Sizing Relief Areas for Distillation Columns," Loss Prevention Symposium - Vol 4, AIChE, 1970 pp. 104-108.</v>
      </c>
      <c r="O90" s="90" t="str">
        <f t="shared" si="13"/>
        <v>https://www.aiche.org/academy/conferences/loss-prevention-symposium/1970/proceeding/session/technical-papers</v>
      </c>
      <c r="P90" s="28" t="s">
        <v>15985</v>
      </c>
      <c r="Q90" s="90" t="str">
        <f t="shared" si="7"/>
        <v>https://www.aiche.org/node/958746/group/9176/session/118626/paper/818116</v>
      </c>
    </row>
    <row r="91" spans="1:17" ht="31" x14ac:dyDescent="0.35">
      <c r="A91" s="29">
        <v>90</v>
      </c>
      <c r="B91" s="66" t="str">
        <f t="shared" si="10"/>
        <v>1970</v>
      </c>
      <c r="C91" s="29" t="s">
        <v>263</v>
      </c>
      <c r="D91" s="29" t="s">
        <v>19148</v>
      </c>
      <c r="E91" s="28" t="s">
        <v>297</v>
      </c>
      <c r="F91" s="28" t="s">
        <v>15711</v>
      </c>
      <c r="G91" s="29">
        <v>4</v>
      </c>
      <c r="H91" s="29"/>
      <c r="I91" s="29" t="s">
        <v>298</v>
      </c>
      <c r="J91" s="29">
        <v>2</v>
      </c>
      <c r="K91" s="29">
        <v>17</v>
      </c>
      <c r="L91" s="40" t="s">
        <v>266</v>
      </c>
      <c r="M91" s="65" t="str">
        <f t="shared" si="12"/>
        <v>https://www.aiche.org/academy/conferences/loss-prevention-symposium/1970/proceeding</v>
      </c>
      <c r="N91" s="40" t="str">
        <f t="shared" si="11"/>
        <v>A. L. Losasso, "Pressure Vessels Fabricated in Foreign Countries," Loss Prevention Symposium - Vol 4, AIChE, 1970 pp. 109-113.</v>
      </c>
      <c r="O91" s="90" t="str">
        <f t="shared" si="13"/>
        <v>https://www.aiche.org/academy/conferences/loss-prevention-symposium/1970/proceeding/session/technical-papers</v>
      </c>
      <c r="P91" s="28" t="s">
        <v>15986</v>
      </c>
      <c r="Q91" s="90" t="str">
        <f t="shared" si="7"/>
        <v>https://www.aiche.org/node/958746/group/9176/session/118626/paper/818121</v>
      </c>
    </row>
    <row r="92" spans="1:17" ht="31" x14ac:dyDescent="0.35">
      <c r="A92" s="29">
        <v>91</v>
      </c>
      <c r="B92" s="66" t="str">
        <f t="shared" si="10"/>
        <v>1970</v>
      </c>
      <c r="C92" s="29" t="s">
        <v>263</v>
      </c>
      <c r="D92" s="29" t="s">
        <v>19148</v>
      </c>
      <c r="E92" s="28" t="s">
        <v>299</v>
      </c>
      <c r="F92" s="28" t="s">
        <v>15712</v>
      </c>
      <c r="G92" s="29">
        <v>4</v>
      </c>
      <c r="H92" s="29"/>
      <c r="I92" s="29" t="s">
        <v>300</v>
      </c>
      <c r="J92" s="29">
        <v>2</v>
      </c>
      <c r="K92" s="29">
        <v>18</v>
      </c>
      <c r="L92" s="40" t="s">
        <v>266</v>
      </c>
      <c r="M92" s="65" t="str">
        <f t="shared" si="12"/>
        <v>https://www.aiche.org/academy/conferences/loss-prevention-symposium/1970/proceeding</v>
      </c>
      <c r="N92" s="40" t="str">
        <f t="shared" si="11"/>
        <v>J. LeCoff, "The New ASME Pressure Vessel Code," Loss Prevention Symposium - Vol 4, AIChE, 1970 pp. 114-115.</v>
      </c>
      <c r="O92" s="90" t="str">
        <f t="shared" si="13"/>
        <v>https://www.aiche.org/academy/conferences/loss-prevention-symposium/1970/proceeding/session/technical-papers</v>
      </c>
      <c r="P92" s="28" t="s">
        <v>15987</v>
      </c>
      <c r="Q92" s="90" t="str">
        <f t="shared" si="7"/>
        <v>https://www.aiche.org/node/958746/group/9176/session/118626/paper/818126</v>
      </c>
    </row>
    <row r="93" spans="1:17" ht="31" x14ac:dyDescent="0.35">
      <c r="A93" s="29">
        <v>92</v>
      </c>
      <c r="B93" s="66" t="str">
        <f t="shared" si="10"/>
        <v>1971</v>
      </c>
      <c r="C93" s="29" t="s">
        <v>301</v>
      </c>
      <c r="D93" s="29" t="s">
        <v>19148</v>
      </c>
      <c r="E93" s="28" t="s">
        <v>302</v>
      </c>
      <c r="F93" s="28" t="s">
        <v>15713</v>
      </c>
      <c r="G93" s="29">
        <v>5</v>
      </c>
      <c r="H93" s="29"/>
      <c r="I93" s="29" t="s">
        <v>303</v>
      </c>
      <c r="J93" s="29">
        <v>2</v>
      </c>
      <c r="K93" s="67" t="s">
        <v>35</v>
      </c>
      <c r="L93" s="40" t="s">
        <v>304</v>
      </c>
      <c r="M93" s="65" t="str">
        <f>HYPERLINK("https://www.aiche.org/academy/conferences/loss-prevention-symposium/1971/proceeding")</f>
        <v>https://www.aiche.org/academy/conferences/loss-prevention-symposium/1971/proceeding</v>
      </c>
      <c r="N93" s="40" t="str">
        <f t="shared" si="11"/>
        <v>G.F. Scannell, "How Industry Handles a Transportation Emergency. .," Loss Prevention Symposium - Vol 5, AIChE, 1971 pp. '1-2.</v>
      </c>
      <c r="O93" s="90" t="str">
        <f>HYPERLINK("https://www.aiche.org/academy/conferences/loss-prevention-symposium/1971/proceeding/session/technical-papers")</f>
        <v>https://www.aiche.org/academy/conferences/loss-prevention-symposium/1971/proceeding/session/technical-papers</v>
      </c>
      <c r="P93" s="28" t="s">
        <v>15988</v>
      </c>
      <c r="Q93" s="90" t="str">
        <f t="shared" si="7"/>
        <v>https://www.aiche.org/node/1021476/group/9181/session/118636/paper/818141</v>
      </c>
    </row>
    <row r="94" spans="1:17" ht="31" x14ac:dyDescent="0.35">
      <c r="A94" s="29">
        <v>93</v>
      </c>
      <c r="B94" s="66" t="str">
        <f t="shared" si="10"/>
        <v>1971</v>
      </c>
      <c r="C94" s="29" t="s">
        <v>301</v>
      </c>
      <c r="D94" s="29" t="s">
        <v>19148</v>
      </c>
      <c r="E94" s="28" t="s">
        <v>305</v>
      </c>
      <c r="F94" s="28" t="s">
        <v>15714</v>
      </c>
      <c r="G94" s="29">
        <v>5</v>
      </c>
      <c r="H94" s="29"/>
      <c r="I94" s="29" t="s">
        <v>306</v>
      </c>
      <c r="J94" s="29">
        <v>2</v>
      </c>
      <c r="K94" s="67" t="s">
        <v>36</v>
      </c>
      <c r="L94" s="40" t="s">
        <v>304</v>
      </c>
      <c r="M94" s="65" t="str">
        <f t="shared" ref="M94:M117" si="14">HYPERLINK("https://www.aiche.org/academy/conferences/loss-prevention-symposium/1971/proceeding")</f>
        <v>https://www.aiche.org/academy/conferences/loss-prevention-symposium/1971/proceeding</v>
      </c>
      <c r="N94" s="40" t="str">
        <f t="shared" si="11"/>
        <v>T. Hayes, "The Fire Service and Hazardous Materials Transportation ," Loss Prevention Symposium - Vol 5, AIChE, 1971 pp. '3-6.</v>
      </c>
      <c r="O94" s="90" t="str">
        <f t="shared" ref="O94:O117" si="15">HYPERLINK("https://www.aiche.org/academy/conferences/loss-prevention-symposium/1971/proceeding/session/technical-papers")</f>
        <v>https://www.aiche.org/academy/conferences/loss-prevention-symposium/1971/proceeding/session/technical-papers</v>
      </c>
      <c r="P94" s="28" t="s">
        <v>15989</v>
      </c>
      <c r="Q94" s="90" t="str">
        <f t="shared" si="7"/>
        <v>https://www.aiche.org/node/1021476/group/9181/session/118636/paper/818146</v>
      </c>
    </row>
    <row r="95" spans="1:17" ht="31" x14ac:dyDescent="0.35">
      <c r="A95" s="29">
        <v>94</v>
      </c>
      <c r="B95" s="66" t="str">
        <f t="shared" si="10"/>
        <v>1971</v>
      </c>
      <c r="C95" s="29" t="s">
        <v>301</v>
      </c>
      <c r="D95" s="29" t="s">
        <v>19148</v>
      </c>
      <c r="E95" s="28" t="s">
        <v>307</v>
      </c>
      <c r="F95" s="28" t="s">
        <v>15715</v>
      </c>
      <c r="G95" s="29">
        <v>5</v>
      </c>
      <c r="H95" s="29"/>
      <c r="I95" s="29" t="s">
        <v>308</v>
      </c>
      <c r="J95" s="29">
        <v>2</v>
      </c>
      <c r="K95" s="67" t="s">
        <v>37</v>
      </c>
      <c r="L95" s="40" t="s">
        <v>304</v>
      </c>
      <c r="M95" s="65" t="str">
        <f t="shared" si="14"/>
        <v>https://www.aiche.org/academy/conferences/loss-prevention-symposium/1971/proceeding</v>
      </c>
      <c r="N95" s="40" t="str">
        <f t="shared" si="11"/>
        <v>M. J. Barron, "Railroads and Transportation Safety ," Loss Prevention Symposium - Vol 5, AIChE, 1971 pp. '7-12.</v>
      </c>
      <c r="O95" s="90" t="str">
        <f t="shared" si="15"/>
        <v>https://www.aiche.org/academy/conferences/loss-prevention-symposium/1971/proceeding/session/technical-papers</v>
      </c>
      <c r="P95" s="28" t="s">
        <v>15990</v>
      </c>
      <c r="Q95" s="90" t="str">
        <f t="shared" si="7"/>
        <v>https://www.aiche.org/node/1021476/group/9181/session/118636/paper/818151</v>
      </c>
    </row>
    <row r="96" spans="1:17" ht="31" x14ac:dyDescent="0.35">
      <c r="A96" s="29">
        <v>95</v>
      </c>
      <c r="B96" s="66" t="str">
        <f t="shared" si="10"/>
        <v>1971</v>
      </c>
      <c r="C96" s="29" t="s">
        <v>301</v>
      </c>
      <c r="D96" s="29" t="s">
        <v>19148</v>
      </c>
      <c r="E96" s="28" t="s">
        <v>309</v>
      </c>
      <c r="F96" s="28" t="s">
        <v>15716</v>
      </c>
      <c r="G96" s="29">
        <v>5</v>
      </c>
      <c r="H96" s="29"/>
      <c r="I96" s="29" t="s">
        <v>310</v>
      </c>
      <c r="J96" s="29">
        <v>2</v>
      </c>
      <c r="K96" s="67" t="s">
        <v>38</v>
      </c>
      <c r="L96" s="40" t="s">
        <v>304</v>
      </c>
      <c r="M96" s="65" t="str">
        <f t="shared" si="14"/>
        <v>https://www.aiche.org/academy/conferences/loss-prevention-symposium/1971/proceeding</v>
      </c>
      <c r="N96" s="40" t="str">
        <f t="shared" si="11"/>
        <v>H. Lewis, "Hazardous Materials and the Trucking Industry ," Loss Prevention Symposium - Vol 5, AIChE, 1971 pp. 13-14.</v>
      </c>
      <c r="O96" s="90" t="str">
        <f t="shared" si="15"/>
        <v>https://www.aiche.org/academy/conferences/loss-prevention-symposium/1971/proceeding/session/technical-papers</v>
      </c>
      <c r="P96" s="28" t="s">
        <v>15991</v>
      </c>
      <c r="Q96" s="90" t="str">
        <f t="shared" si="7"/>
        <v>https://www.aiche.org/node/1021476/group/9181/session/118636/paper/818156</v>
      </c>
    </row>
    <row r="97" spans="1:17" ht="31" x14ac:dyDescent="0.35">
      <c r="A97" s="29">
        <v>96</v>
      </c>
      <c r="B97" s="66" t="str">
        <f t="shared" si="10"/>
        <v>1971</v>
      </c>
      <c r="C97" s="29" t="s">
        <v>301</v>
      </c>
      <c r="D97" s="29" t="s">
        <v>19148</v>
      </c>
      <c r="E97" s="28" t="s">
        <v>311</v>
      </c>
      <c r="F97" s="28" t="s">
        <v>15717</v>
      </c>
      <c r="G97" s="29">
        <v>5</v>
      </c>
      <c r="H97" s="29"/>
      <c r="I97" s="29" t="s">
        <v>312</v>
      </c>
      <c r="J97" s="29">
        <v>2</v>
      </c>
      <c r="K97" s="67" t="s">
        <v>39</v>
      </c>
      <c r="L97" s="40" t="s">
        <v>304</v>
      </c>
      <c r="M97" s="65" t="str">
        <f t="shared" si="14"/>
        <v>https://www.aiche.org/academy/conferences/loss-prevention-symposium/1971/proceeding</v>
      </c>
      <c r="N97" s="40" t="str">
        <f t="shared" si="11"/>
        <v>A. B. Kelly, "Transportation Accidents and the Law ," Loss Prevention Symposium - Vol 5, AIChE, 1971 pp. 15-20.</v>
      </c>
      <c r="O97" s="90" t="str">
        <f t="shared" si="15"/>
        <v>https://www.aiche.org/academy/conferences/loss-prevention-symposium/1971/proceeding/session/technical-papers</v>
      </c>
      <c r="P97" s="28" t="s">
        <v>15992</v>
      </c>
      <c r="Q97" s="90" t="str">
        <f t="shared" si="7"/>
        <v>https://www.aiche.org/node/1021476/group/9181/session/118636/paper/818161</v>
      </c>
    </row>
    <row r="98" spans="1:17" ht="31" x14ac:dyDescent="0.35">
      <c r="A98" s="29">
        <v>97</v>
      </c>
      <c r="B98" s="66" t="str">
        <f t="shared" si="10"/>
        <v>1971</v>
      </c>
      <c r="C98" s="29" t="s">
        <v>301</v>
      </c>
      <c r="D98" s="29" t="s">
        <v>19148</v>
      </c>
      <c r="E98" s="28" t="s">
        <v>313</v>
      </c>
      <c r="F98" s="28" t="s">
        <v>15718</v>
      </c>
      <c r="G98" s="29">
        <v>5</v>
      </c>
      <c r="H98" s="29"/>
      <c r="I98" s="29" t="s">
        <v>314</v>
      </c>
      <c r="J98" s="29">
        <v>2</v>
      </c>
      <c r="K98" s="67" t="s">
        <v>40</v>
      </c>
      <c r="L98" s="40" t="s">
        <v>304</v>
      </c>
      <c r="M98" s="65" t="str">
        <f t="shared" si="14"/>
        <v>https://www.aiche.org/academy/conferences/loss-prevention-symposium/1971/proceeding</v>
      </c>
      <c r="N98" s="40" t="str">
        <f t="shared" si="11"/>
        <v>C. R. Bigelow, "Chemical Industry Transportation Emergency Information Systems," Loss Prevention Symposium - Vol 5, AIChE, 1971 pp. 21-25.</v>
      </c>
      <c r="O98" s="90" t="str">
        <f t="shared" si="15"/>
        <v>https://www.aiche.org/academy/conferences/loss-prevention-symposium/1971/proceeding/session/technical-papers</v>
      </c>
      <c r="P98" s="28" t="s">
        <v>15993</v>
      </c>
      <c r="Q98" s="90" t="str">
        <f t="shared" si="7"/>
        <v>https://www.aiche.org/node/1021476/group/9181/session/118636/paper/818166</v>
      </c>
    </row>
    <row r="99" spans="1:17" ht="31" x14ac:dyDescent="0.35">
      <c r="A99" s="29">
        <v>98</v>
      </c>
      <c r="B99" s="66" t="str">
        <f t="shared" si="10"/>
        <v>1971</v>
      </c>
      <c r="C99" s="29" t="s">
        <v>301</v>
      </c>
      <c r="D99" s="29" t="s">
        <v>19148</v>
      </c>
      <c r="E99" s="28" t="s">
        <v>315</v>
      </c>
      <c r="F99" s="28" t="s">
        <v>15719</v>
      </c>
      <c r="G99" s="29">
        <v>5</v>
      </c>
      <c r="H99" s="29"/>
      <c r="I99" s="29" t="s">
        <v>316</v>
      </c>
      <c r="J99" s="29">
        <v>2</v>
      </c>
      <c r="K99" s="67" t="s">
        <v>41</v>
      </c>
      <c r="L99" s="40" t="s">
        <v>304</v>
      </c>
      <c r="M99" s="65" t="str">
        <f t="shared" si="14"/>
        <v>https://www.aiche.org/academy/conferences/loss-prevention-symposium/1971/proceeding</v>
      </c>
      <c r="N99" s="40" t="str">
        <f t="shared" si="11"/>
        <v>R. D. Kogler, "Vinyl Chloride Tank Car Incident ," Loss Prevention Symposium - Vol 5, AIChE, 1971 pp. 26-28.</v>
      </c>
      <c r="O99" s="90" t="str">
        <f t="shared" si="15"/>
        <v>https://www.aiche.org/academy/conferences/loss-prevention-symposium/1971/proceeding/session/technical-papers</v>
      </c>
      <c r="P99" s="28" t="s">
        <v>15994</v>
      </c>
      <c r="Q99" s="90" t="str">
        <f t="shared" si="7"/>
        <v>https://www.aiche.org/node/1021476/group/9181/session/118636/paper/818171</v>
      </c>
    </row>
    <row r="100" spans="1:17" ht="31" x14ac:dyDescent="0.35">
      <c r="A100" s="29">
        <v>99</v>
      </c>
      <c r="B100" s="66" t="str">
        <f t="shared" si="10"/>
        <v>1971</v>
      </c>
      <c r="C100" s="29" t="s">
        <v>301</v>
      </c>
      <c r="D100" s="29" t="s">
        <v>19148</v>
      </c>
      <c r="E100" s="28" t="s">
        <v>317</v>
      </c>
      <c r="F100" s="28" t="s">
        <v>15720</v>
      </c>
      <c r="G100" s="29">
        <v>5</v>
      </c>
      <c r="H100" s="29"/>
      <c r="I100" s="29" t="s">
        <v>318</v>
      </c>
      <c r="J100" s="29">
        <v>2</v>
      </c>
      <c r="K100" s="67" t="s">
        <v>42</v>
      </c>
      <c r="L100" s="40" t="s">
        <v>304</v>
      </c>
      <c r="M100" s="65" t="str">
        <f t="shared" si="14"/>
        <v>https://www.aiche.org/academy/conferences/loss-prevention-symposium/1971/proceeding</v>
      </c>
      <c r="N100" s="40" t="str">
        <f t="shared" si="11"/>
        <v>D.L. Dowell, "Handling Vinyl Chloride Emergencies ," Loss Prevention Symposium - Vol 5, AIChE, 1971 pp. 29-31.</v>
      </c>
      <c r="O100" s="90" t="str">
        <f t="shared" si="15"/>
        <v>https://www.aiche.org/academy/conferences/loss-prevention-symposium/1971/proceeding/session/technical-papers</v>
      </c>
      <c r="P100" s="28" t="s">
        <v>15995</v>
      </c>
      <c r="Q100" s="90" t="str">
        <f t="shared" si="7"/>
        <v>https://www.aiche.org/node/1021476/group/9181/session/118636/paper/818176</v>
      </c>
    </row>
    <row r="101" spans="1:17" ht="31" x14ac:dyDescent="0.35">
      <c r="A101" s="29">
        <v>100</v>
      </c>
      <c r="B101" s="66" t="str">
        <f t="shared" si="10"/>
        <v>1971</v>
      </c>
      <c r="C101" s="29" t="s">
        <v>301</v>
      </c>
      <c r="D101" s="29" t="s">
        <v>19148</v>
      </c>
      <c r="E101" s="28" t="s">
        <v>319</v>
      </c>
      <c r="F101" s="28" t="s">
        <v>320</v>
      </c>
      <c r="G101" s="29">
        <v>5</v>
      </c>
      <c r="H101" s="29"/>
      <c r="I101" s="29" t="s">
        <v>321</v>
      </c>
      <c r="J101" s="29">
        <v>2</v>
      </c>
      <c r="K101" s="67" t="s">
        <v>43</v>
      </c>
      <c r="L101" s="40" t="s">
        <v>304</v>
      </c>
      <c r="M101" s="65" t="str">
        <f t="shared" si="14"/>
        <v>https://www.aiche.org/academy/conferences/loss-prevention-symposium/1971/proceeding</v>
      </c>
      <c r="N101" s="40" t="str">
        <f t="shared" si="11"/>
        <v>R. L. Mitchell, Jr, "Chlorine Emergency Procedures ," Loss Prevention Symposium - Vol 5, AIChE, 1971 pp. 32-36.</v>
      </c>
      <c r="O101" s="90" t="str">
        <f t="shared" si="15"/>
        <v>https://www.aiche.org/academy/conferences/loss-prevention-symposium/1971/proceeding/session/technical-papers</v>
      </c>
      <c r="P101" s="28" t="s">
        <v>15996</v>
      </c>
      <c r="Q101" s="90" t="str">
        <f t="shared" si="7"/>
        <v>https://www.aiche.org/node/1021476/group/9181/session/118636/paper/818181</v>
      </c>
    </row>
    <row r="102" spans="1:17" ht="31" x14ac:dyDescent="0.35">
      <c r="A102" s="29">
        <v>101</v>
      </c>
      <c r="B102" s="66" t="str">
        <f t="shared" si="10"/>
        <v>1971</v>
      </c>
      <c r="C102" s="29" t="s">
        <v>301</v>
      </c>
      <c r="D102" s="29" t="s">
        <v>19148</v>
      </c>
      <c r="E102" s="28" t="s">
        <v>322</v>
      </c>
      <c r="F102" s="28" t="s">
        <v>15721</v>
      </c>
      <c r="G102" s="29">
        <v>5</v>
      </c>
      <c r="H102" s="29"/>
      <c r="I102" s="29" t="s">
        <v>323</v>
      </c>
      <c r="J102" s="29">
        <v>2</v>
      </c>
      <c r="K102" s="29">
        <v>10</v>
      </c>
      <c r="L102" s="40" t="s">
        <v>304</v>
      </c>
      <c r="M102" s="65" t="str">
        <f t="shared" si="14"/>
        <v>https://www.aiche.org/academy/conferences/loss-prevention-symposium/1971/proceeding</v>
      </c>
      <c r="N102" s="40" t="str">
        <f t="shared" si="11"/>
        <v>M. T. Miller, "Transportation Emergency Plans in Canada ," Loss Prevention Symposium - Vol 5, AIChE, 1971 pp. 37-40.</v>
      </c>
      <c r="O102" s="90" t="str">
        <f t="shared" si="15"/>
        <v>https://www.aiche.org/academy/conferences/loss-prevention-symposium/1971/proceeding/session/technical-papers</v>
      </c>
      <c r="P102" s="28" t="s">
        <v>15997</v>
      </c>
      <c r="Q102" s="90" t="str">
        <f t="shared" si="7"/>
        <v>https://www.aiche.org/node/1021476/group/9181/session/118636/paper/818186</v>
      </c>
    </row>
    <row r="103" spans="1:17" ht="31" x14ac:dyDescent="0.35">
      <c r="A103" s="29">
        <v>102</v>
      </c>
      <c r="B103" s="66" t="str">
        <f t="shared" si="10"/>
        <v>1971</v>
      </c>
      <c r="C103" s="29" t="s">
        <v>301</v>
      </c>
      <c r="D103" s="29" t="s">
        <v>19148</v>
      </c>
      <c r="E103" s="28" t="s">
        <v>324</v>
      </c>
      <c r="F103" s="28" t="s">
        <v>15722</v>
      </c>
      <c r="G103" s="29">
        <v>5</v>
      </c>
      <c r="H103" s="29"/>
      <c r="I103" s="29" t="s">
        <v>325</v>
      </c>
      <c r="J103" s="29">
        <v>2</v>
      </c>
      <c r="K103" s="29">
        <v>11</v>
      </c>
      <c r="L103" s="40" t="s">
        <v>304</v>
      </c>
      <c r="M103" s="65" t="str">
        <f t="shared" si="14"/>
        <v>https://www.aiche.org/academy/conferences/loss-prevention-symposium/1971/proceeding</v>
      </c>
      <c r="N103" s="40" t="str">
        <f t="shared" si="11"/>
        <v>R. G. Maughan, "Modern Railway Track Inspection ," Loss Prevention Symposium - Vol 5, AIChE, 1971 pp. 41-45.</v>
      </c>
      <c r="O103" s="90" t="str">
        <f t="shared" si="15"/>
        <v>https://www.aiche.org/academy/conferences/loss-prevention-symposium/1971/proceeding/session/technical-papers</v>
      </c>
      <c r="P103" s="28" t="s">
        <v>15998</v>
      </c>
      <c r="Q103" s="90" t="str">
        <f t="shared" si="7"/>
        <v>https://www.aiche.org/node/1021476/group/9181/session/118636/paper/818191</v>
      </c>
    </row>
    <row r="104" spans="1:17" ht="31" x14ac:dyDescent="0.35">
      <c r="A104" s="29">
        <v>103</v>
      </c>
      <c r="B104" s="66" t="str">
        <f t="shared" si="10"/>
        <v>1971</v>
      </c>
      <c r="C104" s="29" t="s">
        <v>301</v>
      </c>
      <c r="D104" s="29" t="s">
        <v>19148</v>
      </c>
      <c r="E104" s="28" t="s">
        <v>326</v>
      </c>
      <c r="F104" s="28" t="s">
        <v>15723</v>
      </c>
      <c r="G104" s="29">
        <v>5</v>
      </c>
      <c r="H104" s="29"/>
      <c r="I104" s="29" t="s">
        <v>281</v>
      </c>
      <c r="J104" s="29">
        <v>2</v>
      </c>
      <c r="K104" s="29">
        <v>12</v>
      </c>
      <c r="L104" s="40" t="s">
        <v>304</v>
      </c>
      <c r="M104" s="65" t="str">
        <f t="shared" si="14"/>
        <v>https://www.aiche.org/academy/conferences/loss-prevention-symposium/1971/proceeding</v>
      </c>
      <c r="N104" s="40" t="str">
        <f t="shared" si="11"/>
        <v>G. C. Vincent, "Rupture of a Nitroaniline Reactor ," Loss Prevention Symposium - Vol 5, AIChE, 1971 pp. 46-52.</v>
      </c>
      <c r="O104" s="90" t="str">
        <f t="shared" si="15"/>
        <v>https://www.aiche.org/academy/conferences/loss-prevention-symposium/1971/proceeding/session/technical-papers</v>
      </c>
      <c r="P104" s="28" t="s">
        <v>15999</v>
      </c>
      <c r="Q104" s="90" t="str">
        <f t="shared" si="7"/>
        <v>https://www.aiche.org/node/1021476/group/9181/session/118636/paper/818196</v>
      </c>
    </row>
    <row r="105" spans="1:17" ht="31" x14ac:dyDescent="0.35">
      <c r="A105" s="29">
        <v>104</v>
      </c>
      <c r="B105" s="66" t="str">
        <f t="shared" si="10"/>
        <v>1971</v>
      </c>
      <c r="C105" s="29" t="s">
        <v>301</v>
      </c>
      <c r="D105" s="29" t="s">
        <v>19148</v>
      </c>
      <c r="E105" s="28" t="s">
        <v>327</v>
      </c>
      <c r="F105" s="28" t="s">
        <v>15724</v>
      </c>
      <c r="G105" s="29">
        <v>5</v>
      </c>
      <c r="H105" s="29"/>
      <c r="I105" s="29" t="s">
        <v>328</v>
      </c>
      <c r="J105" s="29">
        <v>2</v>
      </c>
      <c r="K105" s="29">
        <v>13</v>
      </c>
      <c r="L105" s="40" t="s">
        <v>304</v>
      </c>
      <c r="M105" s="65" t="str">
        <f t="shared" si="14"/>
        <v>https://www.aiche.org/academy/conferences/loss-prevention-symposium/1971/proceeding</v>
      </c>
      <c r="N105" s="40" t="str">
        <f t="shared" si="11"/>
        <v>R.C. Dartnell, Jr. and T. A. Ventrone, "Explosion Of a Para-Mitro-Meta-Cresol Unit ," Loss Prevention Symposium - Vol 5, AIChE, 1971 pp. 53-56.</v>
      </c>
      <c r="O105" s="90" t="str">
        <f t="shared" si="15"/>
        <v>https://www.aiche.org/academy/conferences/loss-prevention-symposium/1971/proceeding/session/technical-papers</v>
      </c>
      <c r="P105" s="28" t="s">
        <v>16000</v>
      </c>
      <c r="Q105" s="90" t="str">
        <f t="shared" si="7"/>
        <v>https://www.aiche.org/node/1021476/group/9181/session/118636/paper/818201</v>
      </c>
    </row>
    <row r="106" spans="1:17" ht="31" x14ac:dyDescent="0.35">
      <c r="A106" s="29">
        <v>105</v>
      </c>
      <c r="B106" s="66" t="str">
        <f t="shared" si="10"/>
        <v>1971</v>
      </c>
      <c r="C106" s="29" t="s">
        <v>301</v>
      </c>
      <c r="D106" s="29" t="s">
        <v>19148</v>
      </c>
      <c r="E106" s="28" t="s">
        <v>329</v>
      </c>
      <c r="F106" s="28" t="s">
        <v>15725</v>
      </c>
      <c r="G106" s="29">
        <v>5</v>
      </c>
      <c r="H106" s="29"/>
      <c r="I106" s="29" t="s">
        <v>330</v>
      </c>
      <c r="J106" s="29">
        <v>2</v>
      </c>
      <c r="K106" s="29">
        <v>14</v>
      </c>
      <c r="L106" s="40" t="s">
        <v>304</v>
      </c>
      <c r="M106" s="65" t="str">
        <f t="shared" si="14"/>
        <v>https://www.aiche.org/academy/conferences/loss-prevention-symposium/1971/proceeding</v>
      </c>
      <c r="N106" s="40" t="str">
        <f t="shared" si="11"/>
        <v>H. C. Jarvis, "Butadiene Explosion at Texas City - 1 ," Loss Prevention Symposium - Vol 5, AIChE, 1971 pp. 57-60.</v>
      </c>
      <c r="O106" s="90" t="str">
        <f t="shared" si="15"/>
        <v>https://www.aiche.org/academy/conferences/loss-prevention-symposium/1971/proceeding/session/technical-papers</v>
      </c>
      <c r="P106" s="28" t="s">
        <v>16001</v>
      </c>
      <c r="Q106" s="90" t="str">
        <f t="shared" si="7"/>
        <v>https://www.aiche.org/node/1021476/group/9181/session/118636/paper/818206</v>
      </c>
    </row>
    <row r="107" spans="1:17" ht="31" x14ac:dyDescent="0.35">
      <c r="A107" s="29">
        <v>106</v>
      </c>
      <c r="B107" s="66" t="str">
        <f t="shared" si="10"/>
        <v>1971</v>
      </c>
      <c r="C107" s="29" t="s">
        <v>301</v>
      </c>
      <c r="D107" s="29" t="s">
        <v>19148</v>
      </c>
      <c r="E107" s="28" t="s">
        <v>331</v>
      </c>
      <c r="F107" s="28" t="s">
        <v>15726</v>
      </c>
      <c r="G107" s="29">
        <v>5</v>
      </c>
      <c r="H107" s="29"/>
      <c r="I107" s="29" t="s">
        <v>332</v>
      </c>
      <c r="J107" s="29">
        <v>2</v>
      </c>
      <c r="K107" s="29">
        <v>15</v>
      </c>
      <c r="L107" s="40" t="s">
        <v>304</v>
      </c>
      <c r="M107" s="65" t="str">
        <f t="shared" si="14"/>
        <v>https://www.aiche.org/academy/conferences/loss-prevention-symposium/1971/proceeding</v>
      </c>
      <c r="N107" s="40" t="str">
        <f t="shared" si="11"/>
        <v>R. H. Freeman and M. P. McCready, "Butadiene Explosion at Texas City - 2 ," Loss Prevention Symposium - Vol 5, AIChE, 1971 pp. 61-66.</v>
      </c>
      <c r="O107" s="90" t="str">
        <f t="shared" si="15"/>
        <v>https://www.aiche.org/academy/conferences/loss-prevention-symposium/1971/proceeding/session/technical-papers</v>
      </c>
      <c r="P107" s="28" t="s">
        <v>16002</v>
      </c>
      <c r="Q107" s="90" t="str">
        <f t="shared" si="7"/>
        <v>https://www.aiche.org/node/1021476/group/9181/session/118636/paper/818211</v>
      </c>
    </row>
    <row r="108" spans="1:17" ht="31" x14ac:dyDescent="0.35">
      <c r="A108" s="29">
        <v>107</v>
      </c>
      <c r="B108" s="66" t="str">
        <f t="shared" si="10"/>
        <v>1971</v>
      </c>
      <c r="C108" s="29" t="s">
        <v>301</v>
      </c>
      <c r="D108" s="29" t="s">
        <v>19148</v>
      </c>
      <c r="E108" s="28" t="s">
        <v>333</v>
      </c>
      <c r="F108" s="28" t="s">
        <v>15727</v>
      </c>
      <c r="G108" s="29">
        <v>5</v>
      </c>
      <c r="H108" s="29"/>
      <c r="I108" s="29" t="s">
        <v>334</v>
      </c>
      <c r="J108" s="29">
        <v>2</v>
      </c>
      <c r="K108" s="29">
        <v>16</v>
      </c>
      <c r="L108" s="40" t="s">
        <v>304</v>
      </c>
      <c r="M108" s="65" t="str">
        <f t="shared" si="14"/>
        <v>https://www.aiche.org/academy/conferences/loss-prevention-symposium/1971/proceeding</v>
      </c>
      <c r="N108" s="40" t="str">
        <f t="shared" si="11"/>
        <v>S. W. Clark, R. G. Keister,and B. I. Pesetsky, "Butadiene Explosion at Texas City - 3 ," Loss Prevention Symposium - Vol 5, AIChE, 1971 pp. 67-75.</v>
      </c>
      <c r="O108" s="90" t="str">
        <f t="shared" si="15"/>
        <v>https://www.aiche.org/academy/conferences/loss-prevention-symposium/1971/proceeding/session/technical-papers</v>
      </c>
      <c r="P108" s="28" t="s">
        <v>16003</v>
      </c>
      <c r="Q108" s="90" t="str">
        <f t="shared" si="7"/>
        <v>https://www.aiche.org/node/1021476/group/9181/session/118636/paper/818216</v>
      </c>
    </row>
    <row r="109" spans="1:17" ht="31" x14ac:dyDescent="0.35">
      <c r="A109" s="29">
        <v>108</v>
      </c>
      <c r="B109" s="66" t="str">
        <f t="shared" si="10"/>
        <v>1971</v>
      </c>
      <c r="C109" s="29" t="s">
        <v>301</v>
      </c>
      <c r="D109" s="29" t="s">
        <v>19148</v>
      </c>
      <c r="E109" s="28" t="s">
        <v>335</v>
      </c>
      <c r="F109" s="28" t="s">
        <v>15728</v>
      </c>
      <c r="G109" s="29">
        <v>5</v>
      </c>
      <c r="H109" s="29"/>
      <c r="I109" s="29" t="s">
        <v>336</v>
      </c>
      <c r="J109" s="29">
        <v>2</v>
      </c>
      <c r="K109" s="29">
        <v>17</v>
      </c>
      <c r="L109" s="40" t="s">
        <v>304</v>
      </c>
      <c r="M109" s="65" t="str">
        <f t="shared" si="14"/>
        <v>https://www.aiche.org/academy/conferences/loss-prevention-symposium/1971/proceeding</v>
      </c>
      <c r="N109" s="40" t="str">
        <f t="shared" si="11"/>
        <v>R. M. Sachere, "Responsibilities of the Plant Owner and the Contractor ," Loss Prevention Symposium - Vol 5, AIChE, 1971 pp. 76-79.</v>
      </c>
      <c r="O109" s="90" t="str">
        <f t="shared" si="15"/>
        <v>https://www.aiche.org/academy/conferences/loss-prevention-symposium/1971/proceeding/session/technical-papers</v>
      </c>
      <c r="P109" s="28" t="s">
        <v>16004</v>
      </c>
      <c r="Q109" s="90" t="str">
        <f t="shared" si="7"/>
        <v>https://www.aiche.org/node/1021476/group/9181/session/118636/paper/818221</v>
      </c>
    </row>
    <row r="110" spans="1:17" ht="31" x14ac:dyDescent="0.35">
      <c r="A110" s="29">
        <v>109</v>
      </c>
      <c r="B110" s="66" t="str">
        <f t="shared" si="10"/>
        <v>1971</v>
      </c>
      <c r="C110" s="29" t="s">
        <v>301</v>
      </c>
      <c r="D110" s="29" t="s">
        <v>19148</v>
      </c>
      <c r="E110" s="28" t="s">
        <v>15729</v>
      </c>
      <c r="F110" s="28" t="s">
        <v>15693</v>
      </c>
      <c r="G110" s="29">
        <v>5</v>
      </c>
      <c r="H110" s="29"/>
      <c r="I110" s="29" t="s">
        <v>337</v>
      </c>
      <c r="J110" s="29">
        <v>2</v>
      </c>
      <c r="K110" s="29">
        <v>18</v>
      </c>
      <c r="L110" s="40" t="s">
        <v>304</v>
      </c>
      <c r="M110" s="65" t="str">
        <f t="shared" si="14"/>
        <v>https://www.aiche.org/academy/conferences/loss-prevention-symposium/1971/proceeding</v>
      </c>
      <c r="N110" s="40" t="str">
        <f t="shared" si="11"/>
        <v>General Discussion, " on Single Train Plants ," Loss Prevention Symposium - Vol 5, AIChE, 1971 pp. 80-82.</v>
      </c>
      <c r="O110" s="90" t="str">
        <f t="shared" si="15"/>
        <v>https://www.aiche.org/academy/conferences/loss-prevention-symposium/1971/proceeding/session/technical-papers</v>
      </c>
      <c r="P110" s="28" t="s">
        <v>16005</v>
      </c>
      <c r="Q110" s="90" t="str">
        <f t="shared" si="7"/>
        <v>https://www.aiche.org/node/1021476/group/9181/session/118636/paper/818226</v>
      </c>
    </row>
    <row r="111" spans="1:17" ht="31" x14ac:dyDescent="0.35">
      <c r="A111" s="29">
        <v>110</v>
      </c>
      <c r="B111" s="66" t="str">
        <f t="shared" si="10"/>
        <v>1971</v>
      </c>
      <c r="C111" s="29" t="s">
        <v>301</v>
      </c>
      <c r="D111" s="29" t="s">
        <v>19148</v>
      </c>
      <c r="E111" s="28" t="s">
        <v>338</v>
      </c>
      <c r="F111" s="28" t="s">
        <v>15730</v>
      </c>
      <c r="G111" s="29">
        <v>5</v>
      </c>
      <c r="H111" s="29"/>
      <c r="I111" s="29" t="s">
        <v>339</v>
      </c>
      <c r="J111" s="29">
        <v>2</v>
      </c>
      <c r="K111" s="29">
        <v>19</v>
      </c>
      <c r="L111" s="40" t="s">
        <v>304</v>
      </c>
      <c r="M111" s="65" t="str">
        <f t="shared" si="14"/>
        <v>https://www.aiche.org/academy/conferences/loss-prevention-symposium/1971/proceeding</v>
      </c>
      <c r="N111" s="40" t="str">
        <f t="shared" si="11"/>
        <v>K. J. Loescher, "Metallurgical Failure and the Microscope ," Loss Prevention Symposium - Vol 5, AIChE, 1971 pp. 83-89.</v>
      </c>
      <c r="O111" s="90" t="str">
        <f t="shared" si="15"/>
        <v>https://www.aiche.org/academy/conferences/loss-prevention-symposium/1971/proceeding/session/technical-papers</v>
      </c>
      <c r="P111" s="28" t="s">
        <v>16006</v>
      </c>
      <c r="Q111" s="90" t="str">
        <f t="shared" si="7"/>
        <v>https://www.aiche.org/node/1021476/group/9181/session/118636/paper/818231</v>
      </c>
    </row>
    <row r="112" spans="1:17" ht="31" x14ac:dyDescent="0.35">
      <c r="A112" s="29">
        <v>111</v>
      </c>
      <c r="B112" s="66" t="str">
        <f t="shared" si="10"/>
        <v>1971</v>
      </c>
      <c r="C112" s="29" t="s">
        <v>301</v>
      </c>
      <c r="D112" s="29" t="s">
        <v>19148</v>
      </c>
      <c r="E112" s="28" t="s">
        <v>340</v>
      </c>
      <c r="F112" s="28" t="s">
        <v>15731</v>
      </c>
      <c r="G112" s="29">
        <v>5</v>
      </c>
      <c r="H112" s="29"/>
      <c r="I112" s="29" t="s">
        <v>341</v>
      </c>
      <c r="J112" s="29">
        <v>2</v>
      </c>
      <c r="K112" s="29">
        <v>20</v>
      </c>
      <c r="L112" s="40" t="s">
        <v>304</v>
      </c>
      <c r="M112" s="65" t="str">
        <f t="shared" si="14"/>
        <v>https://www.aiche.org/academy/conferences/loss-prevention-symposium/1971/proceeding</v>
      </c>
      <c r="N112" s="40" t="str">
        <f t="shared" si="11"/>
        <v>W. Tustin, "Measurement and Analysis of Machinery ," Loss Prevention Symposium - Vol 5, AIChE, 1971 pp. 90-99.</v>
      </c>
      <c r="O112" s="90" t="str">
        <f t="shared" si="15"/>
        <v>https://www.aiche.org/academy/conferences/loss-prevention-symposium/1971/proceeding/session/technical-papers</v>
      </c>
      <c r="P112" s="28" t="s">
        <v>16007</v>
      </c>
      <c r="Q112" s="90" t="str">
        <f t="shared" si="7"/>
        <v>https://www.aiche.org/node/1021476/group/9181/session/118636/paper/818236</v>
      </c>
    </row>
    <row r="113" spans="1:17" ht="31" x14ac:dyDescent="0.35">
      <c r="A113" s="29">
        <v>112</v>
      </c>
      <c r="B113" s="66" t="str">
        <f t="shared" si="10"/>
        <v>1971</v>
      </c>
      <c r="C113" s="29" t="s">
        <v>301</v>
      </c>
      <c r="D113" s="29" t="s">
        <v>19148</v>
      </c>
      <c r="E113" s="28" t="s">
        <v>342</v>
      </c>
      <c r="F113" s="28" t="s">
        <v>15732</v>
      </c>
      <c r="G113" s="29">
        <v>5</v>
      </c>
      <c r="H113" s="29"/>
      <c r="I113" s="29" t="s">
        <v>343</v>
      </c>
      <c r="J113" s="29">
        <v>2</v>
      </c>
      <c r="K113" s="29">
        <v>21</v>
      </c>
      <c r="L113" s="40" t="s">
        <v>304</v>
      </c>
      <c r="M113" s="65" t="str">
        <f t="shared" si="14"/>
        <v>https://www.aiche.org/academy/conferences/loss-prevention-symposium/1971/proceeding</v>
      </c>
      <c r="N113" s="40" t="str">
        <f t="shared" si="11"/>
        <v>F. G. Jones, "Prevention of Catastrophic Failure in Reciprocating Compressors," Loss Prevention Symposium - Vol 5, AIChE, 1971 pp. 100-105.</v>
      </c>
      <c r="O113" s="90" t="str">
        <f t="shared" si="15"/>
        <v>https://www.aiche.org/academy/conferences/loss-prevention-symposium/1971/proceeding/session/technical-papers</v>
      </c>
      <c r="P113" s="28" t="s">
        <v>16008</v>
      </c>
      <c r="Q113" s="90" t="str">
        <f t="shared" si="7"/>
        <v>https://www.aiche.org/node/1021476/group/9181/session/118636/paper/818241</v>
      </c>
    </row>
    <row r="114" spans="1:17" ht="31" x14ac:dyDescent="0.35">
      <c r="A114" s="29">
        <v>113</v>
      </c>
      <c r="B114" s="66" t="str">
        <f t="shared" si="10"/>
        <v>1971</v>
      </c>
      <c r="C114" s="29" t="s">
        <v>301</v>
      </c>
      <c r="D114" s="29" t="s">
        <v>19148</v>
      </c>
      <c r="E114" s="28" t="s">
        <v>344</v>
      </c>
      <c r="F114" s="28" t="s">
        <v>15733</v>
      </c>
      <c r="G114" s="29">
        <v>5</v>
      </c>
      <c r="H114" s="29"/>
      <c r="I114" s="29" t="s">
        <v>345</v>
      </c>
      <c r="J114" s="29">
        <v>2</v>
      </c>
      <c r="K114" s="29">
        <v>22</v>
      </c>
      <c r="L114" s="40" t="s">
        <v>304</v>
      </c>
      <c r="M114" s="65" t="str">
        <f t="shared" si="14"/>
        <v>https://www.aiche.org/academy/conferences/loss-prevention-symposium/1971/proceeding</v>
      </c>
      <c r="N114" s="40" t="str">
        <f t="shared" si="11"/>
        <v>P. A. Witt, Jr., "Applications of Acoustic Emission Technology ," Loss Prevention Symposium - Vol 5, AIChE, 1971 pp. 106-108.</v>
      </c>
      <c r="O114" s="90" t="str">
        <f t="shared" si="15"/>
        <v>https://www.aiche.org/academy/conferences/loss-prevention-symposium/1971/proceeding/session/technical-papers</v>
      </c>
      <c r="P114" s="28" t="s">
        <v>16009</v>
      </c>
      <c r="Q114" s="90" t="str">
        <f t="shared" si="7"/>
        <v>https://www.aiche.org/node/1021476/group/9181/session/118636/paper/818246</v>
      </c>
    </row>
    <row r="115" spans="1:17" ht="31" x14ac:dyDescent="0.35">
      <c r="A115" s="29">
        <v>114</v>
      </c>
      <c r="B115" s="66" t="str">
        <f t="shared" si="10"/>
        <v>1971</v>
      </c>
      <c r="C115" s="29" t="s">
        <v>301</v>
      </c>
      <c r="D115" s="29" t="s">
        <v>19148</v>
      </c>
      <c r="E115" s="28" t="s">
        <v>346</v>
      </c>
      <c r="F115" s="28" t="s">
        <v>15698</v>
      </c>
      <c r="G115" s="29">
        <v>5</v>
      </c>
      <c r="H115" s="29"/>
      <c r="I115" s="29" t="s">
        <v>347</v>
      </c>
      <c r="J115" s="29">
        <v>2</v>
      </c>
      <c r="K115" s="29">
        <v>23</v>
      </c>
      <c r="L115" s="40" t="s">
        <v>304</v>
      </c>
      <c r="M115" s="65" t="str">
        <f t="shared" si="14"/>
        <v>https://www.aiche.org/academy/conferences/loss-prevention-symposium/1971/proceeding</v>
      </c>
      <c r="N115" s="40" t="str">
        <f t="shared" si="11"/>
        <v>G. E. Weldon, "Case Histories - General Discussion: An Insurance Introductory View," Loss Prevention Symposium - Vol 5, AIChE, 1971 pp. 109-110.</v>
      </c>
      <c r="O115" s="90" t="str">
        <f t="shared" si="15"/>
        <v>https://www.aiche.org/academy/conferences/loss-prevention-symposium/1971/proceeding/session/technical-papers</v>
      </c>
      <c r="P115" s="28" t="s">
        <v>16010</v>
      </c>
      <c r="Q115" s="90" t="str">
        <f t="shared" si="7"/>
        <v>https://www.aiche.org/node/1021476/group/9181/session/118636/paper/818251</v>
      </c>
    </row>
    <row r="116" spans="1:17" ht="31" x14ac:dyDescent="0.35">
      <c r="A116" s="29">
        <v>115</v>
      </c>
      <c r="B116" s="66" t="str">
        <f t="shared" si="10"/>
        <v>1971</v>
      </c>
      <c r="C116" s="29" t="s">
        <v>301</v>
      </c>
      <c r="D116" s="29" t="s">
        <v>19148</v>
      </c>
      <c r="E116" s="28" t="s">
        <v>348</v>
      </c>
      <c r="F116" s="28" t="s">
        <v>15734</v>
      </c>
      <c r="G116" s="29">
        <v>5</v>
      </c>
      <c r="H116" s="29"/>
      <c r="I116" s="29" t="s">
        <v>349</v>
      </c>
      <c r="J116" s="29">
        <v>2</v>
      </c>
      <c r="K116" s="29">
        <v>24</v>
      </c>
      <c r="L116" s="40" t="s">
        <v>304</v>
      </c>
      <c r="M116" s="65" t="str">
        <f t="shared" si="14"/>
        <v>https://www.aiche.org/academy/conferences/loss-prevention-symposium/1971/proceeding</v>
      </c>
      <c r="N116" s="40" t="str">
        <f t="shared" si="11"/>
        <v xml:space="preserve"> R. F. Schwab, "Chlorofluorohydrocarbon Reaction with Aluminum Rotor ," Loss Prevention Symposium - Vol 5, AIChE, 1971 pp. 111-115.</v>
      </c>
      <c r="O116" s="90" t="str">
        <f t="shared" si="15"/>
        <v>https://www.aiche.org/academy/conferences/loss-prevention-symposium/1971/proceeding/session/technical-papers</v>
      </c>
      <c r="P116" s="28" t="s">
        <v>16011</v>
      </c>
      <c r="Q116" s="90" t="str">
        <f t="shared" si="7"/>
        <v>https://www.aiche.org/node/1021476/group/9181/session/118636/paper/818256</v>
      </c>
    </row>
    <row r="117" spans="1:17" ht="31" x14ac:dyDescent="0.35">
      <c r="A117" s="29">
        <v>116</v>
      </c>
      <c r="B117" s="66" t="str">
        <f t="shared" si="10"/>
        <v>1971</v>
      </c>
      <c r="C117" s="29" t="s">
        <v>301</v>
      </c>
      <c r="D117" s="29" t="s">
        <v>19148</v>
      </c>
      <c r="E117" s="28" t="s">
        <v>350</v>
      </c>
      <c r="F117" s="28" t="s">
        <v>15735</v>
      </c>
      <c r="G117" s="29">
        <v>5</v>
      </c>
      <c r="H117" s="29"/>
      <c r="I117" s="29">
        <v>116</v>
      </c>
      <c r="J117" s="29">
        <v>2</v>
      </c>
      <c r="K117" s="29">
        <v>25</v>
      </c>
      <c r="L117" s="40" t="s">
        <v>304</v>
      </c>
      <c r="M117" s="65" t="str">
        <f t="shared" si="14"/>
        <v>https://www.aiche.org/academy/conferences/loss-prevention-symposium/1971/proceeding</v>
      </c>
      <c r="N117" s="40" t="str">
        <f t="shared" si="11"/>
        <v xml:space="preserve"> M. M. Anderson, "Transportation Emergency Procedures ," Loss Prevention Symposium - Vol 5, AIChE, 1971 pp. 116.</v>
      </c>
      <c r="O117" s="90" t="str">
        <f t="shared" si="15"/>
        <v>https://www.aiche.org/academy/conferences/loss-prevention-symposium/1971/proceeding/session/technical-papers</v>
      </c>
      <c r="P117" s="28" t="s">
        <v>16012</v>
      </c>
      <c r="Q117" s="90" t="str">
        <f t="shared" si="7"/>
        <v>https://www.aiche.org/node/1021476/group/9181/session/118636/paper/818261</v>
      </c>
    </row>
    <row r="118" spans="1:17" ht="31" x14ac:dyDescent="0.35">
      <c r="A118" s="29">
        <v>117</v>
      </c>
      <c r="B118" s="66">
        <v>1972</v>
      </c>
      <c r="C118" s="29" t="s">
        <v>351</v>
      </c>
      <c r="D118" s="29" t="s">
        <v>19148</v>
      </c>
      <c r="E118" s="28" t="s">
        <v>15555</v>
      </c>
      <c r="F118" s="28" t="s">
        <v>15736</v>
      </c>
      <c r="G118" s="29">
        <v>6</v>
      </c>
      <c r="H118" s="29"/>
      <c r="I118" s="29" t="s">
        <v>2620</v>
      </c>
      <c r="J118" s="29">
        <v>2</v>
      </c>
      <c r="K118" s="67" t="s">
        <v>35</v>
      </c>
      <c r="L118" s="40" t="s">
        <v>354</v>
      </c>
      <c r="M118" s="65" t="str">
        <f>HYPERLINK("https://www.aiche.org/academy/conferences/loss-prevention-symposium/1972/proceeding")</f>
        <v>https://www.aiche.org/academy/conferences/loss-prevention-symposium/1972/proceeding</v>
      </c>
      <c r="N118" s="40" t="str">
        <f t="shared" si="11"/>
        <v>A. E. Nisenfeld, "Shutdown Features of In-line Process Control ," Loss Prevention Symposium - Vol 6, AIChE, 1972 pp.  1-3.</v>
      </c>
      <c r="O118" s="90" t="str">
        <f>HYPERLINK("https://www.aiche.org/academy/conferences/loss-prevention-symposium/1972/proceeding/session/technical-papers")</f>
        <v>https://www.aiche.org/academy/conferences/loss-prevention-symposium/1972/proceeding/session/technical-papers</v>
      </c>
      <c r="P118" s="28" t="s">
        <v>16013</v>
      </c>
      <c r="Q118" s="90" t="str">
        <f t="shared" si="7"/>
        <v>https://www.aiche.org/node/1032601/group/9186/session/118646/paper/818276</v>
      </c>
    </row>
    <row r="119" spans="1:17" ht="31" x14ac:dyDescent="0.35">
      <c r="A119" s="29">
        <v>118</v>
      </c>
      <c r="B119" s="66">
        <v>1972</v>
      </c>
      <c r="C119" s="29" t="s">
        <v>351</v>
      </c>
      <c r="D119" s="29" t="s">
        <v>19148</v>
      </c>
      <c r="E119" s="28" t="s">
        <v>15556</v>
      </c>
      <c r="F119" s="28" t="s">
        <v>15737</v>
      </c>
      <c r="G119" s="29">
        <v>6</v>
      </c>
      <c r="H119" s="29"/>
      <c r="I119" s="29" t="s">
        <v>15578</v>
      </c>
      <c r="J119" s="29">
        <v>2</v>
      </c>
      <c r="K119" s="67" t="s">
        <v>36</v>
      </c>
      <c r="L119" s="40" t="s">
        <v>354</v>
      </c>
      <c r="M119" s="65" t="str">
        <f t="shared" ref="M119:M138" si="16">HYPERLINK("https://www.aiche.org/academy/conferences/loss-prevention-symposium/1972/proceeding")</f>
        <v>https://www.aiche.org/academy/conferences/loss-prevention-symposium/1972/proceeding</v>
      </c>
      <c r="N119" s="40" t="str">
        <f t="shared" si="11"/>
        <v>A. H. Hix, "Safety &amp; Instrumentation Systems," Loss Prevention Symposium - Vol 6, AIChE, 1972 pp.  4-14.</v>
      </c>
      <c r="O119" s="90" t="str">
        <f t="shared" ref="O119:O138" si="17">HYPERLINK("https://www.aiche.org/academy/conferences/loss-prevention-symposium/1972/proceeding/session/technical-papers")</f>
        <v>https://www.aiche.org/academy/conferences/loss-prevention-symposium/1972/proceeding/session/technical-papers</v>
      </c>
      <c r="P119" s="28" t="s">
        <v>16014</v>
      </c>
      <c r="Q119" s="90" t="str">
        <f t="shared" ref="Q119:Q182" si="18">HYPERLINK(P119)</f>
        <v>https://www.aiche.org/node/1032601/group/9186/session/118646/paper/818281</v>
      </c>
    </row>
    <row r="120" spans="1:17" ht="31" x14ac:dyDescent="0.35">
      <c r="A120" s="29">
        <v>119</v>
      </c>
      <c r="B120" s="66">
        <v>1972</v>
      </c>
      <c r="C120" s="29" t="s">
        <v>351</v>
      </c>
      <c r="D120" s="29" t="s">
        <v>19148</v>
      </c>
      <c r="E120" s="28" t="s">
        <v>15557</v>
      </c>
      <c r="F120" s="28" t="s">
        <v>586</v>
      </c>
      <c r="G120" s="29">
        <v>6</v>
      </c>
      <c r="H120" s="29"/>
      <c r="I120" s="29" t="s">
        <v>15579</v>
      </c>
      <c r="J120" s="29">
        <v>2</v>
      </c>
      <c r="K120" s="67" t="s">
        <v>37</v>
      </c>
      <c r="L120" s="40" t="s">
        <v>354</v>
      </c>
      <c r="M120" s="65" t="str">
        <f t="shared" si="16"/>
        <v>https://www.aiche.org/academy/conferences/loss-prevention-symposium/1972/proceeding</v>
      </c>
      <c r="N120" s="40" t="str">
        <f t="shared" si="11"/>
        <v>T.A. Kletz, "Specifying and Designing Protective Systems," Loss Prevention Symposium - Vol 6, AIChE, 1972 pp.  15-26.</v>
      </c>
      <c r="O120" s="90" t="str">
        <f t="shared" si="17"/>
        <v>https://www.aiche.org/academy/conferences/loss-prevention-symposium/1972/proceeding/session/technical-papers</v>
      </c>
      <c r="P120" s="28" t="s">
        <v>16015</v>
      </c>
      <c r="Q120" s="90" t="str">
        <f t="shared" si="18"/>
        <v>https://www.aiche.org/node/1032601/group/9186/session/118646/paper/818286</v>
      </c>
    </row>
    <row r="121" spans="1:17" ht="31" x14ac:dyDescent="0.35">
      <c r="A121" s="29">
        <v>120</v>
      </c>
      <c r="B121" s="66">
        <v>1972</v>
      </c>
      <c r="C121" s="29" t="s">
        <v>351</v>
      </c>
      <c r="D121" s="29" t="s">
        <v>19148</v>
      </c>
      <c r="E121" s="28" t="s">
        <v>15558</v>
      </c>
      <c r="F121" s="28" t="s">
        <v>15738</v>
      </c>
      <c r="G121" s="29">
        <v>6</v>
      </c>
      <c r="H121" s="29"/>
      <c r="I121" s="29" t="s">
        <v>15580</v>
      </c>
      <c r="J121" s="29">
        <v>2</v>
      </c>
      <c r="K121" s="67" t="s">
        <v>38</v>
      </c>
      <c r="L121" s="40" t="s">
        <v>354</v>
      </c>
      <c r="M121" s="65" t="str">
        <f t="shared" si="16"/>
        <v>https://www.aiche.org/academy/conferences/loss-prevention-symposium/1972/proceeding</v>
      </c>
      <c r="N121" s="40" t="str">
        <f t="shared" si="11"/>
        <v>H. F. Eden, "Potential Hazards of Electrostatic Charging by Powders," Loss Prevention Symposium - Vol 6, AIChE, 1972 pp.  27-33.</v>
      </c>
      <c r="O121" s="90" t="str">
        <f t="shared" si="17"/>
        <v>https://www.aiche.org/academy/conferences/loss-prevention-symposium/1972/proceeding/session/technical-papers</v>
      </c>
      <c r="P121" s="28" t="s">
        <v>16016</v>
      </c>
      <c r="Q121" s="90" t="str">
        <f t="shared" si="18"/>
        <v>https://www.aiche.org/node/1032601/group/9186/session/118646/paper/818291</v>
      </c>
    </row>
    <row r="122" spans="1:17" ht="31" x14ac:dyDescent="0.35">
      <c r="A122" s="29">
        <v>121</v>
      </c>
      <c r="B122" s="66">
        <v>1972</v>
      </c>
      <c r="C122" s="29" t="s">
        <v>351</v>
      </c>
      <c r="D122" s="29" t="s">
        <v>19148</v>
      </c>
      <c r="E122" s="28" t="s">
        <v>15559</v>
      </c>
      <c r="F122" s="28" t="s">
        <v>15576</v>
      </c>
      <c r="G122" s="29">
        <v>6</v>
      </c>
      <c r="H122" s="29"/>
      <c r="I122" s="29" t="s">
        <v>15581</v>
      </c>
      <c r="J122" s="29">
        <v>2</v>
      </c>
      <c r="K122" s="67" t="s">
        <v>39</v>
      </c>
      <c r="L122" s="40" t="s">
        <v>354</v>
      </c>
      <c r="M122" s="65" t="str">
        <f t="shared" si="16"/>
        <v>https://www.aiche.org/academy/conferences/loss-prevention-symposium/1972/proceeding</v>
      </c>
      <c r="N122" s="40" t="str">
        <f t="shared" si="11"/>
        <v>J. L. Lauer and P.A. Antal, "Electrostatic Charges and Flow of Organic Fluids," Loss Prevention Symposium - Vol 6, AIChE, 1972 pp.  34-43.</v>
      </c>
      <c r="O122" s="90" t="str">
        <f t="shared" si="17"/>
        <v>https://www.aiche.org/academy/conferences/loss-prevention-symposium/1972/proceeding/session/technical-papers</v>
      </c>
      <c r="P122" s="28" t="s">
        <v>16017</v>
      </c>
      <c r="Q122" s="90" t="str">
        <f t="shared" si="18"/>
        <v>https://www.aiche.org/node/1032601/group/9186/session/118646/paper/818296</v>
      </c>
    </row>
    <row r="123" spans="1:17" ht="31" x14ac:dyDescent="0.35">
      <c r="A123" s="29">
        <v>122</v>
      </c>
      <c r="B123" s="66">
        <v>1972</v>
      </c>
      <c r="C123" s="29" t="s">
        <v>351</v>
      </c>
      <c r="D123" s="29" t="s">
        <v>19148</v>
      </c>
      <c r="E123" s="28" t="s">
        <v>15560</v>
      </c>
      <c r="F123" s="28" t="s">
        <v>15739</v>
      </c>
      <c r="G123" s="29">
        <v>6</v>
      </c>
      <c r="H123" s="29"/>
      <c r="I123" s="29" t="s">
        <v>15582</v>
      </c>
      <c r="J123" s="29">
        <v>2</v>
      </c>
      <c r="K123" s="67" t="s">
        <v>40</v>
      </c>
      <c r="L123" s="40" t="s">
        <v>354</v>
      </c>
      <c r="M123" s="65" t="str">
        <f t="shared" si="16"/>
        <v>https://www.aiche.org/academy/conferences/loss-prevention-symposium/1972/proceeding</v>
      </c>
      <c r="N123" s="40" t="str">
        <f t="shared" si="11"/>
        <v>J. Gavis, "The Origin of Electric Charge in Flowing Hydrocarbons," Loss Prevention Symposium - Vol 6, AIChE, 1972 pp.  44-50.</v>
      </c>
      <c r="O123" s="90" t="str">
        <f t="shared" si="17"/>
        <v>https://www.aiche.org/academy/conferences/loss-prevention-symposium/1972/proceeding/session/technical-papers</v>
      </c>
      <c r="P123" s="28" t="s">
        <v>16018</v>
      </c>
      <c r="Q123" s="90" t="str">
        <f t="shared" si="18"/>
        <v>https://www.aiche.org/node/1032601/group/9186/session/118646/paper/818301</v>
      </c>
    </row>
    <row r="124" spans="1:17" ht="31" x14ac:dyDescent="0.35">
      <c r="A124" s="29">
        <v>123</v>
      </c>
      <c r="B124" s="66">
        <v>1972</v>
      </c>
      <c r="C124" s="29" t="s">
        <v>351</v>
      </c>
      <c r="D124" s="29" t="s">
        <v>19148</v>
      </c>
      <c r="E124" s="28" t="s">
        <v>15561</v>
      </c>
      <c r="F124" s="28" t="s">
        <v>15740</v>
      </c>
      <c r="G124" s="29">
        <v>6</v>
      </c>
      <c r="H124" s="29"/>
      <c r="I124" s="29" t="s">
        <v>15583</v>
      </c>
      <c r="J124" s="29">
        <v>2</v>
      </c>
      <c r="K124" s="67" t="s">
        <v>41</v>
      </c>
      <c r="L124" s="40" t="s">
        <v>354</v>
      </c>
      <c r="M124" s="65" t="str">
        <f t="shared" si="16"/>
        <v>https://www.aiche.org/academy/conferences/loss-prevention-symposium/1972/proceeding</v>
      </c>
      <c r="N124" s="40" t="str">
        <f t="shared" si="11"/>
        <v>H. S. Mahley, "Static Electricity in Handling of Petroleum Products," Loss Prevention Symposium - Vol 6, AIChE, 1972 pp.  51-57.</v>
      </c>
      <c r="O124" s="90" t="str">
        <f t="shared" si="17"/>
        <v>https://www.aiche.org/academy/conferences/loss-prevention-symposium/1972/proceeding/session/technical-papers</v>
      </c>
      <c r="P124" s="28" t="s">
        <v>16019</v>
      </c>
      <c r="Q124" s="90" t="str">
        <f t="shared" si="18"/>
        <v>https://www.aiche.org/node/1032601/group/9186/session/118646/paper/818306</v>
      </c>
    </row>
    <row r="125" spans="1:17" ht="31" x14ac:dyDescent="0.35">
      <c r="A125" s="29">
        <v>124</v>
      </c>
      <c r="B125" s="66">
        <v>1972</v>
      </c>
      <c r="C125" s="29" t="s">
        <v>351</v>
      </c>
      <c r="D125" s="29" t="s">
        <v>19148</v>
      </c>
      <c r="E125" s="28" t="s">
        <v>15562</v>
      </c>
      <c r="F125" s="28" t="s">
        <v>15741</v>
      </c>
      <c r="G125" s="29">
        <v>6</v>
      </c>
      <c r="H125" s="29"/>
      <c r="I125" s="29" t="s">
        <v>15584</v>
      </c>
      <c r="J125" s="29">
        <v>2</v>
      </c>
      <c r="K125" s="67" t="s">
        <v>42</v>
      </c>
      <c r="L125" s="40" t="s">
        <v>354</v>
      </c>
      <c r="M125" s="65" t="str">
        <f t="shared" si="16"/>
        <v>https://www.aiche.org/academy/conferences/loss-prevention-symposium/1972/proceeding</v>
      </c>
      <c r="N125" s="40" t="str">
        <f t="shared" si="11"/>
        <v>A. H. Searson, "Fire in a Catalytic Reforming Unit," Loss Prevention Symposium - Vol 6, AIChE, 1972 pp.  58-62.</v>
      </c>
      <c r="O125" s="90" t="str">
        <f t="shared" si="17"/>
        <v>https://www.aiche.org/academy/conferences/loss-prevention-symposium/1972/proceeding/session/technical-papers</v>
      </c>
      <c r="P125" s="28" t="s">
        <v>16020</v>
      </c>
      <c r="Q125" s="90" t="str">
        <f t="shared" si="18"/>
        <v>https://www.aiche.org/node/1032601/group/9186/session/118646/paper/818311</v>
      </c>
    </row>
    <row r="126" spans="1:17" ht="31" x14ac:dyDescent="0.35">
      <c r="A126" s="29">
        <v>125</v>
      </c>
      <c r="B126" s="66">
        <v>1972</v>
      </c>
      <c r="C126" s="29" t="s">
        <v>351</v>
      </c>
      <c r="D126" s="29" t="s">
        <v>19148</v>
      </c>
      <c r="E126" s="28" t="s">
        <v>15563</v>
      </c>
      <c r="F126" s="28" t="s">
        <v>15742</v>
      </c>
      <c r="G126" s="29">
        <v>6</v>
      </c>
      <c r="H126" s="29"/>
      <c r="I126" s="29" t="s">
        <v>15585</v>
      </c>
      <c r="J126" s="29">
        <v>2</v>
      </c>
      <c r="K126" s="67" t="s">
        <v>43</v>
      </c>
      <c r="L126" s="40" t="s">
        <v>354</v>
      </c>
      <c r="M126" s="65" t="str">
        <f t="shared" si="16"/>
        <v>https://www.aiche.org/academy/conferences/loss-prevention-symposium/1972/proceeding</v>
      </c>
      <c r="N126" s="40" t="str">
        <f t="shared" si="11"/>
        <v>E. Runes, "Explosion Venting," Loss Prevention Symposium - Vol 6, AIChE, 1972 pp.  63-67.</v>
      </c>
      <c r="O126" s="90" t="str">
        <f t="shared" si="17"/>
        <v>https://www.aiche.org/academy/conferences/loss-prevention-symposium/1972/proceeding/session/technical-papers</v>
      </c>
      <c r="P126" s="28" t="s">
        <v>16021</v>
      </c>
      <c r="Q126" s="90" t="str">
        <f t="shared" si="18"/>
        <v>https://www.aiche.org/node/1032601/group/9186/session/118646/paper/818316</v>
      </c>
    </row>
    <row r="127" spans="1:17" ht="31" x14ac:dyDescent="0.35">
      <c r="A127" s="29">
        <v>126</v>
      </c>
      <c r="B127" s="66">
        <v>1972</v>
      </c>
      <c r="C127" s="29" t="s">
        <v>351</v>
      </c>
      <c r="D127" s="29" t="s">
        <v>19148</v>
      </c>
      <c r="E127" s="28" t="s">
        <v>15564</v>
      </c>
      <c r="F127" s="28" t="s">
        <v>15743</v>
      </c>
      <c r="G127" s="29">
        <v>6</v>
      </c>
      <c r="H127" s="29"/>
      <c r="I127" s="29" t="s">
        <v>15586</v>
      </c>
      <c r="J127" s="29">
        <v>2</v>
      </c>
      <c r="K127" s="29">
        <v>10</v>
      </c>
      <c r="L127" s="40" t="s">
        <v>354</v>
      </c>
      <c r="M127" s="65" t="str">
        <f t="shared" si="16"/>
        <v>https://www.aiche.org/academy/conferences/loss-prevention-symposium/1972/proceeding</v>
      </c>
      <c r="N127" s="40" t="str">
        <f t="shared" si="11"/>
        <v>W. N. Howard, "Interpretation of a Building Explosion Accident," Loss Prevention Symposium - Vol 6, AIChE, 1972 pp.  68-73.</v>
      </c>
      <c r="O127" s="90" t="str">
        <f t="shared" si="17"/>
        <v>https://www.aiche.org/academy/conferences/loss-prevention-symposium/1972/proceeding/session/technical-papers</v>
      </c>
      <c r="P127" s="28" t="s">
        <v>16022</v>
      </c>
      <c r="Q127" s="90" t="str">
        <f t="shared" si="18"/>
        <v>https://www.aiche.org/node/1032601/group/9186/session/118646/paper/818321</v>
      </c>
    </row>
    <row r="128" spans="1:17" ht="31" x14ac:dyDescent="0.35">
      <c r="A128" s="29">
        <v>127</v>
      </c>
      <c r="B128" s="66">
        <v>1972</v>
      </c>
      <c r="C128" s="29" t="s">
        <v>351</v>
      </c>
      <c r="D128" s="29" t="s">
        <v>19148</v>
      </c>
      <c r="E128" s="28" t="s">
        <v>15565</v>
      </c>
      <c r="F128" s="28" t="s">
        <v>15744</v>
      </c>
      <c r="G128" s="29">
        <v>6</v>
      </c>
      <c r="H128" s="29"/>
      <c r="I128" s="29" t="s">
        <v>15587</v>
      </c>
      <c r="J128" s="29">
        <v>2</v>
      </c>
      <c r="K128" s="29">
        <v>11</v>
      </c>
      <c r="L128" s="40" t="s">
        <v>354</v>
      </c>
      <c r="M128" s="65" t="str">
        <f t="shared" si="16"/>
        <v>https://www.aiche.org/academy/conferences/loss-prevention-symposium/1972/proceeding</v>
      </c>
      <c r="N128" s="40" t="str">
        <f t="shared" si="11"/>
        <v>H. Simon and S. J. Thomson, "Relief System Optimization," Loss Prevention Symposium - Vol 6, AIChE, 1972 pp.  74-81.</v>
      </c>
      <c r="O128" s="90" t="str">
        <f t="shared" si="17"/>
        <v>https://www.aiche.org/academy/conferences/loss-prevention-symposium/1972/proceeding/session/technical-papers</v>
      </c>
      <c r="P128" s="28" t="s">
        <v>16023</v>
      </c>
      <c r="Q128" s="90" t="str">
        <f t="shared" si="18"/>
        <v>https://www.aiche.org/node/1032601/group/9186/session/118646/paper/818326</v>
      </c>
    </row>
    <row r="129" spans="1:17" ht="31" x14ac:dyDescent="0.35">
      <c r="A129" s="29">
        <v>128</v>
      </c>
      <c r="B129" s="66">
        <v>1972</v>
      </c>
      <c r="C129" s="29" t="s">
        <v>351</v>
      </c>
      <c r="D129" s="29" t="s">
        <v>19148</v>
      </c>
      <c r="E129" s="28" t="s">
        <v>15566</v>
      </c>
      <c r="F129" s="28" t="s">
        <v>15745</v>
      </c>
      <c r="G129" s="29">
        <v>6</v>
      </c>
      <c r="H129" s="29"/>
      <c r="I129" s="29" t="s">
        <v>15588</v>
      </c>
      <c r="J129" s="29">
        <v>2</v>
      </c>
      <c r="K129" s="29">
        <v>12</v>
      </c>
      <c r="L129" s="40" t="s">
        <v>354</v>
      </c>
      <c r="M129" s="65" t="str">
        <f t="shared" si="16"/>
        <v>https://www.aiche.org/academy/conferences/loss-prevention-symposium/1972/proceeding</v>
      </c>
      <c r="N129" s="40" t="str">
        <f t="shared" si="11"/>
        <v>D. S. Kayser, "Rupture Disc Selection," Loss Prevention Symposium - Vol 6, AIChE, 1972 pp.  82-87.</v>
      </c>
      <c r="O129" s="90" t="str">
        <f t="shared" si="17"/>
        <v>https://www.aiche.org/academy/conferences/loss-prevention-symposium/1972/proceeding/session/technical-papers</v>
      </c>
      <c r="P129" s="28" t="s">
        <v>16024</v>
      </c>
      <c r="Q129" s="90" t="str">
        <f t="shared" si="18"/>
        <v>https://www.aiche.org/node/1032601/group/9186/session/118646/paper/818331</v>
      </c>
    </row>
    <row r="130" spans="1:17" ht="31" x14ac:dyDescent="0.35">
      <c r="A130" s="29">
        <v>129</v>
      </c>
      <c r="B130" s="66">
        <v>1972</v>
      </c>
      <c r="C130" s="29" t="s">
        <v>351</v>
      </c>
      <c r="D130" s="29" t="s">
        <v>19148</v>
      </c>
      <c r="E130" s="28" t="s">
        <v>15567</v>
      </c>
      <c r="F130" s="28" t="s">
        <v>15746</v>
      </c>
      <c r="G130" s="29">
        <v>6</v>
      </c>
      <c r="H130" s="29"/>
      <c r="I130" s="29" t="s">
        <v>15589</v>
      </c>
      <c r="J130" s="29">
        <v>2</v>
      </c>
      <c r="K130" s="29">
        <v>13</v>
      </c>
      <c r="L130" s="40" t="s">
        <v>354</v>
      </c>
      <c r="M130" s="65" t="str">
        <f t="shared" si="16"/>
        <v>https://www.aiche.org/academy/conferences/loss-prevention-symposium/1972/proceeding</v>
      </c>
      <c r="N130" s="40" t="str">
        <f t="shared" ref="N130:N194" si="19">F130&amp;", """&amp;E130&amp;","" "&amp;L130&amp;","&amp;" AIChE, "&amp;MID(C130,5,4)&amp;" pp. "&amp;I130&amp;"."</f>
        <v>G. F. Bright, "Halting Product Loss Through Safety Relief Valves," Loss Prevention Symposium - Vol 6, AIChE, 1972 pp.  88-91.</v>
      </c>
      <c r="O130" s="90" t="str">
        <f t="shared" si="17"/>
        <v>https://www.aiche.org/academy/conferences/loss-prevention-symposium/1972/proceeding/session/technical-papers</v>
      </c>
      <c r="P130" s="28" t="s">
        <v>16025</v>
      </c>
      <c r="Q130" s="90" t="str">
        <f t="shared" si="18"/>
        <v>https://www.aiche.org/node/1032601/group/9186/session/118646/paper/818336</v>
      </c>
    </row>
    <row r="131" spans="1:17" ht="31" x14ac:dyDescent="0.35">
      <c r="A131" s="29">
        <v>130</v>
      </c>
      <c r="B131" s="66">
        <v>1972</v>
      </c>
      <c r="C131" s="29" t="s">
        <v>351</v>
      </c>
      <c r="D131" s="29" t="s">
        <v>19148</v>
      </c>
      <c r="E131" s="28" t="s">
        <v>15568</v>
      </c>
      <c r="F131" s="28" t="s">
        <v>1249</v>
      </c>
      <c r="G131" s="29">
        <v>6</v>
      </c>
      <c r="H131" s="29"/>
      <c r="I131" s="29" t="s">
        <v>15590</v>
      </c>
      <c r="J131" s="29">
        <v>2</v>
      </c>
      <c r="K131" s="29">
        <v>14</v>
      </c>
      <c r="L131" s="40" t="s">
        <v>354</v>
      </c>
      <c r="M131" s="65" t="str">
        <f t="shared" si="16"/>
        <v>https://www.aiche.org/academy/conferences/loss-prevention-symposium/1972/proceeding</v>
      </c>
      <c r="N131" s="40" t="str">
        <f t="shared" si="19"/>
        <v>L. L. Simpson, "Tubing Rupture in Liquid-filled Exchangers," Loss Prevention Symposium - Vol 6, AIChE, 1972 pp.  92-99.</v>
      </c>
      <c r="O131" s="90" t="str">
        <f t="shared" si="17"/>
        <v>https://www.aiche.org/academy/conferences/loss-prevention-symposium/1972/proceeding/session/technical-papers</v>
      </c>
      <c r="P131" s="28" t="s">
        <v>16026</v>
      </c>
      <c r="Q131" s="90" t="str">
        <f t="shared" si="18"/>
        <v>https://www.aiche.org/node/1032601/group/9186/session/118646/paper/818341</v>
      </c>
    </row>
    <row r="132" spans="1:17" ht="31" x14ac:dyDescent="0.35">
      <c r="A132" s="29">
        <v>131</v>
      </c>
      <c r="B132" s="66">
        <v>1972</v>
      </c>
      <c r="C132" s="29" t="s">
        <v>351</v>
      </c>
      <c r="D132" s="29" t="s">
        <v>19148</v>
      </c>
      <c r="E132" s="28" t="s">
        <v>15569</v>
      </c>
      <c r="F132" s="28" t="s">
        <v>15747</v>
      </c>
      <c r="G132" s="29">
        <v>6</v>
      </c>
      <c r="H132" s="29"/>
      <c r="I132" s="29" t="s">
        <v>15591</v>
      </c>
      <c r="J132" s="29">
        <v>2</v>
      </c>
      <c r="K132" s="29">
        <v>15</v>
      </c>
      <c r="L132" s="40" t="s">
        <v>354</v>
      </c>
      <c r="M132" s="65" t="str">
        <f t="shared" si="16"/>
        <v>https://www.aiche.org/academy/conferences/loss-prevention-symposium/1972/proceeding</v>
      </c>
      <c r="N132" s="40" t="str">
        <f t="shared" si="19"/>
        <v>R. W. Nelson, "Protection of Enclosures Handling Combustible Dusts," Loss Prevention Symposium - Vol 6, AIChE, 1972 pp.  100-104.</v>
      </c>
      <c r="O132" s="90" t="str">
        <f t="shared" si="17"/>
        <v>https://www.aiche.org/academy/conferences/loss-prevention-symposium/1972/proceeding/session/technical-papers</v>
      </c>
      <c r="P132" s="28" t="s">
        <v>16027</v>
      </c>
      <c r="Q132" s="90" t="str">
        <f t="shared" si="18"/>
        <v>https://www.aiche.org/node/1032601/group/9186/session/118646/paper/818346</v>
      </c>
    </row>
    <row r="133" spans="1:17" ht="31" x14ac:dyDescent="0.35">
      <c r="A133" s="29">
        <v>132</v>
      </c>
      <c r="B133" s="66">
        <v>1972</v>
      </c>
      <c r="C133" s="29" t="s">
        <v>351</v>
      </c>
      <c r="D133" s="29" t="s">
        <v>19148</v>
      </c>
      <c r="E133" s="28" t="s">
        <v>15570</v>
      </c>
      <c r="F133" s="28" t="s">
        <v>15698</v>
      </c>
      <c r="G133" s="29">
        <v>6</v>
      </c>
      <c r="H133" s="29"/>
      <c r="I133" s="29" t="s">
        <v>15592</v>
      </c>
      <c r="J133" s="29">
        <v>2</v>
      </c>
      <c r="K133" s="29">
        <v>16</v>
      </c>
      <c r="L133" s="40" t="s">
        <v>354</v>
      </c>
      <c r="M133" s="65" t="str">
        <f t="shared" si="16"/>
        <v>https://www.aiche.org/academy/conferences/loss-prevention-symposium/1972/proceeding</v>
      </c>
      <c r="N133" s="40" t="str">
        <f t="shared" si="19"/>
        <v>G. E. Weldon, "Damage Limiting Construction for Chemical Plants," Loss Prevention Symposium - Vol 6, AIChE, 1972 pp.  105-111.</v>
      </c>
      <c r="O133" s="90" t="str">
        <f t="shared" si="17"/>
        <v>https://www.aiche.org/academy/conferences/loss-prevention-symposium/1972/proceeding/session/technical-papers</v>
      </c>
      <c r="P133" s="28" t="s">
        <v>16028</v>
      </c>
      <c r="Q133" s="90" t="str">
        <f t="shared" si="18"/>
        <v>https://www.aiche.org/node/1032601/group/9186/session/118646/paper/818351</v>
      </c>
    </row>
    <row r="134" spans="1:17" ht="31" x14ac:dyDescent="0.35">
      <c r="A134" s="29">
        <v>133</v>
      </c>
      <c r="B134" s="66">
        <v>1972</v>
      </c>
      <c r="C134" s="29" t="s">
        <v>351</v>
      </c>
      <c r="D134" s="29" t="s">
        <v>19148</v>
      </c>
      <c r="E134" s="28" t="s">
        <v>15571</v>
      </c>
      <c r="F134" s="28" t="s">
        <v>15598</v>
      </c>
      <c r="G134" s="29">
        <v>6</v>
      </c>
      <c r="H134" s="29"/>
      <c r="I134" s="29" t="s">
        <v>15593</v>
      </c>
      <c r="J134" s="29">
        <v>2</v>
      </c>
      <c r="K134" s="29">
        <v>17</v>
      </c>
      <c r="L134" s="40" t="s">
        <v>354</v>
      </c>
      <c r="M134" s="65" t="str">
        <f t="shared" si="16"/>
        <v>https://www.aiche.org/academy/conferences/loss-prevention-symposium/1972/proceeding</v>
      </c>
      <c r="N134" s="40" t="str">
        <f t="shared" si="19"/>
        <v>G. Ostroot, "Explosions in Gas or Oil-fired Furnaces," Loss Prevention Symposium - Vol 6, AIChE, 1972 pp.  112-117.</v>
      </c>
      <c r="O134" s="90" t="str">
        <f t="shared" si="17"/>
        <v>https://www.aiche.org/academy/conferences/loss-prevention-symposium/1972/proceeding/session/technical-papers</v>
      </c>
      <c r="P134" s="28" t="s">
        <v>16029</v>
      </c>
      <c r="Q134" s="90" t="str">
        <f t="shared" si="18"/>
        <v>https://www.aiche.org/node/1032601/group/9186/session/118646/paper/818356</v>
      </c>
    </row>
    <row r="135" spans="1:17" ht="31" x14ac:dyDescent="0.35">
      <c r="A135" s="29">
        <v>134</v>
      </c>
      <c r="B135" s="66">
        <v>1972</v>
      </c>
      <c r="C135" s="29" t="s">
        <v>351</v>
      </c>
      <c r="D135" s="29" t="s">
        <v>19148</v>
      </c>
      <c r="E135" s="28" t="s">
        <v>15572</v>
      </c>
      <c r="F135" s="28" t="s">
        <v>15755</v>
      </c>
      <c r="G135" s="29">
        <v>6</v>
      </c>
      <c r="H135" s="29"/>
      <c r="I135" s="29" t="s">
        <v>15594</v>
      </c>
      <c r="J135" s="29">
        <v>2</v>
      </c>
      <c r="K135" s="29">
        <v>18</v>
      </c>
      <c r="L135" s="40" t="s">
        <v>354</v>
      </c>
      <c r="M135" s="65" t="str">
        <f t="shared" si="16"/>
        <v>https://www.aiche.org/academy/conferences/loss-prevention-symposium/1972/proceeding</v>
      </c>
      <c r="N135" s="40" t="str">
        <f t="shared" si="19"/>
        <v>H. H. Streich and F. G. Feeley, Jr., "Design and Operation of Process Waste Heat Boilers," Loss Prevention Symposium - Vol 6, AIChE, 1972 pp.  118-125.</v>
      </c>
      <c r="O135" s="90" t="str">
        <f t="shared" si="17"/>
        <v>https://www.aiche.org/academy/conferences/loss-prevention-symposium/1972/proceeding/session/technical-papers</v>
      </c>
      <c r="P135" s="28" t="s">
        <v>16030</v>
      </c>
      <c r="Q135" s="90" t="str">
        <f t="shared" si="18"/>
        <v>https://www.aiche.org/node/1032601/group/9186/session/118646/paper/818361</v>
      </c>
    </row>
    <row r="136" spans="1:17" ht="31" x14ac:dyDescent="0.35">
      <c r="A136" s="29">
        <v>135</v>
      </c>
      <c r="B136" s="66">
        <v>1972</v>
      </c>
      <c r="C136" s="29" t="s">
        <v>351</v>
      </c>
      <c r="D136" s="29" t="s">
        <v>19148</v>
      </c>
      <c r="E136" s="28" t="s">
        <v>15573</v>
      </c>
      <c r="F136" s="28" t="s">
        <v>15697</v>
      </c>
      <c r="G136" s="29">
        <v>6</v>
      </c>
      <c r="H136" s="29"/>
      <c r="I136" s="29" t="s">
        <v>15595</v>
      </c>
      <c r="J136" s="29">
        <v>2</v>
      </c>
      <c r="K136" s="29">
        <v>19</v>
      </c>
      <c r="L136" s="40" t="s">
        <v>354</v>
      </c>
      <c r="M136" s="65" t="str">
        <f t="shared" si="16"/>
        <v>https://www.aiche.org/academy/conferences/loss-prevention-symposium/1972/proceeding</v>
      </c>
      <c r="N136" s="40" t="str">
        <f t="shared" si="19"/>
        <v>N. C. Elphick, "Safety and Pollution Regulations," Loss Prevention Symposium - Vol 6, AIChE, 1972 pp.  126-129.</v>
      </c>
      <c r="O136" s="90" t="str">
        <f t="shared" si="17"/>
        <v>https://www.aiche.org/academy/conferences/loss-prevention-symposium/1972/proceeding/session/technical-papers</v>
      </c>
      <c r="P136" s="28" t="s">
        <v>16031</v>
      </c>
      <c r="Q136" s="90" t="str">
        <f t="shared" si="18"/>
        <v>https://www.aiche.org/node/1032601/group/9186/session/118646/paper/818366</v>
      </c>
    </row>
    <row r="137" spans="1:17" ht="31" x14ac:dyDescent="0.35">
      <c r="A137" s="29">
        <v>136</v>
      </c>
      <c r="B137" s="66">
        <v>1972</v>
      </c>
      <c r="C137" s="29" t="s">
        <v>351</v>
      </c>
      <c r="D137" s="29" t="s">
        <v>19148</v>
      </c>
      <c r="E137" s="28" t="s">
        <v>15574</v>
      </c>
      <c r="F137" s="28" t="s">
        <v>15577</v>
      </c>
      <c r="G137" s="29">
        <v>6</v>
      </c>
      <c r="H137" s="29"/>
      <c r="I137" s="29" t="s">
        <v>15596</v>
      </c>
      <c r="J137" s="29">
        <v>2</v>
      </c>
      <c r="K137" s="29">
        <v>20</v>
      </c>
      <c r="L137" s="40" t="s">
        <v>354</v>
      </c>
      <c r="M137" s="65" t="str">
        <f t="shared" si="16"/>
        <v>https://www.aiche.org/academy/conferences/loss-prevention-symposium/1972/proceeding</v>
      </c>
      <c r="N137" s="40" t="str">
        <f t="shared" si="19"/>
        <v>R.Y. Levine, "Impact of Environmental Regulations on Loss Prevention," Loss Prevention Symposium - Vol 6, AIChE, 1972 pp.  130-134.</v>
      </c>
      <c r="O137" s="90" t="str">
        <f t="shared" si="17"/>
        <v>https://www.aiche.org/academy/conferences/loss-prevention-symposium/1972/proceeding/session/technical-papers</v>
      </c>
      <c r="P137" s="28" t="s">
        <v>16032</v>
      </c>
      <c r="Q137" s="90" t="str">
        <f t="shared" si="18"/>
        <v>https://www.aiche.org/node/1032601/group/9186/session/118646/paper/818371</v>
      </c>
    </row>
    <row r="138" spans="1:17" ht="31" x14ac:dyDescent="0.35">
      <c r="A138" s="29">
        <v>137</v>
      </c>
      <c r="B138" s="66">
        <v>1972</v>
      </c>
      <c r="C138" s="29" t="s">
        <v>351</v>
      </c>
      <c r="D138" s="29" t="s">
        <v>19148</v>
      </c>
      <c r="E138" s="28" t="s">
        <v>15575</v>
      </c>
      <c r="F138" s="28" t="s">
        <v>15696</v>
      </c>
      <c r="G138" s="29">
        <v>6</v>
      </c>
      <c r="H138" s="29"/>
      <c r="I138" s="29" t="s">
        <v>15597</v>
      </c>
      <c r="J138" s="29">
        <v>2</v>
      </c>
      <c r="K138" s="29">
        <v>21</v>
      </c>
      <c r="L138" s="40" t="s">
        <v>354</v>
      </c>
      <c r="M138" s="65" t="str">
        <f t="shared" si="16"/>
        <v>https://www.aiche.org/academy/conferences/loss-prevention-symposium/1972/proceeding</v>
      </c>
      <c r="N138" s="40" t="str">
        <f t="shared" si="19"/>
        <v>R. G. Novak, "Hazardous Chemicals Disposal in a Large Chemical Complex," Loss Prevention Symposium - Vol 6, AIChE, 1972 pp.  135-140.</v>
      </c>
      <c r="O138" s="90" t="str">
        <f t="shared" si="17"/>
        <v>https://www.aiche.org/academy/conferences/loss-prevention-symposium/1972/proceeding/session/technical-papers</v>
      </c>
      <c r="P138" s="28" t="s">
        <v>16033</v>
      </c>
      <c r="Q138" s="90" t="str">
        <f t="shared" si="18"/>
        <v>https://www.aiche.org/node/1032601/group/9186/session/118646/paper/818376</v>
      </c>
    </row>
    <row r="139" spans="1:17" ht="31" x14ac:dyDescent="0.35">
      <c r="A139" s="29">
        <v>138</v>
      </c>
      <c r="B139" s="66">
        <v>1973</v>
      </c>
      <c r="C139" s="29" t="s">
        <v>387</v>
      </c>
      <c r="D139" s="29" t="s">
        <v>19148</v>
      </c>
      <c r="E139" s="28" t="s">
        <v>352</v>
      </c>
      <c r="F139" s="28" t="s">
        <v>15756</v>
      </c>
      <c r="G139" s="29">
        <v>7</v>
      </c>
      <c r="H139" s="29"/>
      <c r="I139" s="29" t="s">
        <v>353</v>
      </c>
      <c r="J139" s="29">
        <v>2</v>
      </c>
      <c r="K139" s="67" t="s">
        <v>35</v>
      </c>
      <c r="L139" s="40" t="s">
        <v>390</v>
      </c>
      <c r="M139" s="65" t="str">
        <f>HYPERLINK("https://www.aiche.org/academy/conferences/loss-prevention-symposium/1973/proceeding")</f>
        <v>https://www.aiche.org/academy/conferences/loss-prevention-symposium/1973/proceeding</v>
      </c>
      <c r="N139" s="40" t="str">
        <f t="shared" si="19"/>
        <v>R. L. Browning, "Safety and Reliability Decision Making by Loss Rates ," Loss Prevention Symposium - Vol 7, AIChE, 1973 pp.  ‘1-6.</v>
      </c>
      <c r="O139" s="90" t="str">
        <f>HYPERLINK("https://www.aiche.org/academy/conferences/loss-prevention-symposium/1973/proceeding/session/technical-papers")</f>
        <v>https://www.aiche.org/academy/conferences/loss-prevention-symposium/1973/proceeding/session/technical-papers</v>
      </c>
      <c r="P139" s="28" t="s">
        <v>16034</v>
      </c>
      <c r="Q139" s="90" t="str">
        <f t="shared" si="18"/>
        <v>https://www.aiche.org/node/1032871/group/9191/session/118656/paper/818391</v>
      </c>
    </row>
    <row r="140" spans="1:17" ht="31" x14ac:dyDescent="0.35">
      <c r="A140" s="29">
        <v>139</v>
      </c>
      <c r="B140" s="66">
        <v>1973</v>
      </c>
      <c r="C140" s="29" t="s">
        <v>387</v>
      </c>
      <c r="D140" s="29" t="s">
        <v>19148</v>
      </c>
      <c r="E140" s="28" t="s">
        <v>355</v>
      </c>
      <c r="F140" s="28" t="s">
        <v>15694</v>
      </c>
      <c r="G140" s="29">
        <v>7</v>
      </c>
      <c r="H140" s="29"/>
      <c r="I140" s="29" t="s">
        <v>356</v>
      </c>
      <c r="J140" s="29">
        <v>2</v>
      </c>
      <c r="K140" s="67" t="s">
        <v>36</v>
      </c>
      <c r="L140" s="40" t="s">
        <v>390</v>
      </c>
      <c r="M140" s="65" t="str">
        <f t="shared" ref="M140:M157" si="20">HYPERLINK("https://www.aiche.org/academy/conferences/loss-prevention-symposium/1973/proceeding")</f>
        <v>https://www.aiche.org/academy/conferences/loss-prevention-symposium/1973/proceeding</v>
      </c>
      <c r="N140" s="40" t="str">
        <f t="shared" si="19"/>
        <v>J. E. Ross, "More Evidence in Support of Murphy's Law ," Loss Prevention Symposium - Vol 7, AIChE, 1973 pp.  ‘7-11.</v>
      </c>
      <c r="O140" s="90" t="str">
        <f t="shared" ref="O140:O157" si="21">HYPERLINK("https://www.aiche.org/academy/conferences/loss-prevention-symposium/1973/proceeding/session/technical-papers")</f>
        <v>https://www.aiche.org/academy/conferences/loss-prevention-symposium/1973/proceeding/session/technical-papers</v>
      </c>
      <c r="P140" s="28" t="s">
        <v>16035</v>
      </c>
      <c r="Q140" s="90" t="str">
        <f t="shared" si="18"/>
        <v>https://www.aiche.org/node/1032871/group/9191/session/118656/paper/818396</v>
      </c>
    </row>
    <row r="141" spans="1:17" ht="31" x14ac:dyDescent="0.35">
      <c r="A141" s="29">
        <v>140</v>
      </c>
      <c r="B141" s="66">
        <v>1973</v>
      </c>
      <c r="C141" s="29" t="s">
        <v>387</v>
      </c>
      <c r="D141" s="29" t="s">
        <v>19148</v>
      </c>
      <c r="E141" s="28" t="s">
        <v>357</v>
      </c>
      <c r="F141" s="28" t="s">
        <v>15695</v>
      </c>
      <c r="G141" s="29">
        <v>7</v>
      </c>
      <c r="H141" s="29"/>
      <c r="I141" s="29" t="s">
        <v>358</v>
      </c>
      <c r="J141" s="29">
        <v>2</v>
      </c>
      <c r="K141" s="67" t="s">
        <v>37</v>
      </c>
      <c r="L141" s="40" t="s">
        <v>390</v>
      </c>
      <c r="M141" s="65" t="str">
        <f t="shared" si="20"/>
        <v>https://www.aiche.org/academy/conferences/loss-prevention-symposium/1973/proceeding</v>
      </c>
      <c r="N141" s="40" t="str">
        <f t="shared" si="19"/>
        <v>N. D. Cox, "Applications of Reliability Theory to Process Design ," Loss Prevention Symposium - Vol 7, AIChE, 1973 pp. ‘12-19.</v>
      </c>
      <c r="O141" s="90" t="str">
        <f t="shared" si="21"/>
        <v>https://www.aiche.org/academy/conferences/loss-prevention-symposium/1973/proceeding/session/technical-papers</v>
      </c>
      <c r="P141" s="28" t="s">
        <v>16036</v>
      </c>
      <c r="Q141" s="90" t="str">
        <f t="shared" si="18"/>
        <v>https://www.aiche.org/node/1032871/group/9191/session/118656/paper/818401</v>
      </c>
    </row>
    <row r="142" spans="1:17" ht="31" x14ac:dyDescent="0.35">
      <c r="A142" s="29">
        <v>141</v>
      </c>
      <c r="B142" s="66">
        <v>1973</v>
      </c>
      <c r="C142" s="29" t="s">
        <v>387</v>
      </c>
      <c r="D142" s="29" t="s">
        <v>19148</v>
      </c>
      <c r="E142" s="28" t="s">
        <v>15692</v>
      </c>
      <c r="F142" s="28" t="s">
        <v>15693</v>
      </c>
      <c r="G142" s="29">
        <v>7</v>
      </c>
      <c r="H142" s="29"/>
      <c r="I142" s="29">
        <v>20</v>
      </c>
      <c r="J142" s="29">
        <v>2</v>
      </c>
      <c r="K142" s="67" t="s">
        <v>38</v>
      </c>
      <c r="L142" s="40" t="s">
        <v>390</v>
      </c>
      <c r="M142" s="65" t="str">
        <f t="shared" si="20"/>
        <v>https://www.aiche.org/academy/conferences/loss-prevention-symposium/1973/proceeding</v>
      </c>
      <c r="N142" s="40" t="str">
        <f t="shared" si="19"/>
        <v>General Discussion, "Instrumentation ," Loss Prevention Symposium - Vol 7, AIChE, 1973 pp. 20.</v>
      </c>
      <c r="O142" s="90" t="str">
        <f t="shared" si="21"/>
        <v>https://www.aiche.org/academy/conferences/loss-prevention-symposium/1973/proceeding/session/technical-papers</v>
      </c>
      <c r="P142" s="28" t="s">
        <v>16037</v>
      </c>
      <c r="Q142" s="90" t="str">
        <f t="shared" si="18"/>
        <v>https://www.aiche.org/node/1032871/group/9191/session/118656/paper/818406</v>
      </c>
    </row>
    <row r="143" spans="1:17" ht="31" x14ac:dyDescent="0.35">
      <c r="A143" s="29">
        <v>142</v>
      </c>
      <c r="B143" s="66">
        <v>1973</v>
      </c>
      <c r="C143" s="29" t="s">
        <v>387</v>
      </c>
      <c r="D143" s="29" t="s">
        <v>19148</v>
      </c>
      <c r="E143" s="28" t="s">
        <v>359</v>
      </c>
      <c r="F143" s="28" t="s">
        <v>15757</v>
      </c>
      <c r="G143" s="29">
        <v>7</v>
      </c>
      <c r="H143" s="29"/>
      <c r="I143" s="29" t="s">
        <v>360</v>
      </c>
      <c r="J143" s="29">
        <v>2</v>
      </c>
      <c r="K143" s="67" t="s">
        <v>39</v>
      </c>
      <c r="L143" s="40" t="s">
        <v>390</v>
      </c>
      <c r="M143" s="65" t="str">
        <f t="shared" si="20"/>
        <v>https://www.aiche.org/academy/conferences/loss-prevention-symposium/1973/proceeding</v>
      </c>
      <c r="N143" s="40" t="str">
        <f t="shared" si="19"/>
        <v>D.N. Treweek, C.R. Claydon, and W.H. Seaton, "Appraising Energy Hazard Potentials ," Loss Prevention Symposium - Vol 7, AIChE, 1973 pp. 21-27.</v>
      </c>
      <c r="O143" s="90" t="str">
        <f t="shared" si="21"/>
        <v>https://www.aiche.org/academy/conferences/loss-prevention-symposium/1973/proceeding/session/technical-papers</v>
      </c>
      <c r="P143" s="28" t="s">
        <v>16038</v>
      </c>
      <c r="Q143" s="90" t="str">
        <f t="shared" si="18"/>
        <v>https://www.aiche.org/node/1032871/group/9191/session/118656/paper/818411</v>
      </c>
    </row>
    <row r="144" spans="1:17" ht="46.5" x14ac:dyDescent="0.35">
      <c r="A144" s="29">
        <v>143</v>
      </c>
      <c r="B144" s="66">
        <v>1973</v>
      </c>
      <c r="C144" s="29" t="s">
        <v>387</v>
      </c>
      <c r="D144" s="29" t="s">
        <v>19148</v>
      </c>
      <c r="E144" s="28" t="s">
        <v>361</v>
      </c>
      <c r="F144" s="28" t="s">
        <v>15758</v>
      </c>
      <c r="G144" s="29">
        <v>7</v>
      </c>
      <c r="H144" s="29"/>
      <c r="I144" s="29" t="s">
        <v>362</v>
      </c>
      <c r="J144" s="29">
        <v>2</v>
      </c>
      <c r="K144" s="67" t="s">
        <v>40</v>
      </c>
      <c r="L144" s="40" t="s">
        <v>390</v>
      </c>
      <c r="M144" s="65" t="str">
        <f t="shared" si="20"/>
        <v>https://www.aiche.org/academy/conferences/loss-prevention-symposium/1973/proceeding</v>
      </c>
      <c r="N144" s="40" t="str">
        <f t="shared" si="19"/>
        <v>E. J. Davis and J. A. Ake, "Equilibrium Thermochemistry Computer Programs as Predictors of Energy Hazard Potential ," Loss Prevention Symposium - Vol 7, AIChE, 1973 pp. 28-37.</v>
      </c>
      <c r="O144" s="90" t="str">
        <f t="shared" si="21"/>
        <v>https://www.aiche.org/academy/conferences/loss-prevention-symposium/1973/proceeding/session/technical-papers</v>
      </c>
      <c r="P144" s="28" t="s">
        <v>16039</v>
      </c>
      <c r="Q144" s="90" t="str">
        <f t="shared" si="18"/>
        <v>https://www.aiche.org/node/1032871/group/9191/session/118656/paper/818416</v>
      </c>
    </row>
    <row r="145" spans="1:17" ht="31" x14ac:dyDescent="0.35">
      <c r="A145" s="29">
        <v>144</v>
      </c>
      <c r="B145" s="66">
        <v>1973</v>
      </c>
      <c r="C145" s="29" t="s">
        <v>387</v>
      </c>
      <c r="D145" s="29" t="s">
        <v>19148</v>
      </c>
      <c r="E145" s="28" t="s">
        <v>363</v>
      </c>
      <c r="F145" s="28" t="s">
        <v>15690</v>
      </c>
      <c r="G145" s="29">
        <v>7</v>
      </c>
      <c r="H145" s="29"/>
      <c r="I145" s="29" t="s">
        <v>364</v>
      </c>
      <c r="J145" s="29">
        <v>2</v>
      </c>
      <c r="K145" s="67" t="s">
        <v>41</v>
      </c>
      <c r="L145" s="40" t="s">
        <v>390</v>
      </c>
      <c r="M145" s="65" t="str">
        <f t="shared" si="20"/>
        <v>https://www.aiche.org/academy/conferences/loss-prevention-symposium/1973/proceeding</v>
      </c>
      <c r="N145" s="40" t="str">
        <f t="shared" si="19"/>
        <v>James T. Dehn, "Modeling the Ignitition of Fuel-Oxidizer Systems ," Loss Prevention Symposium - Vol 7, AIChE, 1973 pp. 38-44.</v>
      </c>
      <c r="O145" s="90" t="str">
        <f t="shared" si="21"/>
        <v>https://www.aiche.org/academy/conferences/loss-prevention-symposium/1973/proceeding/session/technical-papers</v>
      </c>
      <c r="P145" s="28" t="s">
        <v>16040</v>
      </c>
      <c r="Q145" s="90" t="str">
        <f t="shared" si="18"/>
        <v>https://www.aiche.org/node/1032871/group/9191/session/118656/paper/818421</v>
      </c>
    </row>
    <row r="146" spans="1:17" ht="31" x14ac:dyDescent="0.35">
      <c r="A146" s="29">
        <v>145</v>
      </c>
      <c r="B146" s="66">
        <v>1973</v>
      </c>
      <c r="C146" s="29" t="s">
        <v>387</v>
      </c>
      <c r="D146" s="29" t="s">
        <v>19148</v>
      </c>
      <c r="E146" s="28" t="s">
        <v>365</v>
      </c>
      <c r="F146" s="28" t="s">
        <v>15691</v>
      </c>
      <c r="G146" s="29">
        <v>7</v>
      </c>
      <c r="H146" s="29"/>
      <c r="I146" s="29" t="s">
        <v>366</v>
      </c>
      <c r="J146" s="29">
        <v>2</v>
      </c>
      <c r="K146" s="67" t="s">
        <v>42</v>
      </c>
      <c r="L146" s="40" t="s">
        <v>390</v>
      </c>
      <c r="M146" s="65" t="str">
        <f t="shared" si="20"/>
        <v>https://www.aiche.org/academy/conferences/loss-prevention-symposium/1973/proceeding</v>
      </c>
      <c r="N146" s="40" t="str">
        <f t="shared" si="19"/>
        <v>James E. Huff, "Computer Simulation of Polymerizer Pressure Relief ," Loss Prevention Symposium - Vol 7, AIChE, 1973 pp. 45-57.</v>
      </c>
      <c r="O146" s="90" t="str">
        <f t="shared" si="21"/>
        <v>https://www.aiche.org/academy/conferences/loss-prevention-symposium/1973/proceeding/session/technical-papers</v>
      </c>
      <c r="P146" s="28" t="s">
        <v>16041</v>
      </c>
      <c r="Q146" s="90" t="str">
        <f t="shared" si="18"/>
        <v>https://www.aiche.org/node/1032871/group/9191/session/118656/paper/818426</v>
      </c>
    </row>
    <row r="147" spans="1:17" ht="31" x14ac:dyDescent="0.35">
      <c r="A147" s="29">
        <v>146</v>
      </c>
      <c r="B147" s="66">
        <v>1973</v>
      </c>
      <c r="C147" s="29" t="s">
        <v>387</v>
      </c>
      <c r="D147" s="29" t="s">
        <v>19148</v>
      </c>
      <c r="E147" s="28" t="s">
        <v>367</v>
      </c>
      <c r="F147" s="28" t="s">
        <v>15759</v>
      </c>
      <c r="G147" s="29">
        <v>7</v>
      </c>
      <c r="H147" s="29"/>
      <c r="I147" s="29" t="s">
        <v>368</v>
      </c>
      <c r="J147" s="29">
        <v>2</v>
      </c>
      <c r="K147" s="67" t="s">
        <v>43</v>
      </c>
      <c r="L147" s="40" t="s">
        <v>390</v>
      </c>
      <c r="M147" s="65" t="str">
        <f t="shared" si="20"/>
        <v>https://www.aiche.org/academy/conferences/loss-prevention-symposium/1973/proceeding</v>
      </c>
      <c r="N147" s="40" t="str">
        <f t="shared" si="19"/>
        <v>Robert D. Coffee, "Hazard Evaluation: The Basis for Chemical Plant Design ," Loss Prevention Symposium - Vol 7, AIChE, 1973 pp. 58-60.</v>
      </c>
      <c r="O147" s="90" t="str">
        <f t="shared" si="21"/>
        <v>https://www.aiche.org/academy/conferences/loss-prevention-symposium/1973/proceeding/session/technical-papers</v>
      </c>
      <c r="P147" s="28" t="s">
        <v>16042</v>
      </c>
      <c r="Q147" s="90" t="str">
        <f t="shared" si="18"/>
        <v>https://www.aiche.org/node/1032871/group/9191/session/118656/paper/818431</v>
      </c>
    </row>
    <row r="148" spans="1:17" ht="46.5" x14ac:dyDescent="0.35">
      <c r="A148" s="29">
        <v>147</v>
      </c>
      <c r="B148" s="66">
        <v>1973</v>
      </c>
      <c r="C148" s="29" t="s">
        <v>387</v>
      </c>
      <c r="D148" s="29" t="s">
        <v>19148</v>
      </c>
      <c r="E148" s="28" t="s">
        <v>369</v>
      </c>
      <c r="F148" s="28" t="s">
        <v>15760</v>
      </c>
      <c r="G148" s="29">
        <v>7</v>
      </c>
      <c r="H148" s="29"/>
      <c r="I148" s="29" t="s">
        <v>332</v>
      </c>
      <c r="J148" s="29">
        <v>2</v>
      </c>
      <c r="K148" s="29">
        <v>10</v>
      </c>
      <c r="L148" s="40" t="s">
        <v>390</v>
      </c>
      <c r="M148" s="65" t="str">
        <f t="shared" si="20"/>
        <v>https://www.aiche.org/academy/conferences/loss-prevention-symposium/1973/proceeding</v>
      </c>
      <c r="N148" s="40" t="str">
        <f t="shared" si="19"/>
        <v>F. T. Bodurtha, P. A. Palmer, and W. H. Walsh, "Discharge of Heavy Gases From Relief Valves ," Loss Prevention Symposium - Vol 7, AIChE, 1973 pp. 61-66.</v>
      </c>
      <c r="O148" s="90" t="str">
        <f t="shared" si="21"/>
        <v>https://www.aiche.org/academy/conferences/loss-prevention-symposium/1973/proceeding/session/technical-papers</v>
      </c>
      <c r="P148" s="28" t="s">
        <v>16043</v>
      </c>
      <c r="Q148" s="90" t="str">
        <f t="shared" si="18"/>
        <v>https://www.aiche.org/node/1032871/group/9191/session/118656/paper/818436</v>
      </c>
    </row>
    <row r="149" spans="1:17" ht="31" x14ac:dyDescent="0.35">
      <c r="A149" s="29">
        <v>148</v>
      </c>
      <c r="B149" s="66">
        <v>1973</v>
      </c>
      <c r="C149" s="29" t="s">
        <v>387</v>
      </c>
      <c r="D149" s="29" t="s">
        <v>19148</v>
      </c>
      <c r="E149" s="28" t="s">
        <v>370</v>
      </c>
      <c r="F149" s="28" t="s">
        <v>15599</v>
      </c>
      <c r="G149" s="29">
        <v>7</v>
      </c>
      <c r="H149" s="29"/>
      <c r="I149" s="29" t="s">
        <v>371</v>
      </c>
      <c r="J149" s="29">
        <v>2</v>
      </c>
      <c r="K149" s="29">
        <v>11</v>
      </c>
      <c r="L149" s="40" t="s">
        <v>390</v>
      </c>
      <c r="M149" s="65" t="str">
        <f t="shared" si="20"/>
        <v>https://www.aiche.org/academy/conferences/loss-prevention-symposium/1973/proceeding</v>
      </c>
      <c r="N149" s="40" t="str">
        <f t="shared" si="19"/>
        <v>D. R. Stull, "Linking Thermodynamics and Kinetics to Predict Real Chemical Hazards ," Loss Prevention Symposium - Vol 7, AIChE, 1973 pp. 67-73.</v>
      </c>
      <c r="O149" s="90" t="str">
        <f t="shared" si="21"/>
        <v>https://www.aiche.org/academy/conferences/loss-prevention-symposium/1973/proceeding/session/technical-papers</v>
      </c>
      <c r="P149" s="28" t="s">
        <v>16044</v>
      </c>
      <c r="Q149" s="90" t="str">
        <f t="shared" si="18"/>
        <v>https://www.aiche.org/node/1032871/group/9191/session/118656/paper/818441</v>
      </c>
    </row>
    <row r="150" spans="1:17" ht="31" x14ac:dyDescent="0.35">
      <c r="A150" s="29">
        <v>149</v>
      </c>
      <c r="B150" s="66">
        <v>1973</v>
      </c>
      <c r="C150" s="29" t="s">
        <v>387</v>
      </c>
      <c r="D150" s="29" t="s">
        <v>19148</v>
      </c>
      <c r="E150" s="28" t="s">
        <v>372</v>
      </c>
      <c r="F150" s="28" t="s">
        <v>15603</v>
      </c>
      <c r="G150" s="29">
        <v>7</v>
      </c>
      <c r="H150" s="29"/>
      <c r="I150" s="29" t="s">
        <v>251</v>
      </c>
      <c r="J150" s="29">
        <v>2</v>
      </c>
      <c r="K150" s="29">
        <v>12</v>
      </c>
      <c r="L150" s="40" t="s">
        <v>390</v>
      </c>
      <c r="M150" s="65" t="str">
        <f t="shared" si="20"/>
        <v>https://www.aiche.org/academy/conferences/loss-prevention-symposium/1973/proceeding</v>
      </c>
      <c r="N150" s="40" t="str">
        <f t="shared" si="19"/>
        <v>R. L. Daniel, "Chlorination Hazards ," Loss Prevention Symposium - Vol 7, AIChE, 1973 pp. 74-78.</v>
      </c>
      <c r="O150" s="90" t="str">
        <f t="shared" si="21"/>
        <v>https://www.aiche.org/academy/conferences/loss-prevention-symposium/1973/proceeding/session/technical-papers</v>
      </c>
      <c r="P150" s="28" t="s">
        <v>16045</v>
      </c>
      <c r="Q150" s="90" t="str">
        <f t="shared" si="18"/>
        <v>https://www.aiche.org/node/1032871/group/9191/session/118656/paper/818446</v>
      </c>
    </row>
    <row r="151" spans="1:17" ht="31" x14ac:dyDescent="0.35">
      <c r="A151" s="29">
        <v>150</v>
      </c>
      <c r="B151" s="66">
        <v>1973</v>
      </c>
      <c r="C151" s="29" t="s">
        <v>387</v>
      </c>
      <c r="D151" s="29" t="s">
        <v>19148</v>
      </c>
      <c r="E151" s="28" t="s">
        <v>373</v>
      </c>
      <c r="F151" s="28" t="s">
        <v>15602</v>
      </c>
      <c r="G151" s="29">
        <v>7</v>
      </c>
      <c r="H151" s="29"/>
      <c r="I151" s="29" t="s">
        <v>374</v>
      </c>
      <c r="J151" s="29">
        <v>2</v>
      </c>
      <c r="K151" s="29">
        <v>13</v>
      </c>
      <c r="L151" s="40" t="s">
        <v>390</v>
      </c>
      <c r="M151" s="65" t="str">
        <f t="shared" si="20"/>
        <v>https://www.aiche.org/academy/conferences/loss-prevention-symposium/1973/proceeding</v>
      </c>
      <c r="N151" s="40" t="str">
        <f t="shared" si="19"/>
        <v>J. H. Burgoyne and A. D. Craven, "Fire and Explosion Hazards in Compressed Air Systems ," Loss Prevention Symposium - Vol 7, AIChE, 1973 pp. 79-87.</v>
      </c>
      <c r="O151" s="90" t="str">
        <f t="shared" si="21"/>
        <v>https://www.aiche.org/academy/conferences/loss-prevention-symposium/1973/proceeding/session/technical-papers</v>
      </c>
      <c r="P151" s="28" t="s">
        <v>16046</v>
      </c>
      <c r="Q151" s="90" t="str">
        <f t="shared" si="18"/>
        <v>https://www.aiche.org/node/1032871/group/9191/session/118656/paper/818451</v>
      </c>
    </row>
    <row r="152" spans="1:17" ht="31" x14ac:dyDescent="0.35">
      <c r="A152" s="29">
        <v>151</v>
      </c>
      <c r="B152" s="66">
        <v>1973</v>
      </c>
      <c r="C152" s="29" t="s">
        <v>387</v>
      </c>
      <c r="D152" s="29" t="s">
        <v>19148</v>
      </c>
      <c r="E152" s="28" t="s">
        <v>375</v>
      </c>
      <c r="F152" s="28" t="s">
        <v>15601</v>
      </c>
      <c r="G152" s="29">
        <v>7</v>
      </c>
      <c r="H152" s="29"/>
      <c r="I152" s="29" t="s">
        <v>376</v>
      </c>
      <c r="J152" s="29">
        <v>2</v>
      </c>
      <c r="K152" s="29">
        <v>14</v>
      </c>
      <c r="L152" s="40" t="s">
        <v>390</v>
      </c>
      <c r="M152" s="65" t="str">
        <f t="shared" si="20"/>
        <v>https://www.aiche.org/academy/conferences/loss-prevention-symposium/1973/proceeding</v>
      </c>
      <c r="N152" s="40" t="str">
        <f t="shared" si="19"/>
        <v>P. Peterson and H. R. Cutler, "Explosion Protection for Centrifuges ," Loss Prevention Symposium - Vol 7, AIChE, 1973 pp. 88-91.</v>
      </c>
      <c r="O152" s="90" t="str">
        <f t="shared" si="21"/>
        <v>https://www.aiche.org/academy/conferences/loss-prevention-symposium/1973/proceeding/session/technical-papers</v>
      </c>
      <c r="P152" s="28" t="s">
        <v>16047</v>
      </c>
      <c r="Q152" s="90" t="str">
        <f t="shared" si="18"/>
        <v>https://www.aiche.org/node/1032871/group/9191/session/118656/paper/818456</v>
      </c>
    </row>
    <row r="153" spans="1:17" ht="46.5" x14ac:dyDescent="0.35">
      <c r="A153" s="29">
        <v>152</v>
      </c>
      <c r="B153" s="66">
        <v>1973</v>
      </c>
      <c r="C153" s="29" t="s">
        <v>387</v>
      </c>
      <c r="D153" s="29" t="s">
        <v>19148</v>
      </c>
      <c r="E153" s="28" t="s">
        <v>377</v>
      </c>
      <c r="F153" s="28" t="s">
        <v>15600</v>
      </c>
      <c r="G153" s="29">
        <v>7</v>
      </c>
      <c r="H153" s="29"/>
      <c r="I153" s="29" t="s">
        <v>378</v>
      </c>
      <c r="J153" s="29">
        <v>2</v>
      </c>
      <c r="K153" s="29">
        <v>15</v>
      </c>
      <c r="L153" s="40" t="s">
        <v>390</v>
      </c>
      <c r="M153" s="65" t="str">
        <f t="shared" si="20"/>
        <v>https://www.aiche.org/academy/conferences/loss-prevention-symposium/1973/proceeding</v>
      </c>
      <c r="N153" s="40" t="str">
        <f t="shared" si="19"/>
        <v>R. M. Rindner and S. Wachtel, "Establishment of Design Criteria for Safe Processing of Hazardous Materials ," Loss Prevention Symposium - Vol 7, AIChE, 1973 pp. 92-98.</v>
      </c>
      <c r="O153" s="90" t="str">
        <f t="shared" si="21"/>
        <v>https://www.aiche.org/academy/conferences/loss-prevention-symposium/1973/proceeding/session/technical-papers</v>
      </c>
      <c r="P153" s="28" t="s">
        <v>16048</v>
      </c>
      <c r="Q153" s="90" t="str">
        <f t="shared" si="18"/>
        <v>https://www.aiche.org/node/1032871/group/9191/session/118656/paper/818461</v>
      </c>
    </row>
    <row r="154" spans="1:17" ht="31" x14ac:dyDescent="0.35">
      <c r="A154" s="29">
        <v>153</v>
      </c>
      <c r="B154" s="66">
        <v>1973</v>
      </c>
      <c r="C154" s="29" t="s">
        <v>387</v>
      </c>
      <c r="D154" s="29" t="s">
        <v>19148</v>
      </c>
      <c r="E154" s="28" t="s">
        <v>379</v>
      </c>
      <c r="F154" s="28" t="s">
        <v>15612</v>
      </c>
      <c r="G154" s="29">
        <v>7</v>
      </c>
      <c r="H154" s="29"/>
      <c r="I154" s="29" t="s">
        <v>380</v>
      </c>
      <c r="J154" s="29">
        <v>2</v>
      </c>
      <c r="K154" s="29">
        <v>16</v>
      </c>
      <c r="L154" s="40" t="s">
        <v>390</v>
      </c>
      <c r="M154" s="65" t="str">
        <f t="shared" si="20"/>
        <v>https://www.aiche.org/academy/conferences/loss-prevention-symposium/1973/proceeding</v>
      </c>
      <c r="N154" s="40" t="str">
        <f t="shared" si="19"/>
        <v>M. E. Sutherland and H. W. Wegert, "An Acetylene Decomposition Incident ," Loss Prevention Symposium - Vol 7, AIChE, 1973 pp. 99-103.</v>
      </c>
      <c r="O154" s="90" t="str">
        <f t="shared" si="21"/>
        <v>https://www.aiche.org/academy/conferences/loss-prevention-symposium/1973/proceeding/session/technical-papers</v>
      </c>
      <c r="P154" s="28" t="s">
        <v>16049</v>
      </c>
      <c r="Q154" s="90" t="str">
        <f t="shared" si="18"/>
        <v>https://www.aiche.org/node/1032871/group/9191/session/118656/paper/818466</v>
      </c>
    </row>
    <row r="155" spans="1:17" ht="31" x14ac:dyDescent="0.35">
      <c r="A155" s="29">
        <v>154</v>
      </c>
      <c r="B155" s="66">
        <v>1973</v>
      </c>
      <c r="C155" s="29" t="s">
        <v>387</v>
      </c>
      <c r="D155" s="29" t="s">
        <v>19148</v>
      </c>
      <c r="E155" s="28" t="s">
        <v>381</v>
      </c>
      <c r="F155" s="28" t="s">
        <v>15613</v>
      </c>
      <c r="G155" s="29">
        <v>7</v>
      </c>
      <c r="H155" s="29"/>
      <c r="I155" s="29" t="s">
        <v>382</v>
      </c>
      <c r="J155" s="29">
        <v>2</v>
      </c>
      <c r="K155" s="29">
        <v>17</v>
      </c>
      <c r="L155" s="40" t="s">
        <v>390</v>
      </c>
      <c r="M155" s="65" t="str">
        <f t="shared" si="20"/>
        <v>https://www.aiche.org/academy/conferences/loss-prevention-symposium/1973/proceeding</v>
      </c>
      <c r="N155" s="40" t="str">
        <f t="shared" si="19"/>
        <v>T. J. R. Stephens and C. B. Livingston, "Explosion of a Chlorine Distillate Receiver ," Loss Prevention Symposium - Vol 7, AIChE, 1973 pp.  104-107.</v>
      </c>
      <c r="O155" s="90" t="str">
        <f t="shared" si="21"/>
        <v>https://www.aiche.org/academy/conferences/loss-prevention-symposium/1973/proceeding/session/technical-papers</v>
      </c>
      <c r="P155" s="28" t="s">
        <v>16050</v>
      </c>
      <c r="Q155" s="90" t="str">
        <f t="shared" si="18"/>
        <v>https://www.aiche.org/node/1032871/group/9191/session/118656/paper/818471</v>
      </c>
    </row>
    <row r="156" spans="1:17" ht="31" x14ac:dyDescent="0.35">
      <c r="A156" s="29">
        <v>155</v>
      </c>
      <c r="B156" s="66">
        <v>1973</v>
      </c>
      <c r="C156" s="29" t="s">
        <v>387</v>
      </c>
      <c r="D156" s="29" t="s">
        <v>19148</v>
      </c>
      <c r="E156" s="28" t="s">
        <v>383</v>
      </c>
      <c r="F156" s="28" t="s">
        <v>15614</v>
      </c>
      <c r="G156" s="29">
        <v>7</v>
      </c>
      <c r="H156" s="29"/>
      <c r="I156" s="29" t="s">
        <v>384</v>
      </c>
      <c r="J156" s="29">
        <v>2</v>
      </c>
      <c r="K156" s="29">
        <v>18</v>
      </c>
      <c r="L156" s="40" t="s">
        <v>390</v>
      </c>
      <c r="M156" s="65" t="str">
        <f t="shared" si="20"/>
        <v>https://www.aiche.org/academy/conferences/loss-prevention-symposium/1973/proceeding</v>
      </c>
      <c r="N156" s="40" t="str">
        <f t="shared" si="19"/>
        <v>R. E. Freese, "Solvent Recovery From Waste Chemical Sludge an Explosion Case History ," Loss Prevention Symposium - Vol 7, AIChE, 1973 pp.  108-113.</v>
      </c>
      <c r="O156" s="90" t="str">
        <f t="shared" si="21"/>
        <v>https://www.aiche.org/academy/conferences/loss-prevention-symposium/1973/proceeding/session/technical-papers</v>
      </c>
      <c r="P156" s="28" t="s">
        <v>16051</v>
      </c>
      <c r="Q156" s="90" t="str">
        <f t="shared" si="18"/>
        <v>https://www.aiche.org/node/1032871/group/9191/session/118656/paper/818476</v>
      </c>
    </row>
    <row r="157" spans="1:17" ht="31" x14ac:dyDescent="0.35">
      <c r="A157" s="29">
        <v>156</v>
      </c>
      <c r="B157" s="66">
        <v>1973</v>
      </c>
      <c r="C157" s="29" t="s">
        <v>387</v>
      </c>
      <c r="D157" s="29" t="s">
        <v>19148</v>
      </c>
      <c r="E157" s="28" t="s">
        <v>385</v>
      </c>
      <c r="F157" s="28" t="s">
        <v>15615</v>
      </c>
      <c r="G157" s="29">
        <v>7</v>
      </c>
      <c r="H157" s="29"/>
      <c r="I157" s="29" t="s">
        <v>386</v>
      </c>
      <c r="J157" s="29">
        <v>2</v>
      </c>
      <c r="K157" s="29">
        <v>19</v>
      </c>
      <c r="L157" s="40" t="s">
        <v>390</v>
      </c>
      <c r="M157" s="65" t="str">
        <f t="shared" si="20"/>
        <v>https://www.aiche.org/academy/conferences/loss-prevention-symposium/1973/proceeding</v>
      </c>
      <c r="N157" s="40" t="str">
        <f t="shared" si="19"/>
        <v>W. A. Statesir, "Explosive Reactivity of Organics and Chlorine ," Loss Prevention Symposium - Vol 7, AIChE, 1973 pp.  114-120.</v>
      </c>
      <c r="O157" s="90" t="str">
        <f t="shared" si="21"/>
        <v>https://www.aiche.org/academy/conferences/loss-prevention-symposium/1973/proceeding/session/technical-papers</v>
      </c>
      <c r="P157" s="28" t="s">
        <v>16052</v>
      </c>
      <c r="Q157" s="90" t="str">
        <f t="shared" si="18"/>
        <v>https://www.aiche.org/node/1032871/group/9191/session/118656/paper/818481</v>
      </c>
    </row>
    <row r="158" spans="1:17" ht="31" x14ac:dyDescent="0.35">
      <c r="A158" s="29">
        <v>157</v>
      </c>
      <c r="B158" s="66">
        <v>1974</v>
      </c>
      <c r="C158" s="29" t="s">
        <v>15554</v>
      </c>
      <c r="D158" s="29" t="s">
        <v>19148</v>
      </c>
      <c r="E158" s="28" t="s">
        <v>388</v>
      </c>
      <c r="F158" s="28" t="s">
        <v>1610</v>
      </c>
      <c r="G158" s="29">
        <v>8</v>
      </c>
      <c r="H158" s="29"/>
      <c r="I158" s="29" t="s">
        <v>389</v>
      </c>
      <c r="J158" s="29">
        <v>2</v>
      </c>
      <c r="K158" s="67" t="s">
        <v>35</v>
      </c>
      <c r="L158" s="40" t="s">
        <v>16053</v>
      </c>
      <c r="M158" s="65" t="str">
        <f>HYPERLINK("https://www.aiche.org/academy/conferences/loss-prevention-symposium/1974/proceeding")</f>
        <v>https://www.aiche.org/academy/conferences/loss-prevention-symposium/1974/proceeding</v>
      </c>
      <c r="N158" s="40" t="str">
        <f t="shared" si="19"/>
        <v>C. Yao, "Explosion Venting of Low-Strength Equipment and Structures ," Loss Prevention Symposium - Vol 8, AIChE, 1974 pp. 1-9.</v>
      </c>
      <c r="O158" s="90" t="str">
        <f>HYPERLINK("https://www.aiche.org/academy/conferences/loss-prevention-symposium/1974/proceeding/session/technical-papers")</f>
        <v>https://www.aiche.org/academy/conferences/loss-prevention-symposium/1974/proceeding/session/technical-papers</v>
      </c>
      <c r="P158" s="28" t="s">
        <v>16054</v>
      </c>
      <c r="Q158" s="90" t="str">
        <f t="shared" si="18"/>
        <v>https://www.aiche.org/node/1177336/group/9196/session/118666/paper/818496</v>
      </c>
    </row>
    <row r="159" spans="1:17" ht="31" x14ac:dyDescent="0.35">
      <c r="A159" s="29">
        <v>158</v>
      </c>
      <c r="B159" s="66">
        <v>1974</v>
      </c>
      <c r="C159" s="29" t="s">
        <v>15554</v>
      </c>
      <c r="D159" s="29" t="s">
        <v>19148</v>
      </c>
      <c r="E159" s="28" t="s">
        <v>391</v>
      </c>
      <c r="F159" s="28" t="s">
        <v>15616</v>
      </c>
      <c r="G159" s="29">
        <v>8</v>
      </c>
      <c r="H159" s="29"/>
      <c r="I159" s="29" t="s">
        <v>392</v>
      </c>
      <c r="J159" s="29">
        <v>2</v>
      </c>
      <c r="K159" s="67" t="s">
        <v>36</v>
      </c>
      <c r="L159" s="40" t="s">
        <v>16053</v>
      </c>
      <c r="M159" s="65" t="str">
        <f t="shared" ref="M159:M183" si="22">HYPERLINK("https://www.aiche.org/academy/conferences/loss-prevention-symposium/1974/proceeding")</f>
        <v>https://www.aiche.org/academy/conferences/loss-prevention-symposium/1974/proceeding</v>
      </c>
      <c r="N159" s="40" t="str">
        <f t="shared" si="19"/>
        <v>K.N. Palmer, "Relief Venting of Dust Explosions ," Loss Prevention Symposium - Vol 8, AIChE, 1974 pp. 10-14.</v>
      </c>
      <c r="O159" s="90" t="str">
        <f t="shared" ref="O159:O183" si="23">HYPERLINK("https://www.aiche.org/academy/conferences/loss-prevention-symposium/1974/proceeding/session/technical-papers")</f>
        <v>https://www.aiche.org/academy/conferences/loss-prevention-symposium/1974/proceeding/session/technical-papers</v>
      </c>
      <c r="P159" s="28" t="s">
        <v>16055</v>
      </c>
      <c r="Q159" s="90" t="str">
        <f t="shared" si="18"/>
        <v>https://www.aiche.org/node/1177336/group/9196/session/118666/paper/818501</v>
      </c>
    </row>
    <row r="160" spans="1:17" ht="31" x14ac:dyDescent="0.35">
      <c r="A160" s="29">
        <v>159</v>
      </c>
      <c r="B160" s="66">
        <v>1974</v>
      </c>
      <c r="C160" s="29" t="s">
        <v>15554</v>
      </c>
      <c r="D160" s="29" t="s">
        <v>19148</v>
      </c>
      <c r="E160" s="28" t="s">
        <v>393</v>
      </c>
      <c r="F160" s="28" t="s">
        <v>15617</v>
      </c>
      <c r="G160" s="29">
        <v>8</v>
      </c>
      <c r="H160" s="29"/>
      <c r="I160" s="29" t="s">
        <v>394</v>
      </c>
      <c r="J160" s="29">
        <v>2</v>
      </c>
      <c r="K160" s="67" t="s">
        <v>37</v>
      </c>
      <c r="L160" s="40" t="s">
        <v>16053</v>
      </c>
      <c r="M160" s="65" t="str">
        <f t="shared" si="22"/>
        <v>https://www.aiche.org/academy/conferences/loss-prevention-symposium/1974/proceeding</v>
      </c>
      <c r="N160" s="40" t="str">
        <f t="shared" si="19"/>
        <v>T.V. Ferris, "The Explosion of Methanol-Air Mixtures at Above Atmospheric Conditions," Loss Prevention Symposium - Vol 8, AIChE, 1974 pp. 15-19.</v>
      </c>
      <c r="O160" s="90" t="str">
        <f t="shared" si="23"/>
        <v>https://www.aiche.org/academy/conferences/loss-prevention-symposium/1974/proceeding/session/technical-papers</v>
      </c>
      <c r="P160" s="28" t="s">
        <v>16056</v>
      </c>
      <c r="Q160" s="90" t="str">
        <f t="shared" si="18"/>
        <v>https://www.aiche.org/node/1177336/group/9196/session/118666/paper/818506</v>
      </c>
    </row>
    <row r="161" spans="1:17" ht="31" x14ac:dyDescent="0.35">
      <c r="A161" s="29">
        <v>160</v>
      </c>
      <c r="B161" s="66">
        <v>1974</v>
      </c>
      <c r="C161" s="29" t="s">
        <v>15554</v>
      </c>
      <c r="D161" s="29" t="s">
        <v>19148</v>
      </c>
      <c r="E161" s="28" t="s">
        <v>395</v>
      </c>
      <c r="F161" s="28" t="s">
        <v>15618</v>
      </c>
      <c r="G161" s="29">
        <v>8</v>
      </c>
      <c r="H161" s="29"/>
      <c r="I161" s="29" t="s">
        <v>396</v>
      </c>
      <c r="J161" s="29">
        <v>2</v>
      </c>
      <c r="K161" s="67" t="s">
        <v>38</v>
      </c>
      <c r="L161" s="40" t="s">
        <v>16053</v>
      </c>
      <c r="M161" s="65" t="str">
        <f t="shared" si="22"/>
        <v>https://www.aiche.org/academy/conferences/loss-prevention-symposium/1974/proceeding</v>
      </c>
      <c r="N161" s="40" t="str">
        <f t="shared" si="19"/>
        <v>H.L. Kusnetz, "Industrial Hygiene Factors in Design and Operating Practice ," Loss Prevention Symposium - Vol 8, AIChE, 1974 pp. 20-23.</v>
      </c>
      <c r="O161" s="90" t="str">
        <f t="shared" si="23"/>
        <v>https://www.aiche.org/academy/conferences/loss-prevention-symposium/1974/proceeding/session/technical-papers</v>
      </c>
      <c r="P161" s="28" t="s">
        <v>16057</v>
      </c>
      <c r="Q161" s="90" t="str">
        <f t="shared" si="18"/>
        <v>https://www.aiche.org/node/1177336/group/9196/session/118666/paper/818511</v>
      </c>
    </row>
    <row r="162" spans="1:17" ht="31" x14ac:dyDescent="0.35">
      <c r="A162" s="29">
        <v>161</v>
      </c>
      <c r="B162" s="66">
        <v>1974</v>
      </c>
      <c r="C162" s="29" t="s">
        <v>15554</v>
      </c>
      <c r="D162" s="29" t="s">
        <v>19148</v>
      </c>
      <c r="E162" s="28" t="s">
        <v>397</v>
      </c>
      <c r="F162" s="28" t="s">
        <v>15619</v>
      </c>
      <c r="G162" s="29">
        <v>8</v>
      </c>
      <c r="H162" s="29"/>
      <c r="I162" s="29" t="s">
        <v>398</v>
      </c>
      <c r="J162" s="29">
        <v>2</v>
      </c>
      <c r="K162" s="67" t="s">
        <v>39</v>
      </c>
      <c r="L162" s="40" t="s">
        <v>16053</v>
      </c>
      <c r="M162" s="65" t="str">
        <f t="shared" si="22"/>
        <v>https://www.aiche.org/academy/conferences/loss-prevention-symposium/1974/proceeding</v>
      </c>
      <c r="N162" s="40" t="str">
        <f t="shared" si="19"/>
        <v>F.H. Small and G.E. Snyder, "Controlling In-Plant Toxic Spills ," Loss Prevention Symposium - Vol 8, AIChE, 1974 pp. 24-28.</v>
      </c>
      <c r="O162" s="90" t="str">
        <f t="shared" si="23"/>
        <v>https://www.aiche.org/academy/conferences/loss-prevention-symposium/1974/proceeding/session/technical-papers</v>
      </c>
      <c r="P162" s="28" t="s">
        <v>16058</v>
      </c>
      <c r="Q162" s="90" t="str">
        <f t="shared" si="18"/>
        <v>https://www.aiche.org/node/1177336/group/9196/session/118666/paper/818516</v>
      </c>
    </row>
    <row r="163" spans="1:17" ht="31" x14ac:dyDescent="0.35">
      <c r="A163" s="29">
        <v>162</v>
      </c>
      <c r="B163" s="66">
        <v>1974</v>
      </c>
      <c r="C163" s="29" t="s">
        <v>15554</v>
      </c>
      <c r="D163" s="29" t="s">
        <v>19148</v>
      </c>
      <c r="E163" s="28" t="s">
        <v>399</v>
      </c>
      <c r="F163" s="28" t="s">
        <v>15620</v>
      </c>
      <c r="G163" s="29">
        <v>8</v>
      </c>
      <c r="H163" s="29"/>
      <c r="I163" s="29" t="s">
        <v>400</v>
      </c>
      <c r="J163" s="29">
        <v>2</v>
      </c>
      <c r="K163" s="67" t="s">
        <v>40</v>
      </c>
      <c r="L163" s="40" t="s">
        <v>16053</v>
      </c>
      <c r="M163" s="65" t="str">
        <f t="shared" si="22"/>
        <v>https://www.aiche.org/academy/conferences/loss-prevention-symposium/1974/proceeding</v>
      </c>
      <c r="N163" s="40" t="str">
        <f t="shared" si="19"/>
        <v>G.E. Socha, "Industrial Hygiene Considerations in Process Design," Loss Prevention Symposium - Vol 8, AIChE, 1974 pp. 29-34.</v>
      </c>
      <c r="O163" s="90" t="str">
        <f t="shared" si="23"/>
        <v>https://www.aiche.org/academy/conferences/loss-prevention-symposium/1974/proceeding/session/technical-papers</v>
      </c>
      <c r="P163" s="28" t="s">
        <v>16059</v>
      </c>
      <c r="Q163" s="90" t="str">
        <f t="shared" si="18"/>
        <v>https://www.aiche.org/node/1177336/group/9196/session/118666/paper/818521</v>
      </c>
    </row>
    <row r="164" spans="1:17" ht="46.5" x14ac:dyDescent="0.35">
      <c r="A164" s="29">
        <v>163</v>
      </c>
      <c r="B164" s="66">
        <v>1974</v>
      </c>
      <c r="C164" s="29" t="s">
        <v>15554</v>
      </c>
      <c r="D164" s="29" t="s">
        <v>19148</v>
      </c>
      <c r="E164" s="28" t="s">
        <v>401</v>
      </c>
      <c r="F164" s="28" t="s">
        <v>15621</v>
      </c>
      <c r="G164" s="29">
        <v>8</v>
      </c>
      <c r="H164" s="29"/>
      <c r="I164" s="29" t="s">
        <v>402</v>
      </c>
      <c r="J164" s="29">
        <v>2</v>
      </c>
      <c r="K164" s="67" t="s">
        <v>41</v>
      </c>
      <c r="L164" s="40" t="s">
        <v>16053</v>
      </c>
      <c r="M164" s="65" t="str">
        <f t="shared" si="22"/>
        <v>https://www.aiche.org/academy/conferences/loss-prevention-symposium/1974/proceeding</v>
      </c>
      <c r="N164" s="40" t="str">
        <f t="shared" si="19"/>
        <v>J.F. Morgan, "Establishing In-Plant Standards of Exposure to Toxic Materials In Chemical Plant Design," Loss Prevention Symposium - Vol 8, AIChE, 1974 pp. 35-37.</v>
      </c>
      <c r="O164" s="90" t="str">
        <f t="shared" si="23"/>
        <v>https://www.aiche.org/academy/conferences/loss-prevention-symposium/1974/proceeding/session/technical-papers</v>
      </c>
      <c r="P164" s="28" t="s">
        <v>16060</v>
      </c>
      <c r="Q164" s="90" t="str">
        <f t="shared" si="18"/>
        <v>https://www.aiche.org/node/1177336/group/9196/session/118666/paper/818526</v>
      </c>
    </row>
    <row r="165" spans="1:17" ht="31" x14ac:dyDescent="0.35">
      <c r="A165" s="29">
        <v>164</v>
      </c>
      <c r="B165" s="66">
        <v>1974</v>
      </c>
      <c r="C165" s="29" t="s">
        <v>15554</v>
      </c>
      <c r="D165" s="29" t="s">
        <v>19148</v>
      </c>
      <c r="E165" s="28" t="s">
        <v>403</v>
      </c>
      <c r="F165" s="28" t="s">
        <v>15622</v>
      </c>
      <c r="G165" s="29">
        <v>8</v>
      </c>
      <c r="H165" s="29"/>
      <c r="I165" s="29" t="s">
        <v>404</v>
      </c>
      <c r="J165" s="29">
        <v>2</v>
      </c>
      <c r="K165" s="67" t="s">
        <v>42</v>
      </c>
      <c r="L165" s="40" t="s">
        <v>16053</v>
      </c>
      <c r="M165" s="65" t="str">
        <f t="shared" si="22"/>
        <v>https://www.aiche.org/academy/conferences/loss-prevention-symposium/1974/proceeding</v>
      </c>
      <c r="N165" s="40" t="str">
        <f t="shared" si="19"/>
        <v>J.D. Baker, "Pre Start-up Safety Review ," Loss Prevention Symposium - Vol 8, AIChE, 1974 pp. 38-39.</v>
      </c>
      <c r="O165" s="90" t="str">
        <f t="shared" si="23"/>
        <v>https://www.aiche.org/academy/conferences/loss-prevention-symposium/1974/proceeding/session/technical-papers</v>
      </c>
      <c r="P165" s="28" t="s">
        <v>16061</v>
      </c>
      <c r="Q165" s="90" t="str">
        <f t="shared" si="18"/>
        <v>https://www.aiche.org/node/1177336/group/9196/session/118666/paper/818531</v>
      </c>
    </row>
    <row r="166" spans="1:17" ht="31" x14ac:dyDescent="0.35">
      <c r="A166" s="29">
        <v>165</v>
      </c>
      <c r="B166" s="66">
        <v>1974</v>
      </c>
      <c r="C166" s="29" t="s">
        <v>15554</v>
      </c>
      <c r="D166" s="29" t="s">
        <v>19148</v>
      </c>
      <c r="E166" s="28" t="s">
        <v>405</v>
      </c>
      <c r="F166" s="28" t="s">
        <v>15623</v>
      </c>
      <c r="G166" s="29">
        <v>8</v>
      </c>
      <c r="H166" s="29"/>
      <c r="I166" s="29" t="s">
        <v>406</v>
      </c>
      <c r="J166" s="29">
        <v>2</v>
      </c>
      <c r="K166" s="67" t="s">
        <v>43</v>
      </c>
      <c r="L166" s="40" t="s">
        <v>16053</v>
      </c>
      <c r="M166" s="65" t="str">
        <f t="shared" si="22"/>
        <v>https://www.aiche.org/academy/conferences/loss-prevention-symposium/1974/proceeding</v>
      </c>
      <c r="N166" s="40" t="str">
        <f t="shared" si="19"/>
        <v>C.F. Mackey, "Pre Start-up Safety Checkout-Prelude to a Successful Startup ," Loss Prevention Symposium - Vol 8, AIChE, 1974 pp. 40-41.</v>
      </c>
      <c r="O166" s="90" t="str">
        <f t="shared" si="23"/>
        <v>https://www.aiche.org/academy/conferences/loss-prevention-symposium/1974/proceeding/session/technical-papers</v>
      </c>
      <c r="P166" s="28" t="s">
        <v>16062</v>
      </c>
      <c r="Q166" s="90" t="str">
        <f t="shared" si="18"/>
        <v>https://www.aiche.org/node/1177336/group/9196/session/118666/paper/818536</v>
      </c>
    </row>
    <row r="167" spans="1:17" ht="31" x14ac:dyDescent="0.35">
      <c r="A167" s="29">
        <v>166</v>
      </c>
      <c r="B167" s="66">
        <v>1974</v>
      </c>
      <c r="C167" s="29" t="s">
        <v>15554</v>
      </c>
      <c r="D167" s="29" t="s">
        <v>19148</v>
      </c>
      <c r="E167" s="28" t="s">
        <v>407</v>
      </c>
      <c r="F167" s="28" t="s">
        <v>15624</v>
      </c>
      <c r="G167" s="29">
        <v>8</v>
      </c>
      <c r="H167" s="29"/>
      <c r="I167" s="29" t="s">
        <v>408</v>
      </c>
      <c r="J167" s="29">
        <v>2</v>
      </c>
      <c r="K167" s="29">
        <v>10</v>
      </c>
      <c r="L167" s="40" t="s">
        <v>16053</v>
      </c>
      <c r="M167" s="65" t="str">
        <f t="shared" si="22"/>
        <v>https://www.aiche.org/academy/conferences/loss-prevention-symposium/1974/proceeding</v>
      </c>
      <c r="N167" s="40" t="str">
        <f t="shared" si="19"/>
        <v>R.F. Schwab and J.B. Lawler, "Laboratory Evaluation Tests of Fireproofing Materials ," Loss Prevention Symposium - Vol 8, AIChE, 1974 pp. 42-44.</v>
      </c>
      <c r="O167" s="90" t="str">
        <f t="shared" si="23"/>
        <v>https://www.aiche.org/academy/conferences/loss-prevention-symposium/1974/proceeding/session/technical-papers</v>
      </c>
      <c r="P167" s="28" t="s">
        <v>16063</v>
      </c>
      <c r="Q167" s="90" t="str">
        <f t="shared" si="18"/>
        <v>https://www.aiche.org/node/1177336/group/9196/session/118666/paper/818541</v>
      </c>
    </row>
    <row r="168" spans="1:17" ht="31" x14ac:dyDescent="0.35">
      <c r="A168" s="29">
        <v>167</v>
      </c>
      <c r="B168" s="66">
        <v>1974</v>
      </c>
      <c r="C168" s="29" t="s">
        <v>15554</v>
      </c>
      <c r="D168" s="29" t="s">
        <v>19148</v>
      </c>
      <c r="E168" s="28" t="s">
        <v>409</v>
      </c>
      <c r="F168" s="28" t="s">
        <v>15625</v>
      </c>
      <c r="G168" s="29">
        <v>8</v>
      </c>
      <c r="H168" s="29"/>
      <c r="I168" s="29" t="s">
        <v>366</v>
      </c>
      <c r="J168" s="29">
        <v>2</v>
      </c>
      <c r="K168" s="29">
        <v>11</v>
      </c>
      <c r="L168" s="40" t="s">
        <v>16053</v>
      </c>
      <c r="M168" s="65" t="str">
        <f t="shared" si="22"/>
        <v>https://www.aiche.org/academy/conferences/loss-prevention-symposium/1974/proceeding</v>
      </c>
      <c r="N168" s="40" t="str">
        <f t="shared" si="19"/>
        <v>J.N. Kaiser, "Testing Fireproofing for Structural Steel," Loss Prevention Symposium - Vol 8, AIChE, 1974 pp. 45-57.</v>
      </c>
      <c r="O168" s="90" t="str">
        <f t="shared" si="23"/>
        <v>https://www.aiche.org/academy/conferences/loss-prevention-symposium/1974/proceeding/session/technical-papers</v>
      </c>
      <c r="P168" s="28" t="s">
        <v>16064</v>
      </c>
      <c r="Q168" s="90" t="str">
        <f t="shared" si="18"/>
        <v>https://www.aiche.org/node/1177336/group/9196/session/118666/paper/818546</v>
      </c>
    </row>
    <row r="169" spans="1:17" ht="31" x14ac:dyDescent="0.35">
      <c r="A169" s="29">
        <v>168</v>
      </c>
      <c r="B169" s="66">
        <v>1974</v>
      </c>
      <c r="C169" s="29" t="s">
        <v>15554</v>
      </c>
      <c r="D169" s="29" t="s">
        <v>19148</v>
      </c>
      <c r="E169" s="28" t="s">
        <v>410</v>
      </c>
      <c r="F169" s="28" t="s">
        <v>15626</v>
      </c>
      <c r="G169" s="29">
        <v>8</v>
      </c>
      <c r="H169" s="29"/>
      <c r="I169" s="29" t="s">
        <v>411</v>
      </c>
      <c r="J169" s="29">
        <v>2</v>
      </c>
      <c r="K169" s="29">
        <v>12</v>
      </c>
      <c r="L169" s="40" t="s">
        <v>16053</v>
      </c>
      <c r="M169" s="65" t="str">
        <f t="shared" si="22"/>
        <v>https://www.aiche.org/academy/conferences/loss-prevention-symposium/1974/proceeding</v>
      </c>
      <c r="N169" s="40" t="str">
        <f t="shared" si="19"/>
        <v>W.J. McMillan, "Testing Pipe Insulation ," Loss Prevention Symposium - Vol 8, AIChE, 1974 pp. 48-51.</v>
      </c>
      <c r="O169" s="90" t="str">
        <f t="shared" si="23"/>
        <v>https://www.aiche.org/academy/conferences/loss-prevention-symposium/1974/proceeding/session/technical-papers</v>
      </c>
      <c r="P169" s="28" t="s">
        <v>16065</v>
      </c>
      <c r="Q169" s="90" t="str">
        <f t="shared" si="18"/>
        <v>https://www.aiche.org/node/1177336/group/9196/session/118666/paper/818551</v>
      </c>
    </row>
    <row r="170" spans="1:17" ht="46.5" x14ac:dyDescent="0.35">
      <c r="A170" s="29">
        <v>169</v>
      </c>
      <c r="B170" s="66">
        <v>1974</v>
      </c>
      <c r="C170" s="29" t="s">
        <v>15554</v>
      </c>
      <c r="D170" s="29" t="s">
        <v>19148</v>
      </c>
      <c r="E170" s="28" t="s">
        <v>412</v>
      </c>
      <c r="F170" s="28" t="s">
        <v>15627</v>
      </c>
      <c r="G170" s="29">
        <v>8</v>
      </c>
      <c r="H170" s="29"/>
      <c r="I170" s="29" t="s">
        <v>413</v>
      </c>
      <c r="J170" s="29">
        <v>2</v>
      </c>
      <c r="K170" s="29">
        <v>13</v>
      </c>
      <c r="L170" s="40" t="s">
        <v>16053</v>
      </c>
      <c r="M170" s="65" t="str">
        <f t="shared" si="22"/>
        <v>https://www.aiche.org/academy/conferences/loss-prevention-symposium/1974/proceeding</v>
      </c>
      <c r="N170" s="40" t="str">
        <f t="shared" si="19"/>
        <v>J.F. Montle and K.G. Mayhan, "Role of Magnesium Oxychloride Cements In Fire Loss Prevention," Loss Prevention Symposium - Vol 8, AIChE, 1974 pp. 52-56.</v>
      </c>
      <c r="O170" s="90" t="str">
        <f t="shared" si="23"/>
        <v>https://www.aiche.org/academy/conferences/loss-prevention-symposium/1974/proceeding/session/technical-papers</v>
      </c>
      <c r="P170" s="28" t="s">
        <v>16066</v>
      </c>
      <c r="Q170" s="90" t="str">
        <f t="shared" si="18"/>
        <v>https://www.aiche.org/node/1177336/group/9196/session/118666/paper/818556</v>
      </c>
    </row>
    <row r="171" spans="1:17" ht="31" x14ac:dyDescent="0.35">
      <c r="A171" s="29">
        <v>170</v>
      </c>
      <c r="B171" s="66">
        <v>1974</v>
      </c>
      <c r="C171" s="29" t="s">
        <v>15554</v>
      </c>
      <c r="D171" s="29" t="s">
        <v>19148</v>
      </c>
      <c r="E171" s="28" t="s">
        <v>414</v>
      </c>
      <c r="F171" s="28" t="s">
        <v>15628</v>
      </c>
      <c r="G171" s="29">
        <v>8</v>
      </c>
      <c r="H171" s="29"/>
      <c r="I171" s="29" t="s">
        <v>415</v>
      </c>
      <c r="J171" s="29">
        <v>2</v>
      </c>
      <c r="K171" s="29">
        <v>14</v>
      </c>
      <c r="L171" s="40" t="s">
        <v>16053</v>
      </c>
      <c r="M171" s="65" t="str">
        <f t="shared" si="22"/>
        <v>https://www.aiche.org/academy/conferences/loss-prevention-symposium/1974/proceeding</v>
      </c>
      <c r="N171" s="40" t="str">
        <f t="shared" si="19"/>
        <v>G.K. Castle, "Fire Protection of Structural Steel ," Loss Prevention Symposium - Vol 8, AIChE, 1974 pp. 57-64.</v>
      </c>
      <c r="O171" s="90" t="str">
        <f t="shared" si="23"/>
        <v>https://www.aiche.org/academy/conferences/loss-prevention-symposium/1974/proceeding/session/technical-papers</v>
      </c>
      <c r="P171" s="28" t="s">
        <v>16067</v>
      </c>
      <c r="Q171" s="90" t="str">
        <f t="shared" si="18"/>
        <v>https://www.aiche.org/node/1177336/group/9196/session/118666/paper/818561</v>
      </c>
    </row>
    <row r="172" spans="1:17" ht="31" x14ac:dyDescent="0.35">
      <c r="A172" s="29">
        <v>171</v>
      </c>
      <c r="B172" s="66">
        <v>1974</v>
      </c>
      <c r="C172" s="29" t="s">
        <v>15554</v>
      </c>
      <c r="D172" s="29" t="s">
        <v>19148</v>
      </c>
      <c r="E172" s="28" t="s">
        <v>416</v>
      </c>
      <c r="F172" s="28" t="s">
        <v>15629</v>
      </c>
      <c r="G172" s="29">
        <v>8</v>
      </c>
      <c r="H172" s="29"/>
      <c r="I172" s="29" t="s">
        <v>417</v>
      </c>
      <c r="J172" s="29">
        <v>2</v>
      </c>
      <c r="K172" s="29">
        <v>15</v>
      </c>
      <c r="L172" s="40" t="s">
        <v>16053</v>
      </c>
      <c r="M172" s="65" t="str">
        <f t="shared" si="22"/>
        <v>https://www.aiche.org/academy/conferences/loss-prevention-symposium/1974/proceeding</v>
      </c>
      <c r="N172" s="40" t="str">
        <f t="shared" si="19"/>
        <v>R. Feldman, "Subliming Coatings For Fireproofing of Steel ," Loss Prevention Symposium - Vol 8, AIChE, 1974 pp. 65-68.</v>
      </c>
      <c r="O172" s="90" t="str">
        <f t="shared" si="23"/>
        <v>https://www.aiche.org/academy/conferences/loss-prevention-symposium/1974/proceeding/session/technical-papers</v>
      </c>
      <c r="P172" s="28" t="s">
        <v>16068</v>
      </c>
      <c r="Q172" s="90" t="str">
        <f t="shared" si="18"/>
        <v>https://www.aiche.org/node/1177336/group/9196/session/118666/paper/818566</v>
      </c>
    </row>
    <row r="173" spans="1:17" ht="31" x14ac:dyDescent="0.35">
      <c r="A173" s="29">
        <v>172</v>
      </c>
      <c r="B173" s="66">
        <v>1974</v>
      </c>
      <c r="C173" s="29" t="s">
        <v>15554</v>
      </c>
      <c r="D173" s="29" t="s">
        <v>19148</v>
      </c>
      <c r="E173" s="28" t="s">
        <v>418</v>
      </c>
      <c r="F173" s="28" t="s">
        <v>15630</v>
      </c>
      <c r="G173" s="29">
        <v>8</v>
      </c>
      <c r="H173" s="29"/>
      <c r="I173" s="29" t="s">
        <v>419</v>
      </c>
      <c r="J173" s="29">
        <v>2</v>
      </c>
      <c r="K173" s="29">
        <v>16</v>
      </c>
      <c r="L173" s="40" t="s">
        <v>16053</v>
      </c>
      <c r="M173" s="65" t="str">
        <f t="shared" si="22"/>
        <v>https://www.aiche.org/academy/conferences/loss-prevention-symposium/1974/proceeding</v>
      </c>
      <c r="N173" s="40" t="str">
        <f t="shared" si="19"/>
        <v>J.F. O'Rourke, "The Use of Intumescent Coatings for Fire Protection of Structural Steel ," Loss Prevention Symposium - Vol 8, AIChE, 1974 pp. 69-72.</v>
      </c>
      <c r="O173" s="90" t="str">
        <f t="shared" si="23"/>
        <v>https://www.aiche.org/academy/conferences/loss-prevention-symposium/1974/proceeding/session/technical-papers</v>
      </c>
      <c r="P173" s="28" t="s">
        <v>16069</v>
      </c>
      <c r="Q173" s="90" t="str">
        <f t="shared" si="18"/>
        <v>https://www.aiche.org/node/1177336/group/9196/session/118666/paper/818571</v>
      </c>
    </row>
    <row r="174" spans="1:17" ht="31" x14ac:dyDescent="0.35">
      <c r="A174" s="29">
        <v>173</v>
      </c>
      <c r="B174" s="66">
        <v>1974</v>
      </c>
      <c r="C174" s="29" t="s">
        <v>15554</v>
      </c>
      <c r="D174" s="29" t="s">
        <v>19148</v>
      </c>
      <c r="E174" s="28" t="s">
        <v>15631</v>
      </c>
      <c r="F174" s="28" t="s">
        <v>15632</v>
      </c>
      <c r="G174" s="29">
        <v>8</v>
      </c>
      <c r="H174" s="29"/>
      <c r="I174" s="29" t="s">
        <v>420</v>
      </c>
      <c r="J174" s="29">
        <v>2</v>
      </c>
      <c r="K174" s="29">
        <v>17</v>
      </c>
      <c r="L174" s="40" t="s">
        <v>16053</v>
      </c>
      <c r="M174" s="65" t="str">
        <f t="shared" si="22"/>
        <v>https://www.aiche.org/academy/conferences/loss-prevention-symposium/1974/proceeding</v>
      </c>
      <c r="N174" s="40" t="str">
        <f t="shared" si="19"/>
        <v>A Discussion, "Fireproofing in the Process Industries," Loss Prevention Symposium - Vol 8, AIChE, 1974 pp. 73-76.</v>
      </c>
      <c r="O174" s="90" t="str">
        <f t="shared" si="23"/>
        <v>https://www.aiche.org/academy/conferences/loss-prevention-symposium/1974/proceeding/session/technical-papers</v>
      </c>
      <c r="P174" s="28" t="s">
        <v>16070</v>
      </c>
      <c r="Q174" s="90" t="str">
        <f t="shared" si="18"/>
        <v>https://www.aiche.org/node/1177336/group/9196/session/118666/paper/818576</v>
      </c>
    </row>
    <row r="175" spans="1:17" ht="46.5" x14ac:dyDescent="0.35">
      <c r="A175" s="29">
        <v>174</v>
      </c>
      <c r="B175" s="66">
        <v>1974</v>
      </c>
      <c r="C175" s="29" t="s">
        <v>15554</v>
      </c>
      <c r="D175" s="29" t="s">
        <v>19148</v>
      </c>
      <c r="E175" s="28" t="s">
        <v>421</v>
      </c>
      <c r="F175" s="28" t="s">
        <v>15633</v>
      </c>
      <c r="G175" s="29">
        <v>8</v>
      </c>
      <c r="H175" s="29"/>
      <c r="I175" s="29" t="s">
        <v>166</v>
      </c>
      <c r="J175" s="29">
        <v>2</v>
      </c>
      <c r="K175" s="29">
        <v>18</v>
      </c>
      <c r="L175" s="40" t="s">
        <v>16053</v>
      </c>
      <c r="M175" s="65" t="str">
        <f t="shared" si="22"/>
        <v>https://www.aiche.org/academy/conferences/loss-prevention-symposium/1974/proceeding</v>
      </c>
      <c r="N175" s="40" t="str">
        <f t="shared" si="19"/>
        <v>L.M. Krasner, "The Feasibility of Quantitatively Analyzing Investments in Loss Prevention Activities," Loss Prevention Symposium - Vol 8, AIChE, 1974 pp. 77-79.</v>
      </c>
      <c r="O175" s="90" t="str">
        <f t="shared" si="23"/>
        <v>https://www.aiche.org/academy/conferences/loss-prevention-symposium/1974/proceeding/session/technical-papers</v>
      </c>
      <c r="P175" s="28" t="s">
        <v>16071</v>
      </c>
      <c r="Q175" s="90" t="str">
        <f t="shared" si="18"/>
        <v>https://www.aiche.org/node/1177336/group/9196/session/118666/paper/818581</v>
      </c>
    </row>
    <row r="176" spans="1:17" ht="31" x14ac:dyDescent="0.35">
      <c r="A176" s="29">
        <v>175</v>
      </c>
      <c r="B176" s="66">
        <v>1974</v>
      </c>
      <c r="C176" s="29" t="s">
        <v>15554</v>
      </c>
      <c r="D176" s="29" t="s">
        <v>19148</v>
      </c>
      <c r="E176" s="28" t="s">
        <v>422</v>
      </c>
      <c r="F176" s="28" t="s">
        <v>15634</v>
      </c>
      <c r="G176" s="29">
        <v>8</v>
      </c>
      <c r="H176" s="29"/>
      <c r="I176" s="29" t="s">
        <v>423</v>
      </c>
      <c r="J176" s="29">
        <v>2</v>
      </c>
      <c r="K176" s="29">
        <v>19</v>
      </c>
      <c r="L176" s="40" t="s">
        <v>16053</v>
      </c>
      <c r="M176" s="65" t="str">
        <f t="shared" si="22"/>
        <v>https://www.aiche.org/academy/conferences/loss-prevention-symposium/1974/proceeding</v>
      </c>
      <c r="N176" s="40" t="str">
        <f t="shared" si="19"/>
        <v>P.D. Hoffman, "Hazard Evaluation and Risk Control ," Loss Prevention Symposium - Vol 8, AIChE, 1974 pp. 80-84.</v>
      </c>
      <c r="O176" s="90" t="str">
        <f t="shared" si="23"/>
        <v>https://www.aiche.org/academy/conferences/loss-prevention-symposium/1974/proceeding/session/technical-papers</v>
      </c>
      <c r="P176" s="28" t="s">
        <v>16072</v>
      </c>
      <c r="Q176" s="90" t="str">
        <f t="shared" si="18"/>
        <v>https://www.aiche.org/node/1177336/group/9196/session/118666/paper/818586</v>
      </c>
    </row>
    <row r="177" spans="1:17" ht="31" x14ac:dyDescent="0.35">
      <c r="A177" s="29">
        <v>176</v>
      </c>
      <c r="B177" s="66">
        <v>1974</v>
      </c>
      <c r="C177" s="29" t="s">
        <v>15554</v>
      </c>
      <c r="D177" s="29" t="s">
        <v>19148</v>
      </c>
      <c r="E177" s="28" t="s">
        <v>424</v>
      </c>
      <c r="F177" s="28" t="s">
        <v>15635</v>
      </c>
      <c r="G177" s="29">
        <v>8</v>
      </c>
      <c r="H177" s="29"/>
      <c r="I177" s="29" t="s">
        <v>425</v>
      </c>
      <c r="J177" s="29">
        <v>2</v>
      </c>
      <c r="K177" s="29">
        <v>20</v>
      </c>
      <c r="L177" s="40" t="s">
        <v>16053</v>
      </c>
      <c r="M177" s="65" t="str">
        <f t="shared" si="22"/>
        <v>https://www.aiche.org/academy/conferences/loss-prevention-symposium/1974/proceeding</v>
      </c>
      <c r="N177" s="40" t="str">
        <f t="shared" si="19"/>
        <v>M.J Miller, "Reliability of Fire Protection Systems ," Loss Prevention Symposium - Vol 8, AIChE, 1974 pp. 85-90.</v>
      </c>
      <c r="O177" s="90" t="str">
        <f t="shared" si="23"/>
        <v>https://www.aiche.org/academy/conferences/loss-prevention-symposium/1974/proceeding/session/technical-papers</v>
      </c>
      <c r="P177" s="28" t="s">
        <v>16073</v>
      </c>
      <c r="Q177" s="90" t="str">
        <f t="shared" si="18"/>
        <v>https://www.aiche.org/node/1177336/group/9196/session/118666/paper/818591</v>
      </c>
    </row>
    <row r="178" spans="1:17" ht="46.5" x14ac:dyDescent="0.35">
      <c r="A178" s="29">
        <v>177</v>
      </c>
      <c r="B178" s="66">
        <v>1974</v>
      </c>
      <c r="C178" s="29" t="s">
        <v>15554</v>
      </c>
      <c r="D178" s="29" t="s">
        <v>19148</v>
      </c>
      <c r="E178" s="28" t="s">
        <v>426</v>
      </c>
      <c r="F178" s="28" t="s">
        <v>15636</v>
      </c>
      <c r="G178" s="29">
        <v>8</v>
      </c>
      <c r="H178" s="29"/>
      <c r="I178" s="29" t="s">
        <v>427</v>
      </c>
      <c r="J178" s="29">
        <v>2</v>
      </c>
      <c r="K178" s="29">
        <v>21</v>
      </c>
      <c r="L178" s="40" t="s">
        <v>16053</v>
      </c>
      <c r="M178" s="65" t="str">
        <f t="shared" si="22"/>
        <v>https://www.aiche.org/academy/conferences/loss-prevention-symposium/1974/proceeding</v>
      </c>
      <c r="N178" s="40" t="str">
        <f t="shared" si="19"/>
        <v>G.J. Powers and F.C. Tompkins, "A Synthesis Strategy for Fault Trees in Chemical Processing Systems," Loss Prevention Symposium - Vol 8, AIChE, 1974 pp.   91-99.</v>
      </c>
      <c r="O178" s="90" t="str">
        <f t="shared" si="23"/>
        <v>https://www.aiche.org/academy/conferences/loss-prevention-symposium/1974/proceeding/session/technical-papers</v>
      </c>
      <c r="P178" s="28" t="s">
        <v>16074</v>
      </c>
      <c r="Q178" s="90" t="str">
        <f t="shared" si="18"/>
        <v>https://www.aiche.org/node/1177336/group/9196/session/118666/paper/818596</v>
      </c>
    </row>
    <row r="179" spans="1:17" ht="31" x14ac:dyDescent="0.35">
      <c r="A179" s="29">
        <v>178</v>
      </c>
      <c r="B179" s="66">
        <v>1974</v>
      </c>
      <c r="C179" s="29" t="s">
        <v>15554</v>
      </c>
      <c r="D179" s="29" t="s">
        <v>19148</v>
      </c>
      <c r="E179" s="28" t="s">
        <v>428</v>
      </c>
      <c r="F179" s="28" t="s">
        <v>15637</v>
      </c>
      <c r="G179" s="29">
        <v>8</v>
      </c>
      <c r="H179" s="29"/>
      <c r="I179" s="29" t="s">
        <v>429</v>
      </c>
      <c r="J179" s="29">
        <v>2</v>
      </c>
      <c r="K179" s="29">
        <v>22</v>
      </c>
      <c r="L179" s="40" t="s">
        <v>16053</v>
      </c>
      <c r="M179" s="65" t="str">
        <f t="shared" si="22"/>
        <v>https://www.aiche.org/academy/conferences/loss-prevention-symposium/1974/proceeding</v>
      </c>
      <c r="N179" s="40" t="str">
        <f t="shared" si="19"/>
        <v>W.W. Russell, "Safety in Flange Joints ," Loss Prevention Symposium - Vol 8, AIChE, 1974 pp. 100-104.</v>
      </c>
      <c r="O179" s="90" t="str">
        <f t="shared" si="23"/>
        <v>https://www.aiche.org/academy/conferences/loss-prevention-symposium/1974/proceeding/session/technical-papers</v>
      </c>
      <c r="P179" s="28" t="s">
        <v>16075</v>
      </c>
      <c r="Q179" s="90" t="str">
        <f t="shared" si="18"/>
        <v>https://www.aiche.org/node/1177336/group/9196/session/118666/paper/818601</v>
      </c>
    </row>
    <row r="180" spans="1:17" ht="31" x14ac:dyDescent="0.35">
      <c r="A180" s="29">
        <v>179</v>
      </c>
      <c r="B180" s="66">
        <v>1974</v>
      </c>
      <c r="C180" s="29" t="s">
        <v>15554</v>
      </c>
      <c r="D180" s="29" t="s">
        <v>19148</v>
      </c>
      <c r="E180" s="28" t="s">
        <v>430</v>
      </c>
      <c r="F180" s="28" t="s">
        <v>15638</v>
      </c>
      <c r="G180" s="29">
        <v>8</v>
      </c>
      <c r="H180" s="29"/>
      <c r="I180" s="29" t="s">
        <v>431</v>
      </c>
      <c r="J180" s="29">
        <v>2</v>
      </c>
      <c r="K180" s="29">
        <v>23</v>
      </c>
      <c r="L180" s="40" t="s">
        <v>16053</v>
      </c>
      <c r="M180" s="65" t="str">
        <f t="shared" si="22"/>
        <v>https://www.aiche.org/academy/conferences/loss-prevention-symposium/1974/proceeding</v>
      </c>
      <c r="N180" s="40" t="str">
        <f t="shared" si="19"/>
        <v>H.G. Lawley, "Operability Studies and Hazard Analysis ," Loss Prevention Symposium - Vol 8, AIChE, 1974 pp. 105-116.</v>
      </c>
      <c r="O180" s="90" t="str">
        <f t="shared" si="23"/>
        <v>https://www.aiche.org/academy/conferences/loss-prevention-symposium/1974/proceeding/session/technical-papers</v>
      </c>
      <c r="P180" s="28" t="s">
        <v>16076</v>
      </c>
      <c r="Q180" s="90" t="str">
        <f t="shared" si="18"/>
        <v>https://www.aiche.org/node/1177336/group/9196/session/118666/paper/818606</v>
      </c>
    </row>
    <row r="181" spans="1:17" ht="31" x14ac:dyDescent="0.35">
      <c r="A181" s="29">
        <v>180</v>
      </c>
      <c r="B181" s="66">
        <v>1974</v>
      </c>
      <c r="C181" s="29" t="s">
        <v>15554</v>
      </c>
      <c r="D181" s="29" t="s">
        <v>19148</v>
      </c>
      <c r="E181" s="28" t="s">
        <v>432</v>
      </c>
      <c r="F181" s="28" t="s">
        <v>433</v>
      </c>
      <c r="G181" s="29">
        <v>8</v>
      </c>
      <c r="H181" s="29"/>
      <c r="I181" s="29" t="s">
        <v>434</v>
      </c>
      <c r="J181" s="29">
        <v>2</v>
      </c>
      <c r="K181" s="29">
        <v>24</v>
      </c>
      <c r="L181" s="40" t="s">
        <v>16053</v>
      </c>
      <c r="M181" s="65" t="str">
        <f t="shared" si="22"/>
        <v>https://www.aiche.org/academy/conferences/loss-prevention-symposium/1974/proceeding</v>
      </c>
      <c r="N181" s="40" t="str">
        <f t="shared" si="19"/>
        <v>T.L. Bateman, F.H. Small and G.E. Snyder, "Dinitrotoluene Pipeline Explosion ," Loss Prevention Symposium - Vol 8, AIChE, 1974 pp. 117-122.</v>
      </c>
      <c r="O181" s="90" t="str">
        <f t="shared" si="23"/>
        <v>https://www.aiche.org/academy/conferences/loss-prevention-symposium/1974/proceeding/session/technical-papers</v>
      </c>
      <c r="P181" s="28" t="s">
        <v>16077</v>
      </c>
      <c r="Q181" s="90" t="str">
        <f t="shared" si="18"/>
        <v>https://www.aiche.org/node/1177336/group/9196/session/118666/paper/818611</v>
      </c>
    </row>
    <row r="182" spans="1:17" ht="31" x14ac:dyDescent="0.35">
      <c r="A182" s="29">
        <v>181</v>
      </c>
      <c r="B182" s="66">
        <v>1974</v>
      </c>
      <c r="C182" s="29" t="s">
        <v>15554</v>
      </c>
      <c r="D182" s="29" t="s">
        <v>19148</v>
      </c>
      <c r="E182" s="28" t="s">
        <v>435</v>
      </c>
      <c r="F182" s="28" t="s">
        <v>15639</v>
      </c>
      <c r="G182" s="29">
        <v>8</v>
      </c>
      <c r="H182" s="29"/>
      <c r="I182" s="29" t="s">
        <v>436</v>
      </c>
      <c r="J182" s="29">
        <v>2</v>
      </c>
      <c r="K182" s="29">
        <v>25</v>
      </c>
      <c r="L182" s="40" t="s">
        <v>16053</v>
      </c>
      <c r="M182" s="65" t="str">
        <f t="shared" si="22"/>
        <v>https://www.aiche.org/academy/conferences/loss-prevention-symposium/1974/proceeding</v>
      </c>
      <c r="N182" s="40" t="str">
        <f t="shared" si="19"/>
        <v>G.S. Biasutti and E. Camera, "Safety Aspects of Continuous Nitration ," Loss Prevention Symposium - Vol 8, AIChE, 1974 pp. 123-125.</v>
      </c>
      <c r="O182" s="90" t="str">
        <f t="shared" si="23"/>
        <v>https://www.aiche.org/academy/conferences/loss-prevention-symposium/1974/proceeding/session/technical-papers</v>
      </c>
      <c r="P182" s="28" t="s">
        <v>16078</v>
      </c>
      <c r="Q182" s="90" t="str">
        <f t="shared" si="18"/>
        <v>https://www.aiche.org/node/1177336/group/9196/session/118666/paper/818616</v>
      </c>
    </row>
    <row r="183" spans="1:17" ht="31" x14ac:dyDescent="0.35">
      <c r="A183" s="29">
        <v>182</v>
      </c>
      <c r="B183" s="66">
        <v>1974</v>
      </c>
      <c r="C183" s="29" t="s">
        <v>15554</v>
      </c>
      <c r="D183" s="29" t="s">
        <v>19148</v>
      </c>
      <c r="E183" s="28" t="s">
        <v>437</v>
      </c>
      <c r="F183" s="28" t="s">
        <v>586</v>
      </c>
      <c r="G183" s="29">
        <v>8</v>
      </c>
      <c r="H183" s="29"/>
      <c r="I183" s="29" t="s">
        <v>438</v>
      </c>
      <c r="J183" s="29">
        <v>2</v>
      </c>
      <c r="K183" s="29">
        <v>26</v>
      </c>
      <c r="L183" s="40" t="s">
        <v>16053</v>
      </c>
      <c r="M183" s="65" t="str">
        <f t="shared" si="22"/>
        <v>https://www.aiche.org/academy/conferences/loss-prevention-symposium/1974/proceeding</v>
      </c>
      <c r="N183" s="40" t="str">
        <f t="shared" si="19"/>
        <v>T.A. Kletz, "Case Histories on Loss Prevention ," Loss Prevention Symposium - Vol 8, AIChE, 1974 pp. 126-130.</v>
      </c>
      <c r="O183" s="90" t="str">
        <f t="shared" si="23"/>
        <v>https://www.aiche.org/academy/conferences/loss-prevention-symposium/1974/proceeding/session/technical-papers</v>
      </c>
      <c r="P183" s="28" t="s">
        <v>16079</v>
      </c>
      <c r="Q183" s="90" t="str">
        <f t="shared" ref="Q183:Q246" si="24">HYPERLINK(P183)</f>
        <v>https://www.aiche.org/node/1177336/group/9196/session/118666/paper/818621</v>
      </c>
    </row>
    <row r="184" spans="1:17" ht="31" x14ac:dyDescent="0.35">
      <c r="A184" s="29">
        <v>183</v>
      </c>
      <c r="B184" s="66"/>
      <c r="C184" s="29"/>
      <c r="D184" s="29" t="s">
        <v>19148</v>
      </c>
      <c r="E184" s="28"/>
      <c r="F184" s="28"/>
      <c r="G184" s="29"/>
      <c r="H184" s="29"/>
      <c r="I184" s="29"/>
      <c r="J184" s="29"/>
      <c r="K184" s="29"/>
      <c r="L184" s="40"/>
      <c r="M184" s="65" t="str">
        <f>HYPERLINK("https://www.aiche.org/academy/conferences/loss-prevention-symposium/1975/proceeding")</f>
        <v>https://www.aiche.org/academy/conferences/loss-prevention-symposium/1975/proceeding</v>
      </c>
      <c r="N184" s="40"/>
      <c r="O184" s="90" t="str">
        <f>HYPERLINK("https://www.aiche.org/academy/conferences/loss-prevention-symposium/1975/proceeding/session/technical-papers")</f>
        <v>https://www.aiche.org/academy/conferences/loss-prevention-symposium/1975/proceeding/session/technical-papers</v>
      </c>
      <c r="P184" s="28" t="s">
        <v>16105</v>
      </c>
      <c r="Q184" s="90" t="str">
        <f t="shared" si="24"/>
        <v>https://www.aiche.org/node/1200451/group/9201/session/118676/paper/820016</v>
      </c>
    </row>
    <row r="185" spans="1:17" ht="31" x14ac:dyDescent="0.35">
      <c r="A185" s="29">
        <v>184</v>
      </c>
      <c r="B185" s="66" t="s">
        <v>15552</v>
      </c>
      <c r="C185" s="29" t="s">
        <v>439</v>
      </c>
      <c r="D185" s="29" t="s">
        <v>19148</v>
      </c>
      <c r="E185" s="28" t="s">
        <v>440</v>
      </c>
      <c r="F185" s="28" t="s">
        <v>15689</v>
      </c>
      <c r="G185" s="29">
        <v>9</v>
      </c>
      <c r="H185" s="29"/>
      <c r="I185" s="29" t="s">
        <v>441</v>
      </c>
      <c r="J185" s="29">
        <v>2</v>
      </c>
      <c r="K185" s="67" t="s">
        <v>35</v>
      </c>
      <c r="L185" s="40" t="s">
        <v>442</v>
      </c>
      <c r="M185" s="65" t="str">
        <f t="shared" ref="M185:M209" si="25">HYPERLINK("https://www.aiche.org/academy/conferences/loss-prevention-symposium/1975/proceeding")</f>
        <v>https://www.aiche.org/academy/conferences/loss-prevention-symposium/1975/proceeding</v>
      </c>
      <c r="N185" s="40" t="str">
        <f t="shared" si="19"/>
        <v>William A. Rains, "Test on Fire Protection Systems for Steel ," Loss Prevention Symposium - Vol 9, AIChE, 1975 pp. ‘2-3.</v>
      </c>
      <c r="O185" s="90" t="str">
        <f t="shared" ref="O185:O209" si="26">HYPERLINK("https://www.aiche.org/academy/conferences/loss-prevention-symposium/1975/proceeding/session/technical-papers")</f>
        <v>https://www.aiche.org/academy/conferences/loss-prevention-symposium/1975/proceeding/session/technical-papers</v>
      </c>
      <c r="P185" s="28" t="s">
        <v>16080</v>
      </c>
      <c r="Q185" s="90" t="str">
        <f t="shared" si="24"/>
        <v>https://www.aiche.org/node/1200451/group/9201/session/118676/paper/818636</v>
      </c>
    </row>
    <row r="186" spans="1:17" ht="31" x14ac:dyDescent="0.35">
      <c r="A186" s="29">
        <v>185</v>
      </c>
      <c r="B186" s="66" t="s">
        <v>15552</v>
      </c>
      <c r="C186" s="29" t="s">
        <v>439</v>
      </c>
      <c r="D186" s="29" t="s">
        <v>19148</v>
      </c>
      <c r="E186" s="28" t="s">
        <v>443</v>
      </c>
      <c r="F186" s="28" t="s">
        <v>15640</v>
      </c>
      <c r="G186" s="29">
        <v>9</v>
      </c>
      <c r="H186" s="29"/>
      <c r="I186" s="29" t="s">
        <v>444</v>
      </c>
      <c r="J186" s="29">
        <v>2</v>
      </c>
      <c r="K186" s="67" t="s">
        <v>36</v>
      </c>
      <c r="L186" s="40" t="s">
        <v>442</v>
      </c>
      <c r="M186" s="65" t="str">
        <f t="shared" si="25"/>
        <v>https://www.aiche.org/academy/conferences/loss-prevention-symposium/1975/proceeding</v>
      </c>
      <c r="N186" s="40" t="str">
        <f t="shared" si="19"/>
        <v>C.H. Britt, "Hot Tapping in Cryogenic Service ," Loss Prevention Symposium - Vol 9, AIChE, 1975 pp. ‘4-8.</v>
      </c>
      <c r="O186" s="90" t="str">
        <f t="shared" si="26"/>
        <v>https://www.aiche.org/academy/conferences/loss-prevention-symposium/1975/proceeding/session/technical-papers</v>
      </c>
      <c r="P186" s="28" t="s">
        <v>16081</v>
      </c>
      <c r="Q186" s="90" t="str">
        <f t="shared" si="24"/>
        <v>https://www.aiche.org/node/1200451/group/9201/session/118676/paper/818641</v>
      </c>
    </row>
    <row r="187" spans="1:17" ht="31" x14ac:dyDescent="0.35">
      <c r="A187" s="29">
        <v>186</v>
      </c>
      <c r="B187" s="66" t="s">
        <v>15552</v>
      </c>
      <c r="C187" s="29" t="s">
        <v>439</v>
      </c>
      <c r="D187" s="29" t="s">
        <v>19148</v>
      </c>
      <c r="E187" s="28" t="s">
        <v>445</v>
      </c>
      <c r="F187" s="28" t="s">
        <v>15641</v>
      </c>
      <c r="G187" s="29">
        <v>9</v>
      </c>
      <c r="H187" s="29"/>
      <c r="I187" s="29" t="s">
        <v>446</v>
      </c>
      <c r="J187" s="29">
        <v>2</v>
      </c>
      <c r="K187" s="67" t="s">
        <v>37</v>
      </c>
      <c r="L187" s="40" t="s">
        <v>442</v>
      </c>
      <c r="M187" s="65" t="str">
        <f t="shared" si="25"/>
        <v>https://www.aiche.org/academy/conferences/loss-prevention-symposium/1975/proceeding</v>
      </c>
      <c r="N187" s="40" t="str">
        <f t="shared" si="19"/>
        <v>W.B. Howard, "Ethylene Behavior Related to Hot Tapping ," Loss Prevention Symposium - Vol 9, AIChE, 1975 pp. ‘9-14.</v>
      </c>
      <c r="O187" s="90" t="str">
        <f t="shared" si="26"/>
        <v>https://www.aiche.org/academy/conferences/loss-prevention-symposium/1975/proceeding/session/technical-papers</v>
      </c>
      <c r="P187" s="28" t="s">
        <v>16082</v>
      </c>
      <c r="Q187" s="90" t="str">
        <f t="shared" si="24"/>
        <v>https://www.aiche.org/node/1200451/group/9201/session/118676/paper/818646</v>
      </c>
    </row>
    <row r="188" spans="1:17" ht="31" x14ac:dyDescent="0.35">
      <c r="A188" s="29">
        <v>187</v>
      </c>
      <c r="B188" s="66" t="s">
        <v>15552</v>
      </c>
      <c r="C188" s="29" t="s">
        <v>439</v>
      </c>
      <c r="D188" s="29" t="s">
        <v>19148</v>
      </c>
      <c r="E188" s="28" t="s">
        <v>447</v>
      </c>
      <c r="F188" s="28" t="s">
        <v>15642</v>
      </c>
      <c r="G188" s="29">
        <v>9</v>
      </c>
      <c r="H188" s="29"/>
      <c r="I188" s="29" t="s">
        <v>394</v>
      </c>
      <c r="J188" s="29">
        <v>2</v>
      </c>
      <c r="K188" s="67" t="s">
        <v>38</v>
      </c>
      <c r="L188" s="40" t="s">
        <v>442</v>
      </c>
      <c r="M188" s="65" t="str">
        <f t="shared" si="25"/>
        <v>https://www.aiche.org/academy/conferences/loss-prevention-symposium/1975/proceeding</v>
      </c>
      <c r="N188" s="40" t="str">
        <f t="shared" si="19"/>
        <v>D.G. Howden, "Welding on Pressurized Pipe ," Loss Prevention Symposium - Vol 9, AIChE, 1975 pp. 15-19.</v>
      </c>
      <c r="O188" s="90" t="str">
        <f t="shared" si="26"/>
        <v>https://www.aiche.org/academy/conferences/loss-prevention-symposium/1975/proceeding/session/technical-papers</v>
      </c>
      <c r="P188" s="28" t="s">
        <v>16083</v>
      </c>
      <c r="Q188" s="90" t="str">
        <f t="shared" si="24"/>
        <v>https://www.aiche.org/node/1200451/group/9201/session/118676/paper/818651</v>
      </c>
    </row>
    <row r="189" spans="1:17" ht="31" x14ac:dyDescent="0.35">
      <c r="A189" s="29">
        <v>188</v>
      </c>
      <c r="B189" s="66" t="s">
        <v>15552</v>
      </c>
      <c r="C189" s="29" t="s">
        <v>439</v>
      </c>
      <c r="D189" s="29" t="s">
        <v>19148</v>
      </c>
      <c r="E189" s="28" t="s">
        <v>448</v>
      </c>
      <c r="F189" s="28" t="s">
        <v>15643</v>
      </c>
      <c r="G189" s="29">
        <v>9</v>
      </c>
      <c r="H189" s="29"/>
      <c r="I189" s="29" t="s">
        <v>449</v>
      </c>
      <c r="J189" s="29">
        <v>2</v>
      </c>
      <c r="K189" s="67" t="s">
        <v>39</v>
      </c>
      <c r="L189" s="40" t="s">
        <v>442</v>
      </c>
      <c r="M189" s="65" t="str">
        <f t="shared" si="25"/>
        <v>https://www.aiche.org/academy/conferences/loss-prevention-symposium/1975/proceeding</v>
      </c>
      <c r="N189" s="40" t="str">
        <f t="shared" si="19"/>
        <v>F.P. Hahn, "Assessing the Safety in Hot Tapping Operations ," Loss Prevention Symposium - Vol 9, AIChE, 1975 pp. 20-28.</v>
      </c>
      <c r="O189" s="90" t="str">
        <f t="shared" si="26"/>
        <v>https://www.aiche.org/academy/conferences/loss-prevention-symposium/1975/proceeding/session/technical-papers</v>
      </c>
      <c r="P189" s="28" t="s">
        <v>16084</v>
      </c>
      <c r="Q189" s="90" t="str">
        <f t="shared" si="24"/>
        <v>https://www.aiche.org/node/1200451/group/9201/session/118676/paper/818656</v>
      </c>
    </row>
    <row r="190" spans="1:17" ht="31" x14ac:dyDescent="0.35">
      <c r="A190" s="29">
        <v>189</v>
      </c>
      <c r="B190" s="66" t="s">
        <v>15552</v>
      </c>
      <c r="C190" s="29" t="s">
        <v>439</v>
      </c>
      <c r="D190" s="29" t="s">
        <v>19148</v>
      </c>
      <c r="E190" s="28" t="s">
        <v>450</v>
      </c>
      <c r="F190" s="28" t="s">
        <v>15761</v>
      </c>
      <c r="G190" s="29">
        <v>9</v>
      </c>
      <c r="H190" s="29"/>
      <c r="I190" s="29" t="s">
        <v>140</v>
      </c>
      <c r="J190" s="29">
        <v>2</v>
      </c>
      <c r="K190" s="67" t="s">
        <v>40</v>
      </c>
      <c r="L190" s="40" t="s">
        <v>442</v>
      </c>
      <c r="M190" s="65" t="str">
        <f t="shared" si="25"/>
        <v>https://www.aiche.org/academy/conferences/loss-prevention-symposium/1975/proceeding</v>
      </c>
      <c r="N190" s="40" t="str">
        <f t="shared" si="19"/>
        <v>C.W. Warren, "Hot Tapping under Pressure ," Loss Prevention Symposium - Vol 9, AIChE, 1975 pp. 29-33.</v>
      </c>
      <c r="O190" s="90" t="str">
        <f t="shared" si="26"/>
        <v>https://www.aiche.org/academy/conferences/loss-prevention-symposium/1975/proceeding/session/technical-papers</v>
      </c>
      <c r="P190" s="28" t="s">
        <v>16085</v>
      </c>
      <c r="Q190" s="90" t="str">
        <f t="shared" si="24"/>
        <v>https://www.aiche.org/node/1200451/group/9201/session/118676/paper/818661</v>
      </c>
    </row>
    <row r="191" spans="1:17" ht="31" x14ac:dyDescent="0.35">
      <c r="A191" s="29">
        <v>190</v>
      </c>
      <c r="B191" s="66" t="s">
        <v>15552</v>
      </c>
      <c r="C191" s="29" t="s">
        <v>439</v>
      </c>
      <c r="D191" s="29" t="s">
        <v>19148</v>
      </c>
      <c r="E191" s="28" t="s">
        <v>451</v>
      </c>
      <c r="F191" s="28" t="s">
        <v>15644</v>
      </c>
      <c r="G191" s="29">
        <v>9</v>
      </c>
      <c r="H191" s="29"/>
      <c r="I191" s="29" t="s">
        <v>452</v>
      </c>
      <c r="J191" s="29">
        <v>2</v>
      </c>
      <c r="K191" s="67" t="s">
        <v>41</v>
      </c>
      <c r="L191" s="40" t="s">
        <v>442</v>
      </c>
      <c r="M191" s="65" t="str">
        <f t="shared" si="25"/>
        <v>https://www.aiche.org/academy/conferences/loss-prevention-symposium/1975/proceeding</v>
      </c>
      <c r="N191" s="40" t="str">
        <f t="shared" si="19"/>
        <v>P.W. Letchford, "Code for Hot Tapping ," Loss Prevention Symposium - Vol 9, AIChE, 1975 pp. 34-41.</v>
      </c>
      <c r="O191" s="90" t="str">
        <f t="shared" si="26"/>
        <v>https://www.aiche.org/academy/conferences/loss-prevention-symposium/1975/proceeding/session/technical-papers</v>
      </c>
      <c r="P191" s="28" t="s">
        <v>16086</v>
      </c>
      <c r="Q191" s="90" t="str">
        <f t="shared" si="24"/>
        <v>https://www.aiche.org/node/1200451/group/9201/session/118676/paper/818666</v>
      </c>
    </row>
    <row r="192" spans="1:17" ht="31" x14ac:dyDescent="0.35">
      <c r="A192" s="29">
        <v>191</v>
      </c>
      <c r="B192" s="66" t="s">
        <v>15552</v>
      </c>
      <c r="C192" s="29" t="s">
        <v>439</v>
      </c>
      <c r="D192" s="29" t="s">
        <v>19148</v>
      </c>
      <c r="E192" s="28" t="s">
        <v>453</v>
      </c>
      <c r="F192" s="28" t="s">
        <v>15645</v>
      </c>
      <c r="G192" s="29">
        <v>9</v>
      </c>
      <c r="H192" s="29"/>
      <c r="I192" s="29" t="s">
        <v>454</v>
      </c>
      <c r="J192" s="29">
        <v>2</v>
      </c>
      <c r="K192" s="67" t="s">
        <v>42</v>
      </c>
      <c r="L192" s="40" t="s">
        <v>442</v>
      </c>
      <c r="M192" s="65" t="str">
        <f t="shared" si="25"/>
        <v>https://www.aiche.org/academy/conferences/loss-prevention-symposium/1975/proceeding</v>
      </c>
      <c r="N192" s="40" t="str">
        <f t="shared" si="19"/>
        <v>L.L. Elder, and C.H. Batten, "Guidelines for Safe Hot Taps on Gas Pipe ," Loss Prevention Symposium - Vol 9, AIChE, 1975 pp. 42-45.</v>
      </c>
      <c r="O192" s="90" t="str">
        <f t="shared" si="26"/>
        <v>https://www.aiche.org/academy/conferences/loss-prevention-symposium/1975/proceeding/session/technical-papers</v>
      </c>
      <c r="P192" s="28" t="s">
        <v>16087</v>
      </c>
      <c r="Q192" s="90" t="str">
        <f t="shared" si="24"/>
        <v>https://www.aiche.org/node/1200451/group/9201/session/118676/paper/818671</v>
      </c>
    </row>
    <row r="193" spans="1:17" ht="46.5" x14ac:dyDescent="0.35">
      <c r="A193" s="29">
        <v>192</v>
      </c>
      <c r="B193" s="66" t="s">
        <v>15552</v>
      </c>
      <c r="C193" s="29" t="s">
        <v>439</v>
      </c>
      <c r="D193" s="29" t="s">
        <v>19148</v>
      </c>
      <c r="E193" s="28" t="s">
        <v>455</v>
      </c>
      <c r="F193" s="28" t="s">
        <v>15646</v>
      </c>
      <c r="G193" s="29">
        <v>9</v>
      </c>
      <c r="H193" s="29"/>
      <c r="I193" s="29" t="s">
        <v>456</v>
      </c>
      <c r="J193" s="29">
        <v>2</v>
      </c>
      <c r="K193" s="67" t="s">
        <v>43</v>
      </c>
      <c r="L193" s="40" t="s">
        <v>442</v>
      </c>
      <c r="M193" s="65" t="str">
        <f t="shared" si="25"/>
        <v>https://www.aiche.org/academy/conferences/loss-prevention-symposium/1975/proceeding</v>
      </c>
      <c r="N193" s="40" t="str">
        <f t="shared" si="19"/>
        <v>W.B. Howard, C.W. Rodehorst, and G.E. Small, "Flame Arresters for High-Hydrogen Fuel-Air Mixtures ," Loss Prevention Symposium - Vol 9, AIChE, 1975 pp. 46-55.</v>
      </c>
      <c r="O193" s="90" t="str">
        <f t="shared" si="26"/>
        <v>https://www.aiche.org/academy/conferences/loss-prevention-symposium/1975/proceeding/session/technical-papers</v>
      </c>
      <c r="P193" s="28" t="s">
        <v>16088</v>
      </c>
      <c r="Q193" s="90" t="str">
        <f t="shared" si="24"/>
        <v>https://www.aiche.org/node/1200451/group/9201/session/118676/paper/818676</v>
      </c>
    </row>
    <row r="194" spans="1:17" ht="31" x14ac:dyDescent="0.35">
      <c r="A194" s="29">
        <v>193</v>
      </c>
      <c r="B194" s="66" t="s">
        <v>15552</v>
      </c>
      <c r="C194" s="29" t="s">
        <v>439</v>
      </c>
      <c r="D194" s="29" t="s">
        <v>19148</v>
      </c>
      <c r="E194" s="28" t="s">
        <v>457</v>
      </c>
      <c r="F194" s="28" t="s">
        <v>15647</v>
      </c>
      <c r="G194" s="29">
        <v>9</v>
      </c>
      <c r="H194" s="29"/>
      <c r="I194" s="29" t="s">
        <v>458</v>
      </c>
      <c r="J194" s="29">
        <v>2</v>
      </c>
      <c r="K194" s="29">
        <v>10</v>
      </c>
      <c r="L194" s="40" t="s">
        <v>442</v>
      </c>
      <c r="M194" s="65" t="str">
        <f t="shared" si="25"/>
        <v>https://www.aiche.org/academy/conferences/loss-prevention-symposium/1975/proceeding</v>
      </c>
      <c r="N194" s="40" t="str">
        <f t="shared" si="19"/>
        <v>K. Kaplan, B.L. Gabrielsen, and W.H. Van Horn, "Wall Failures from Explosive Forces ," Loss Prevention Symposium - Vol 9, AIChE, 1975 pp. 56-59.</v>
      </c>
      <c r="O194" s="90" t="str">
        <f t="shared" si="26"/>
        <v>https://www.aiche.org/academy/conferences/loss-prevention-symposium/1975/proceeding/session/technical-papers</v>
      </c>
      <c r="P194" s="28" t="s">
        <v>16089</v>
      </c>
      <c r="Q194" s="90" t="str">
        <f t="shared" si="24"/>
        <v>https://www.aiche.org/node/1200451/group/9201/session/118676/paper/818681</v>
      </c>
    </row>
    <row r="195" spans="1:17" ht="31" x14ac:dyDescent="0.35">
      <c r="A195" s="29">
        <v>194</v>
      </c>
      <c r="B195" s="66" t="s">
        <v>15552</v>
      </c>
      <c r="C195" s="29" t="s">
        <v>439</v>
      </c>
      <c r="D195" s="29" t="s">
        <v>19148</v>
      </c>
      <c r="E195" s="28" t="s">
        <v>459</v>
      </c>
      <c r="F195" s="28" t="s">
        <v>15648</v>
      </c>
      <c r="G195" s="29">
        <v>9</v>
      </c>
      <c r="H195" s="29"/>
      <c r="I195" s="29" t="s">
        <v>460</v>
      </c>
      <c r="J195" s="29">
        <v>2</v>
      </c>
      <c r="K195" s="29">
        <v>11</v>
      </c>
      <c r="L195" s="40" t="s">
        <v>442</v>
      </c>
      <c r="M195" s="65" t="str">
        <f t="shared" si="25"/>
        <v>https://www.aiche.org/academy/conferences/loss-prevention-symposium/1975/proceeding</v>
      </c>
      <c r="N195" s="40" t="str">
        <f t="shared" ref="N195:N258" si="27">F195&amp;", """&amp;E195&amp;","" "&amp;L195&amp;","&amp;" AIChE, "&amp;MID(C195,5,4)&amp;" pp. "&amp;I195&amp;"."</f>
        <v>A.D. Craven, "Atmosphere Control in Process Equipment ," Loss Prevention Symposium - Vol 9, AIChE, 1975 pp. 60-65.</v>
      </c>
      <c r="O195" s="90" t="str">
        <f t="shared" si="26"/>
        <v>https://www.aiche.org/academy/conferences/loss-prevention-symposium/1975/proceeding/session/technical-papers</v>
      </c>
      <c r="P195" s="28" t="s">
        <v>16090</v>
      </c>
      <c r="Q195" s="90" t="str">
        <f t="shared" si="24"/>
        <v>https://www.aiche.org/node/1200451/group/9201/session/118676/paper/818686</v>
      </c>
    </row>
    <row r="196" spans="1:17" ht="31" x14ac:dyDescent="0.35">
      <c r="A196" s="29">
        <v>195</v>
      </c>
      <c r="B196" s="66" t="s">
        <v>15552</v>
      </c>
      <c r="C196" s="29" t="s">
        <v>439</v>
      </c>
      <c r="D196" s="29" t="s">
        <v>19148</v>
      </c>
      <c r="E196" s="28" t="s">
        <v>461</v>
      </c>
      <c r="F196" s="28" t="s">
        <v>15649</v>
      </c>
      <c r="G196" s="29">
        <v>9</v>
      </c>
      <c r="H196" s="29"/>
      <c r="I196" s="29" t="s">
        <v>462</v>
      </c>
      <c r="J196" s="29">
        <v>2</v>
      </c>
      <c r="K196" s="29">
        <v>12</v>
      </c>
      <c r="L196" s="40" t="s">
        <v>442</v>
      </c>
      <c r="M196" s="65" t="str">
        <f t="shared" si="25"/>
        <v>https://www.aiche.org/academy/conferences/loss-prevention-symposium/1975/proceeding</v>
      </c>
      <c r="N196" s="40" t="str">
        <f t="shared" si="27"/>
        <v>J.C. Zercher, "CHEMTREC Up to Date ," Loss Prevention Symposium - Vol 9, AIChE, 1975 pp. 66-70.</v>
      </c>
      <c r="O196" s="90" t="str">
        <f t="shared" si="26"/>
        <v>https://www.aiche.org/academy/conferences/loss-prevention-symposium/1975/proceeding/session/technical-papers</v>
      </c>
      <c r="P196" s="28" t="s">
        <v>16091</v>
      </c>
      <c r="Q196" s="90" t="str">
        <f t="shared" si="24"/>
        <v>https://www.aiche.org/node/1200451/group/9201/session/118676/paper/818691</v>
      </c>
    </row>
    <row r="197" spans="1:17" ht="31" x14ac:dyDescent="0.35">
      <c r="A197" s="29">
        <v>196</v>
      </c>
      <c r="B197" s="66" t="s">
        <v>15552</v>
      </c>
      <c r="C197" s="29" t="s">
        <v>439</v>
      </c>
      <c r="D197" s="29" t="s">
        <v>19148</v>
      </c>
      <c r="E197" s="28" t="s">
        <v>463</v>
      </c>
      <c r="F197" s="28" t="s">
        <v>15650</v>
      </c>
      <c r="G197" s="29">
        <v>9</v>
      </c>
      <c r="H197" s="29"/>
      <c r="I197" s="29" t="s">
        <v>464</v>
      </c>
      <c r="J197" s="29">
        <v>2</v>
      </c>
      <c r="K197" s="29">
        <v>13</v>
      </c>
      <c r="L197" s="40" t="s">
        <v>442</v>
      </c>
      <c r="M197" s="65" t="str">
        <f t="shared" si="25"/>
        <v>https://www.aiche.org/academy/conferences/loss-prevention-symposium/1975/proceeding</v>
      </c>
      <c r="N197" s="40" t="str">
        <f t="shared" si="27"/>
        <v>Jeremiah J. O'Driscoll, "Southern's Hazardous Materials Program ," Loss Prevention Symposium - Vol 9, AIChE, 1975 pp. 71-72.</v>
      </c>
      <c r="O197" s="90" t="str">
        <f t="shared" si="26"/>
        <v>https://www.aiche.org/academy/conferences/loss-prevention-symposium/1975/proceeding/session/technical-papers</v>
      </c>
      <c r="P197" s="28" t="s">
        <v>16092</v>
      </c>
      <c r="Q197" s="90" t="str">
        <f t="shared" si="24"/>
        <v>https://www.aiche.org/node/1200451/group/9201/session/118676/paper/818696</v>
      </c>
    </row>
    <row r="198" spans="1:17" ht="31" x14ac:dyDescent="0.35">
      <c r="A198" s="29">
        <v>197</v>
      </c>
      <c r="B198" s="66" t="s">
        <v>15552</v>
      </c>
      <c r="C198" s="29" t="s">
        <v>439</v>
      </c>
      <c r="D198" s="29" t="s">
        <v>19148</v>
      </c>
      <c r="E198" s="28" t="s">
        <v>465</v>
      </c>
      <c r="F198" s="28" t="s">
        <v>15651</v>
      </c>
      <c r="G198" s="29">
        <v>9</v>
      </c>
      <c r="H198" s="29"/>
      <c r="I198" s="29" t="s">
        <v>466</v>
      </c>
      <c r="J198" s="29">
        <v>2</v>
      </c>
      <c r="K198" s="29">
        <v>14</v>
      </c>
      <c r="L198" s="40" t="s">
        <v>442</v>
      </c>
      <c r="M198" s="65" t="str">
        <f t="shared" si="25"/>
        <v>https://www.aiche.org/academy/conferences/loss-prevention-symposium/1975/proceeding</v>
      </c>
      <c r="N198" s="40" t="str">
        <f t="shared" si="27"/>
        <v>Ludwig Benner, "How the NTSB Functions ," Loss Prevention Symposium - Vol 9, AIChE, 1975 pp. 73-75.</v>
      </c>
      <c r="O198" s="90" t="str">
        <f t="shared" si="26"/>
        <v>https://www.aiche.org/academy/conferences/loss-prevention-symposium/1975/proceeding/session/technical-papers</v>
      </c>
      <c r="P198" s="28" t="s">
        <v>16093</v>
      </c>
      <c r="Q198" s="90" t="str">
        <f t="shared" si="24"/>
        <v>https://www.aiche.org/node/1200451/group/9201/session/118676/paper/818701</v>
      </c>
    </row>
    <row r="199" spans="1:17" ht="31" x14ac:dyDescent="0.35">
      <c r="A199" s="29">
        <v>198</v>
      </c>
      <c r="B199" s="66" t="s">
        <v>15552</v>
      </c>
      <c r="C199" s="29" t="s">
        <v>439</v>
      </c>
      <c r="D199" s="29" t="s">
        <v>19148</v>
      </c>
      <c r="E199" s="28" t="s">
        <v>467</v>
      </c>
      <c r="F199" s="28" t="s">
        <v>15652</v>
      </c>
      <c r="G199" s="29">
        <v>9</v>
      </c>
      <c r="H199" s="29"/>
      <c r="I199" s="29" t="s">
        <v>468</v>
      </c>
      <c r="J199" s="29">
        <v>2</v>
      </c>
      <c r="K199" s="29">
        <v>15</v>
      </c>
      <c r="L199" s="40" t="s">
        <v>442</v>
      </c>
      <c r="M199" s="65" t="str">
        <f t="shared" si="25"/>
        <v>https://www.aiche.org/academy/conferences/loss-prevention-symposium/1975/proceeding</v>
      </c>
      <c r="N199" s="40" t="str">
        <f t="shared" si="27"/>
        <v>F.H. Halvorsen, "Inerting Could Prevent Some Tanker Explosions ," Loss Prevention Symposium - Vol 9, AIChE, 1975 pp. 76-81.</v>
      </c>
      <c r="O199" s="90" t="str">
        <f t="shared" si="26"/>
        <v>https://www.aiche.org/academy/conferences/loss-prevention-symposium/1975/proceeding/session/technical-papers</v>
      </c>
      <c r="P199" s="28" t="s">
        <v>16094</v>
      </c>
      <c r="Q199" s="90" t="str">
        <f t="shared" si="24"/>
        <v>https://www.aiche.org/node/1200451/group/9201/session/118676/paper/818706</v>
      </c>
    </row>
    <row r="200" spans="1:17" ht="31" x14ac:dyDescent="0.35">
      <c r="A200" s="29">
        <v>199</v>
      </c>
      <c r="B200" s="66" t="s">
        <v>15552</v>
      </c>
      <c r="C200" s="29" t="s">
        <v>439</v>
      </c>
      <c r="D200" s="29" t="s">
        <v>19148</v>
      </c>
      <c r="E200" s="28" t="s">
        <v>469</v>
      </c>
      <c r="F200" s="28" t="s">
        <v>15653</v>
      </c>
      <c r="G200" s="29">
        <v>9</v>
      </c>
      <c r="H200" s="29"/>
      <c r="I200" s="29" t="s">
        <v>470</v>
      </c>
      <c r="J200" s="29">
        <v>2</v>
      </c>
      <c r="K200" s="29">
        <v>16</v>
      </c>
      <c r="L200" s="40" t="s">
        <v>442</v>
      </c>
      <c r="M200" s="65" t="str">
        <f t="shared" si="25"/>
        <v>https://www.aiche.org/academy/conferences/loss-prevention-symposium/1975/proceeding</v>
      </c>
      <c r="N200" s="40" t="str">
        <f t="shared" si="27"/>
        <v>H.E. Rose, "Useful Approach to Dust Explosion Hazards ," Loss Prevention Symposium - Vol 9, AIChE, 1975 pp. 82-90.</v>
      </c>
      <c r="O200" s="90" t="str">
        <f t="shared" si="26"/>
        <v>https://www.aiche.org/academy/conferences/loss-prevention-symposium/1975/proceeding/session/technical-papers</v>
      </c>
      <c r="P200" s="28" t="s">
        <v>16095</v>
      </c>
      <c r="Q200" s="90" t="str">
        <f t="shared" si="24"/>
        <v>https://www.aiche.org/node/1200451/group/9201/session/118676/paper/818711</v>
      </c>
    </row>
    <row r="201" spans="1:17" ht="31" x14ac:dyDescent="0.35">
      <c r="A201" s="29">
        <v>200</v>
      </c>
      <c r="B201" s="66" t="s">
        <v>15552</v>
      </c>
      <c r="C201" s="29" t="s">
        <v>439</v>
      </c>
      <c r="D201" s="29" t="s">
        <v>19148</v>
      </c>
      <c r="E201" s="28" t="s">
        <v>471</v>
      </c>
      <c r="F201" s="28" t="s">
        <v>15654</v>
      </c>
      <c r="G201" s="29">
        <v>9</v>
      </c>
      <c r="H201" s="29"/>
      <c r="I201" s="29" t="s">
        <v>472</v>
      </c>
      <c r="J201" s="29">
        <v>2</v>
      </c>
      <c r="K201" s="29">
        <v>17</v>
      </c>
      <c r="L201" s="40" t="s">
        <v>442</v>
      </c>
      <c r="M201" s="65" t="str">
        <f t="shared" si="25"/>
        <v>https://www.aiche.org/academy/conferences/loss-prevention-symposium/1975/proceeding</v>
      </c>
      <c r="N201" s="40" t="str">
        <f t="shared" si="27"/>
        <v>Th.M. Groothuizen and H.J. Pasman, "Explosions in Liquids and Solids ," Loss Prevention Symposium - Vol 9, AIChE, 1975 pp. 91-96.</v>
      </c>
      <c r="O201" s="90" t="str">
        <f t="shared" si="26"/>
        <v>https://www.aiche.org/academy/conferences/loss-prevention-symposium/1975/proceeding/session/technical-papers</v>
      </c>
      <c r="P201" s="28" t="s">
        <v>16096</v>
      </c>
      <c r="Q201" s="90" t="str">
        <f t="shared" si="24"/>
        <v>https://www.aiche.org/node/1200451/group/9201/session/118676/paper/818716</v>
      </c>
    </row>
    <row r="202" spans="1:17" ht="46.5" x14ac:dyDescent="0.35">
      <c r="A202" s="29">
        <v>201</v>
      </c>
      <c r="B202" s="66" t="s">
        <v>15552</v>
      </c>
      <c r="C202" s="29" t="s">
        <v>439</v>
      </c>
      <c r="D202" s="29" t="s">
        <v>19148</v>
      </c>
      <c r="E202" s="28" t="s">
        <v>473</v>
      </c>
      <c r="F202" s="28" t="s">
        <v>15655</v>
      </c>
      <c r="G202" s="29">
        <v>9</v>
      </c>
      <c r="H202" s="29"/>
      <c r="I202" s="29" t="s">
        <v>474</v>
      </c>
      <c r="J202" s="29">
        <v>2</v>
      </c>
      <c r="K202" s="29">
        <v>18</v>
      </c>
      <c r="L202" s="40" t="s">
        <v>442</v>
      </c>
      <c r="M202" s="65" t="str">
        <f t="shared" si="25"/>
        <v>https://www.aiche.org/academy/conferences/loss-prevention-symposium/1975/proceeding</v>
      </c>
      <c r="N202" s="40" t="str">
        <f t="shared" si="27"/>
        <v>F.R. Franke, J.C. Burnett. D.E. Danly, and W.B. Howard, "Explosion Protection for Process Systems," Loss Prevention Symposium - Vol 9, AIChE, 1975 pp. 97-100.</v>
      </c>
      <c r="O202" s="90" t="str">
        <f t="shared" si="26"/>
        <v>https://www.aiche.org/academy/conferences/loss-prevention-symposium/1975/proceeding/session/technical-papers</v>
      </c>
      <c r="P202" s="28" t="s">
        <v>16097</v>
      </c>
      <c r="Q202" s="90" t="str">
        <f t="shared" si="24"/>
        <v>https://www.aiche.org/node/1200451/group/9201/session/118676/paper/818721</v>
      </c>
    </row>
    <row r="203" spans="1:17" ht="31" x14ac:dyDescent="0.35">
      <c r="A203" s="29">
        <v>202</v>
      </c>
      <c r="B203" s="66" t="s">
        <v>15552</v>
      </c>
      <c r="C203" s="29" t="s">
        <v>439</v>
      </c>
      <c r="D203" s="29" t="s">
        <v>19148</v>
      </c>
      <c r="E203" s="28" t="s">
        <v>475</v>
      </c>
      <c r="F203" s="28" t="s">
        <v>15656</v>
      </c>
      <c r="G203" s="29">
        <v>9</v>
      </c>
      <c r="H203" s="29"/>
      <c r="I203" s="29" t="s">
        <v>476</v>
      </c>
      <c r="J203" s="29">
        <v>2</v>
      </c>
      <c r="K203" s="29">
        <v>19</v>
      </c>
      <c r="L203" s="40" t="s">
        <v>442</v>
      </c>
      <c r="M203" s="65" t="str">
        <f t="shared" si="25"/>
        <v>https://www.aiche.org/academy/conferences/loss-prevention-symposium/1975/proceeding</v>
      </c>
      <c r="N203" s="40" t="str">
        <f t="shared" si="27"/>
        <v>C.D. Lind, "What Causes Unconfined Vapor Cloud Explosions ," Loss Prevention Symposium - Vol 9, AIChE, 1975 pp. 101-105.</v>
      </c>
      <c r="O203" s="90" t="str">
        <f t="shared" si="26"/>
        <v>https://www.aiche.org/academy/conferences/loss-prevention-symposium/1975/proceeding/session/technical-papers</v>
      </c>
      <c r="P203" s="28" t="s">
        <v>16098</v>
      </c>
      <c r="Q203" s="90" t="str">
        <f t="shared" si="24"/>
        <v>https://www.aiche.org/node/1200451/group/9201/session/118676/paper/818726</v>
      </c>
    </row>
    <row r="204" spans="1:17" ht="31" x14ac:dyDescent="0.35">
      <c r="A204" s="29">
        <v>203</v>
      </c>
      <c r="B204" s="66" t="s">
        <v>15552</v>
      </c>
      <c r="C204" s="29" t="s">
        <v>439</v>
      </c>
      <c r="D204" s="29" t="s">
        <v>19148</v>
      </c>
      <c r="E204" s="28" t="s">
        <v>477</v>
      </c>
      <c r="F204" s="28" t="s">
        <v>586</v>
      </c>
      <c r="G204" s="29">
        <v>9</v>
      </c>
      <c r="H204" s="29"/>
      <c r="I204" s="29" t="s">
        <v>478</v>
      </c>
      <c r="J204" s="29">
        <v>2</v>
      </c>
      <c r="K204" s="29">
        <v>20</v>
      </c>
      <c r="L204" s="40" t="s">
        <v>442</v>
      </c>
      <c r="M204" s="65" t="str">
        <f t="shared" si="25"/>
        <v>https://www.aiche.org/academy/conferences/loss-prevention-symposium/1975/proceeding</v>
      </c>
      <c r="N204" s="40" t="str">
        <f t="shared" si="27"/>
        <v>T.A. Kletz, "The Flixborough Cyclohexane Disaster ," Loss Prevention Symposium - Vol 9, AIChE, 1975 pp. 106-113.</v>
      </c>
      <c r="O204" s="90" t="str">
        <f t="shared" si="26"/>
        <v>https://www.aiche.org/academy/conferences/loss-prevention-symposium/1975/proceeding/session/technical-papers</v>
      </c>
      <c r="P204" s="28" t="s">
        <v>16099</v>
      </c>
      <c r="Q204" s="90" t="str">
        <f t="shared" si="24"/>
        <v>https://www.aiche.org/node/1200451/group/9201/session/118676/paper/818731</v>
      </c>
    </row>
    <row r="205" spans="1:17" ht="31" x14ac:dyDescent="0.35">
      <c r="A205" s="29">
        <v>204</v>
      </c>
      <c r="B205" s="66" t="s">
        <v>15552</v>
      </c>
      <c r="C205" s="29" t="s">
        <v>439</v>
      </c>
      <c r="D205" s="29" t="s">
        <v>19148</v>
      </c>
      <c r="E205" s="28" t="s">
        <v>479</v>
      </c>
      <c r="F205" s="28" t="s">
        <v>15657</v>
      </c>
      <c r="G205" s="29">
        <v>9</v>
      </c>
      <c r="H205" s="29"/>
      <c r="I205" s="29" t="s">
        <v>183</v>
      </c>
      <c r="J205" s="29">
        <v>2</v>
      </c>
      <c r="K205" s="29">
        <v>21</v>
      </c>
      <c r="L205" s="40" t="s">
        <v>442</v>
      </c>
      <c r="M205" s="65" t="str">
        <f t="shared" si="25"/>
        <v>https://www.aiche.org/academy/conferences/loss-prevention-symposium/1975/proceeding</v>
      </c>
      <c r="N205" s="40" t="str">
        <f t="shared" si="27"/>
        <v>B. Pesetsky and J.A. Fisher, "Static Problems in Handling Charged Liquids ," Loss Prevention Symposium - Vol 9, AIChE, 1975 pp. 114-118.</v>
      </c>
      <c r="O205" s="90" t="str">
        <f t="shared" si="26"/>
        <v>https://www.aiche.org/academy/conferences/loss-prevention-symposium/1975/proceeding/session/technical-papers</v>
      </c>
      <c r="P205" s="28" t="s">
        <v>16100</v>
      </c>
      <c r="Q205" s="90" t="str">
        <f t="shared" si="24"/>
        <v>https://www.aiche.org/node/1200451/group/9201/session/118676/paper/818736</v>
      </c>
    </row>
    <row r="206" spans="1:17" ht="31" x14ac:dyDescent="0.35">
      <c r="A206" s="29">
        <v>205</v>
      </c>
      <c r="B206" s="66" t="s">
        <v>15552</v>
      </c>
      <c r="C206" s="29" t="s">
        <v>439</v>
      </c>
      <c r="D206" s="29" t="s">
        <v>19148</v>
      </c>
      <c r="E206" s="28" t="s">
        <v>480</v>
      </c>
      <c r="F206" s="28" t="s">
        <v>15658</v>
      </c>
      <c r="G206" s="29">
        <v>9</v>
      </c>
      <c r="H206" s="29"/>
      <c r="I206" s="29" t="s">
        <v>481</v>
      </c>
      <c r="J206" s="29">
        <v>2</v>
      </c>
      <c r="K206" s="29">
        <v>22</v>
      </c>
      <c r="L206" s="40" t="s">
        <v>442</v>
      </c>
      <c r="M206" s="65" t="str">
        <f t="shared" si="25"/>
        <v>https://www.aiche.org/academy/conferences/loss-prevention-symposium/1975/proceeding</v>
      </c>
      <c r="N206" s="40" t="str">
        <f t="shared" si="27"/>
        <v>J.F. Wagner, "Modelling of Electrostatic Phenomena ," Loss Prevention Symposium - Vol 9, AIChE, 1975 pp. 119-126.</v>
      </c>
      <c r="O206" s="90" t="str">
        <f t="shared" si="26"/>
        <v>https://www.aiche.org/academy/conferences/loss-prevention-symposium/1975/proceeding/session/technical-papers</v>
      </c>
      <c r="P206" s="28" t="s">
        <v>16101</v>
      </c>
      <c r="Q206" s="90" t="str">
        <f t="shared" si="24"/>
        <v>https://www.aiche.org/node/1200451/group/9201/session/118676/paper/818741</v>
      </c>
    </row>
    <row r="207" spans="1:17" ht="31" x14ac:dyDescent="0.35">
      <c r="A207" s="29">
        <v>206</v>
      </c>
      <c r="B207" s="66" t="s">
        <v>15552</v>
      </c>
      <c r="C207" s="29" t="s">
        <v>439</v>
      </c>
      <c r="D207" s="29" t="s">
        <v>19148</v>
      </c>
      <c r="E207" s="28" t="s">
        <v>482</v>
      </c>
      <c r="F207" s="28" t="s">
        <v>15683</v>
      </c>
      <c r="G207" s="29">
        <v>9</v>
      </c>
      <c r="H207" s="29"/>
      <c r="I207" s="29" t="s">
        <v>483</v>
      </c>
      <c r="J207" s="29">
        <v>2</v>
      </c>
      <c r="K207" s="29">
        <v>23</v>
      </c>
      <c r="L207" s="40" t="s">
        <v>442</v>
      </c>
      <c r="M207" s="65" t="str">
        <f t="shared" si="25"/>
        <v>https://www.aiche.org/academy/conferences/loss-prevention-symposium/1975/proceeding</v>
      </c>
      <c r="N207" s="40" t="str">
        <f t="shared" si="27"/>
        <v>Peter W. Huber and Ain A. Sonin, "A Model for the Electric Charging Process in Fuel Filtration ," Loss Prevention Symposium - Vol 9, AIChE, 1975 pp. 127-129.</v>
      </c>
      <c r="O207" s="90" t="str">
        <f t="shared" si="26"/>
        <v>https://www.aiche.org/academy/conferences/loss-prevention-symposium/1975/proceeding/session/technical-papers</v>
      </c>
      <c r="P207" s="28" t="s">
        <v>16102</v>
      </c>
      <c r="Q207" s="90" t="str">
        <f t="shared" si="24"/>
        <v>https://www.aiche.org/node/1200451/group/9201/session/118676/paper/818746</v>
      </c>
    </row>
    <row r="208" spans="1:17" ht="31" x14ac:dyDescent="0.35">
      <c r="A208" s="29">
        <v>207</v>
      </c>
      <c r="B208" s="66" t="s">
        <v>15552</v>
      </c>
      <c r="C208" s="29" t="s">
        <v>439</v>
      </c>
      <c r="D208" s="29" t="s">
        <v>19148</v>
      </c>
      <c r="E208" s="28" t="s">
        <v>484</v>
      </c>
      <c r="F208" s="28" t="s">
        <v>15659</v>
      </c>
      <c r="G208" s="29">
        <v>9</v>
      </c>
      <c r="H208" s="29"/>
      <c r="I208" s="29" t="s">
        <v>485</v>
      </c>
      <c r="J208" s="29">
        <v>2</v>
      </c>
      <c r="K208" s="29">
        <v>24</v>
      </c>
      <c r="L208" s="40" t="s">
        <v>442</v>
      </c>
      <c r="M208" s="65" t="str">
        <f t="shared" si="25"/>
        <v>https://www.aiche.org/academy/conferences/loss-prevention-symposium/1975/proceeding</v>
      </c>
      <c r="N208" s="40" t="str">
        <f t="shared" si="27"/>
        <v>J.M.A. Van der Horst and C.R. Sloan, "Reformer Gas Line Flange Failure ," Loss Prevention Symposium - Vol 9, AIChE, 1975 pp. 130-133.</v>
      </c>
      <c r="O208" s="90" t="str">
        <f t="shared" si="26"/>
        <v>https://www.aiche.org/academy/conferences/loss-prevention-symposium/1975/proceeding/session/technical-papers</v>
      </c>
      <c r="P208" s="28" t="s">
        <v>16103</v>
      </c>
      <c r="Q208" s="90" t="str">
        <f t="shared" si="24"/>
        <v>https://www.aiche.org/node/1200451/group/9201/session/118676/paper/818751</v>
      </c>
    </row>
    <row r="209" spans="1:17" ht="31" x14ac:dyDescent="0.35">
      <c r="A209" s="29">
        <v>208</v>
      </c>
      <c r="B209" s="66" t="s">
        <v>15552</v>
      </c>
      <c r="C209" s="29" t="s">
        <v>439</v>
      </c>
      <c r="D209" s="29" t="s">
        <v>19148</v>
      </c>
      <c r="E209" s="28" t="s">
        <v>486</v>
      </c>
      <c r="F209" s="28" t="s">
        <v>586</v>
      </c>
      <c r="G209" s="29">
        <v>9</v>
      </c>
      <c r="H209" s="29"/>
      <c r="I209" s="29" t="s">
        <v>487</v>
      </c>
      <c r="J209" s="29">
        <v>3</v>
      </c>
      <c r="K209" s="29">
        <v>25</v>
      </c>
      <c r="L209" s="40" t="s">
        <v>442</v>
      </c>
      <c r="M209" s="65" t="str">
        <f t="shared" si="25"/>
        <v>https://www.aiche.org/academy/conferences/loss-prevention-symposium/1975/proceeding</v>
      </c>
      <c r="N209" s="40" t="str">
        <f t="shared" si="27"/>
        <v>T.A. Kletz, "Emergency Isolation Valves for Chemical Plants ," Loss Prevention Symposium - Vol 9, AIChE, 1975 pp. 134-143.</v>
      </c>
      <c r="O209" s="90" t="str">
        <f t="shared" si="26"/>
        <v>https://www.aiche.org/academy/conferences/loss-prevention-symposium/1975/proceeding/session/technical-papers</v>
      </c>
      <c r="P209" s="28" t="s">
        <v>16104</v>
      </c>
      <c r="Q209" s="90" t="str">
        <f t="shared" si="24"/>
        <v>https://www.aiche.org/node/1200451/group/9201/session/118676/paper/818756</v>
      </c>
    </row>
    <row r="210" spans="1:17" ht="31" x14ac:dyDescent="0.35">
      <c r="A210" s="29">
        <v>209</v>
      </c>
      <c r="B210" s="66" t="s">
        <v>15553</v>
      </c>
      <c r="C210" s="29" t="s">
        <v>488</v>
      </c>
      <c r="D210" s="29" t="s">
        <v>19148</v>
      </c>
      <c r="E210" s="28" t="s">
        <v>489</v>
      </c>
      <c r="F210" s="28" t="s">
        <v>15684</v>
      </c>
      <c r="G210" s="29">
        <v>10</v>
      </c>
      <c r="H210" s="29"/>
      <c r="I210" s="29">
        <v>1</v>
      </c>
      <c r="J210" s="29">
        <v>2</v>
      </c>
      <c r="K210" s="67" t="s">
        <v>35</v>
      </c>
      <c r="L210" s="40" t="s">
        <v>490</v>
      </c>
      <c r="M210" s="65" t="str">
        <f>HYPERLINK("https://www.aiche.org/academy/conferences/loss-prevention-symposium/1976/proceeding")</f>
        <v>https://www.aiche.org/academy/conferences/loss-prevention-symposium/1976/proceeding</v>
      </c>
      <c r="N210" s="40" t="str">
        <f t="shared" si="27"/>
        <v>K.E. Coulter and F.C. Tuttle, "Safe Furnace Design and Operation ," Loss Prevention Symposium - Vol 10, AIChE, 1976 pp. 1.</v>
      </c>
      <c r="O210" s="90" t="str">
        <f>HYPERLINK("https://www.aiche.org/academy/conferences/loss-prevention-symposium/1976/proceeding/session/technical-papers")</f>
        <v>https://www.aiche.org/academy/conferences/loss-prevention-symposium/1976/proceeding/session/technical-papers</v>
      </c>
      <c r="P210" s="28" t="s">
        <v>16106</v>
      </c>
      <c r="Q210" s="90" t="str">
        <f t="shared" si="24"/>
        <v>https://www.aiche.org/node/1213566/group/9206/session/118686/paper/818771</v>
      </c>
    </row>
    <row r="211" spans="1:17" ht="31" x14ac:dyDescent="0.35">
      <c r="A211" s="29">
        <v>210</v>
      </c>
      <c r="B211" s="66" t="s">
        <v>15553</v>
      </c>
      <c r="C211" s="29" t="s">
        <v>488</v>
      </c>
      <c r="D211" s="29" t="s">
        <v>19148</v>
      </c>
      <c r="E211" s="28" t="s">
        <v>491</v>
      </c>
      <c r="F211" s="28" t="s">
        <v>15685</v>
      </c>
      <c r="G211" s="29">
        <v>10</v>
      </c>
      <c r="H211" s="29"/>
      <c r="I211" s="29">
        <v>8</v>
      </c>
      <c r="J211" s="29">
        <v>2</v>
      </c>
      <c r="K211" s="67" t="s">
        <v>36</v>
      </c>
      <c r="L211" s="40" t="s">
        <v>490</v>
      </c>
      <c r="M211" s="65" t="str">
        <f t="shared" ref="M211:M233" si="28">HYPERLINK("https://www.aiche.org/academy/conferences/loss-prevention-symposium/1976/proceeding")</f>
        <v>https://www.aiche.org/academy/conferences/loss-prevention-symposium/1976/proceeding</v>
      </c>
      <c r="N211" s="40" t="str">
        <f t="shared" si="27"/>
        <v>W.V. Dailey, "Area Monitoring for Flammable and Toxic Hazards ," Loss Prevention Symposium - Vol 10, AIChE, 1976 pp. 8.</v>
      </c>
      <c r="O211" s="90" t="str">
        <f t="shared" ref="O211:O233" si="29">HYPERLINK("https://www.aiche.org/academy/conferences/loss-prevention-symposium/1976/proceeding/session/technical-papers")</f>
        <v>https://www.aiche.org/academy/conferences/loss-prevention-symposium/1976/proceeding/session/technical-papers</v>
      </c>
      <c r="P211" s="28" t="s">
        <v>16107</v>
      </c>
      <c r="Q211" s="90" t="str">
        <f t="shared" si="24"/>
        <v>https://www.aiche.org/node/1213566/group/9206/session/118686/paper/818776</v>
      </c>
    </row>
    <row r="212" spans="1:17" ht="31" x14ac:dyDescent="0.35">
      <c r="A212" s="29">
        <v>211</v>
      </c>
      <c r="B212" s="66" t="s">
        <v>15553</v>
      </c>
      <c r="C212" s="29" t="s">
        <v>488</v>
      </c>
      <c r="D212" s="29" t="s">
        <v>19148</v>
      </c>
      <c r="E212" s="28" t="s">
        <v>492</v>
      </c>
      <c r="F212" s="28" t="s">
        <v>15686</v>
      </c>
      <c r="G212" s="29">
        <v>10</v>
      </c>
      <c r="H212" s="29"/>
      <c r="I212" s="29">
        <v>15</v>
      </c>
      <c r="J212" s="29">
        <v>2</v>
      </c>
      <c r="K212" s="67" t="s">
        <v>37</v>
      </c>
      <c r="L212" s="40" t="s">
        <v>490</v>
      </c>
      <c r="M212" s="65" t="str">
        <f t="shared" si="28"/>
        <v>https://www.aiche.org/academy/conferences/loss-prevention-symposium/1976/proceeding</v>
      </c>
      <c r="N212" s="40" t="str">
        <f t="shared" si="27"/>
        <v>K.A. Johanson, "Design of a Gas Monitoring System ," Loss Prevention Symposium - Vol 10, AIChE, 1976 pp. 15.</v>
      </c>
      <c r="O212" s="90" t="str">
        <f t="shared" si="29"/>
        <v>https://www.aiche.org/academy/conferences/loss-prevention-symposium/1976/proceeding/session/technical-papers</v>
      </c>
      <c r="P212" s="28" t="s">
        <v>16108</v>
      </c>
      <c r="Q212" s="90" t="str">
        <f t="shared" si="24"/>
        <v>https://www.aiche.org/node/1213566/group/9206/session/118686/paper/818781</v>
      </c>
    </row>
    <row r="213" spans="1:17" ht="31" x14ac:dyDescent="0.35">
      <c r="A213" s="29">
        <v>212</v>
      </c>
      <c r="B213" s="66" t="s">
        <v>15553</v>
      </c>
      <c r="C213" s="29" t="s">
        <v>488</v>
      </c>
      <c r="D213" s="29" t="s">
        <v>19148</v>
      </c>
      <c r="E213" s="28" t="s">
        <v>493</v>
      </c>
      <c r="F213" s="28" t="s">
        <v>15687</v>
      </c>
      <c r="G213" s="29">
        <v>10</v>
      </c>
      <c r="H213" s="29"/>
      <c r="I213" s="29">
        <v>19</v>
      </c>
      <c r="J213" s="29">
        <v>2</v>
      </c>
      <c r="K213" s="67" t="s">
        <v>38</v>
      </c>
      <c r="L213" s="40" t="s">
        <v>490</v>
      </c>
      <c r="M213" s="65" t="str">
        <f t="shared" si="28"/>
        <v>https://www.aiche.org/academy/conferences/loss-prevention-symposium/1976/proceeding</v>
      </c>
      <c r="N213" s="40" t="str">
        <f t="shared" si="27"/>
        <v>D.A. Wilmot and A.P. Leong, "Another Way to Detect Agitation ," Loss Prevention Symposium - Vol 10, AIChE, 1976 pp. 19.</v>
      </c>
      <c r="O213" s="90" t="str">
        <f t="shared" si="29"/>
        <v>https://www.aiche.org/academy/conferences/loss-prevention-symposium/1976/proceeding/session/technical-papers</v>
      </c>
      <c r="P213" s="28" t="s">
        <v>16109</v>
      </c>
      <c r="Q213" s="90" t="str">
        <f t="shared" si="24"/>
        <v>https://www.aiche.org/node/1213566/group/9206/session/118686/paper/818786</v>
      </c>
    </row>
    <row r="214" spans="1:17" ht="31" x14ac:dyDescent="0.35">
      <c r="A214" s="29">
        <v>213</v>
      </c>
      <c r="B214" s="66" t="s">
        <v>15553</v>
      </c>
      <c r="C214" s="29" t="s">
        <v>488</v>
      </c>
      <c r="D214" s="29" t="s">
        <v>19148</v>
      </c>
      <c r="E214" s="28" t="s">
        <v>494</v>
      </c>
      <c r="F214" s="28" t="s">
        <v>15688</v>
      </c>
      <c r="G214" s="29">
        <v>10</v>
      </c>
      <c r="H214" s="29"/>
      <c r="I214" s="29">
        <v>23</v>
      </c>
      <c r="J214" s="29">
        <v>2</v>
      </c>
      <c r="K214" s="67" t="s">
        <v>39</v>
      </c>
      <c r="L214" s="40" t="s">
        <v>490</v>
      </c>
      <c r="M214" s="65" t="str">
        <f t="shared" si="28"/>
        <v>https://www.aiche.org/academy/conferences/loss-prevention-symposium/1976/proceeding</v>
      </c>
      <c r="N214" s="40" t="str">
        <f t="shared" si="27"/>
        <v>S.A. Saia, "Vapor Clouds and Fires in a Light ," Loss Prevention Symposium - Vol 10, AIChE, 1976 pp. 23.</v>
      </c>
      <c r="O214" s="90" t="str">
        <f t="shared" si="29"/>
        <v>https://www.aiche.org/academy/conferences/loss-prevention-symposium/1976/proceeding/session/technical-papers</v>
      </c>
      <c r="P214" s="28" t="s">
        <v>16110</v>
      </c>
      <c r="Q214" s="90" t="str">
        <f t="shared" si="24"/>
        <v>https://www.aiche.org/node/1213566/group/9206/session/118686/paper/818791</v>
      </c>
    </row>
    <row r="215" spans="1:17" ht="31" x14ac:dyDescent="0.35">
      <c r="A215" s="29">
        <v>214</v>
      </c>
      <c r="B215" s="66" t="s">
        <v>15553</v>
      </c>
      <c r="C215" s="29" t="s">
        <v>488</v>
      </c>
      <c r="D215" s="29" t="s">
        <v>19148</v>
      </c>
      <c r="E215" s="28" t="s">
        <v>495</v>
      </c>
      <c r="F215" s="28" t="s">
        <v>496</v>
      </c>
      <c r="G215" s="29">
        <v>10</v>
      </c>
      <c r="H215" s="29"/>
      <c r="I215" s="29">
        <v>31</v>
      </c>
      <c r="J215" s="29">
        <v>2</v>
      </c>
      <c r="K215" s="67" t="s">
        <v>40</v>
      </c>
      <c r="L215" s="40" t="s">
        <v>490</v>
      </c>
      <c r="M215" s="65" t="str">
        <f t="shared" si="28"/>
        <v>https://www.aiche.org/academy/conferences/loss-prevention-symposium/1976/proceeding</v>
      </c>
      <c r="N215" s="40" t="str">
        <f t="shared" si="27"/>
        <v>L.A. Eggleston, W.R. Herrera and M.D. Pish , "Water Spray to Reduce Vapor Cloud Spray ," Loss Prevention Symposium - Vol 10, AIChE, 1976 pp. 31.</v>
      </c>
      <c r="O215" s="90" t="str">
        <f t="shared" si="29"/>
        <v>https://www.aiche.org/academy/conferences/loss-prevention-symposium/1976/proceeding/session/technical-papers</v>
      </c>
      <c r="P215" s="28" t="s">
        <v>16111</v>
      </c>
      <c r="Q215" s="90" t="str">
        <f t="shared" si="24"/>
        <v>https://www.aiche.org/node/1213566/group/9206/session/118686/paper/818796</v>
      </c>
    </row>
    <row r="216" spans="1:17" ht="46.5" x14ac:dyDescent="0.35">
      <c r="A216" s="29">
        <v>215</v>
      </c>
      <c r="B216" s="66" t="s">
        <v>15553</v>
      </c>
      <c r="C216" s="29" t="s">
        <v>488</v>
      </c>
      <c r="D216" s="29" t="s">
        <v>19148</v>
      </c>
      <c r="E216" s="28" t="s">
        <v>497</v>
      </c>
      <c r="F216" s="28" t="s">
        <v>498</v>
      </c>
      <c r="G216" s="29">
        <v>10</v>
      </c>
      <c r="H216" s="29"/>
      <c r="I216" s="29">
        <v>43</v>
      </c>
      <c r="J216" s="29">
        <v>2</v>
      </c>
      <c r="K216" s="67" t="s">
        <v>41</v>
      </c>
      <c r="L216" s="40" t="s">
        <v>490</v>
      </c>
      <c r="M216" s="65" t="str">
        <f t="shared" si="28"/>
        <v>https://www.aiche.org/academy/conferences/loss-prevention-symposium/1976/proceeding</v>
      </c>
      <c r="N216" s="40" t="str">
        <f t="shared" si="27"/>
        <v>G.C. Vincent and W.B. Howard, "Hydrocarbon Mist Explosions-Part 1. Prevention by Explosion Suppression ," Loss Prevention Symposium - Vol 10, AIChE, 1976 pp. 43.</v>
      </c>
      <c r="O216" s="90" t="str">
        <f t="shared" si="29"/>
        <v>https://www.aiche.org/academy/conferences/loss-prevention-symposium/1976/proceeding/session/technical-papers</v>
      </c>
      <c r="P216" s="28" t="s">
        <v>16112</v>
      </c>
      <c r="Q216" s="90" t="str">
        <f t="shared" si="24"/>
        <v>https://www.aiche.org/node/1213566/group/9206/session/118686/paper/818801</v>
      </c>
    </row>
    <row r="217" spans="1:17" ht="31" x14ac:dyDescent="0.35">
      <c r="A217" s="29">
        <v>216</v>
      </c>
      <c r="B217" s="66" t="s">
        <v>15553</v>
      </c>
      <c r="C217" s="29" t="s">
        <v>488</v>
      </c>
      <c r="D217" s="29" t="s">
        <v>19148</v>
      </c>
      <c r="E217" s="28" t="s">
        <v>499</v>
      </c>
      <c r="F217" s="28" t="s">
        <v>500</v>
      </c>
      <c r="G217" s="29">
        <v>10</v>
      </c>
      <c r="H217" s="29"/>
      <c r="I217" s="29">
        <v>48</v>
      </c>
      <c r="J217" s="29">
        <v>2</v>
      </c>
      <c r="K217" s="67" t="s">
        <v>42</v>
      </c>
      <c r="L217" s="40" t="s">
        <v>490</v>
      </c>
      <c r="M217" s="65" t="str">
        <f t="shared" si="28"/>
        <v>https://www.aiche.org/academy/conferences/loss-prevention-symposium/1976/proceeding</v>
      </c>
      <c r="N217" s="40" t="str">
        <f t="shared" si="27"/>
        <v>J.W. Watts, Jr. , "Effects of Water Spray on Unconfined Flammable Gas ," Loss Prevention Symposium - Vol 10, AIChE, 1976 pp. 48.</v>
      </c>
      <c r="O217" s="90" t="str">
        <f t="shared" si="29"/>
        <v>https://www.aiche.org/academy/conferences/loss-prevention-symposium/1976/proceeding/session/technical-papers</v>
      </c>
      <c r="P217" s="28" t="s">
        <v>16113</v>
      </c>
      <c r="Q217" s="90" t="str">
        <f t="shared" si="24"/>
        <v>https://www.aiche.org/node/1213566/group/9206/session/118686/paper/818806</v>
      </c>
    </row>
    <row r="218" spans="1:17" ht="46.5" x14ac:dyDescent="0.35">
      <c r="A218" s="29">
        <v>217</v>
      </c>
      <c r="B218" s="66" t="s">
        <v>15553</v>
      </c>
      <c r="C218" s="29" t="s">
        <v>488</v>
      </c>
      <c r="D218" s="29" t="s">
        <v>19148</v>
      </c>
      <c r="E218" s="28" t="s">
        <v>501</v>
      </c>
      <c r="F218" s="28" t="s">
        <v>502</v>
      </c>
      <c r="G218" s="29">
        <v>10</v>
      </c>
      <c r="H218" s="29"/>
      <c r="I218" s="29">
        <v>55</v>
      </c>
      <c r="J218" s="29">
        <v>2</v>
      </c>
      <c r="K218" s="67" t="s">
        <v>43</v>
      </c>
      <c r="L218" s="40" t="s">
        <v>490</v>
      </c>
      <c r="M218" s="65" t="str">
        <f t="shared" si="28"/>
        <v>https://www.aiche.org/academy/conferences/loss-prevention-symposium/1976/proceeding</v>
      </c>
      <c r="N218" s="40" t="str">
        <f t="shared" si="27"/>
        <v>G.C. Vincent, R.C. Nelson, W.B. Howard, and W.W. Russell , "Hydrocarbon Mist Explosions-Part II Prevention by Water Fog ," Loss Prevention Symposium - Vol 10, AIChE, 1976 pp. 55.</v>
      </c>
      <c r="O218" s="90" t="str">
        <f t="shared" si="29"/>
        <v>https://www.aiche.org/academy/conferences/loss-prevention-symposium/1976/proceeding/session/technical-papers</v>
      </c>
      <c r="P218" s="28" t="s">
        <v>16114</v>
      </c>
      <c r="Q218" s="90" t="str">
        <f t="shared" si="24"/>
        <v>https://www.aiche.org/node/1213566/group/9206/session/118686/paper/818811</v>
      </c>
    </row>
    <row r="219" spans="1:17" ht="31" x14ac:dyDescent="0.35">
      <c r="A219" s="29">
        <v>218</v>
      </c>
      <c r="B219" s="66" t="s">
        <v>15553</v>
      </c>
      <c r="C219" s="29" t="s">
        <v>488</v>
      </c>
      <c r="D219" s="29" t="s">
        <v>19148</v>
      </c>
      <c r="E219" s="28" t="s">
        <v>503</v>
      </c>
      <c r="F219" s="28" t="s">
        <v>15680</v>
      </c>
      <c r="G219" s="29">
        <v>10</v>
      </c>
      <c r="H219" s="29"/>
      <c r="I219" s="29">
        <v>72</v>
      </c>
      <c r="J219" s="29">
        <v>2</v>
      </c>
      <c r="K219" s="29">
        <v>10</v>
      </c>
      <c r="L219" s="40" t="s">
        <v>490</v>
      </c>
      <c r="M219" s="65" t="str">
        <f t="shared" si="28"/>
        <v>https://www.aiche.org/academy/conferences/loss-prevention-symposium/1976/proceeding</v>
      </c>
      <c r="N219" s="40" t="str">
        <f t="shared" si="27"/>
        <v>P.M. Heron, "Accidents Caused by Plant Modifications ," Loss Prevention Symposium - Vol 10, AIChE, 1976 pp. 72.</v>
      </c>
      <c r="O219" s="90" t="str">
        <f t="shared" si="29"/>
        <v>https://www.aiche.org/academy/conferences/loss-prevention-symposium/1976/proceeding/session/technical-papers</v>
      </c>
      <c r="P219" s="28" t="s">
        <v>16115</v>
      </c>
      <c r="Q219" s="90" t="str">
        <f t="shared" si="24"/>
        <v>https://www.aiche.org/node/1213566/group/9206/session/118686/paper/818816</v>
      </c>
    </row>
    <row r="220" spans="1:17" ht="31" x14ac:dyDescent="0.35">
      <c r="A220" s="29">
        <v>219</v>
      </c>
      <c r="B220" s="66" t="s">
        <v>15553</v>
      </c>
      <c r="C220" s="29" t="s">
        <v>488</v>
      </c>
      <c r="D220" s="29" t="s">
        <v>19148</v>
      </c>
      <c r="E220" s="28" t="s">
        <v>504</v>
      </c>
      <c r="F220" s="28" t="s">
        <v>15681</v>
      </c>
      <c r="G220" s="29">
        <v>10</v>
      </c>
      <c r="H220" s="29"/>
      <c r="I220" s="29">
        <v>76</v>
      </c>
      <c r="J220" s="29">
        <v>2</v>
      </c>
      <c r="K220" s="29">
        <v>11</v>
      </c>
      <c r="L220" s="40" t="s">
        <v>490</v>
      </c>
      <c r="M220" s="65" t="str">
        <f t="shared" si="28"/>
        <v>https://www.aiche.org/academy/conferences/loss-prevention-symposium/1976/proceeding</v>
      </c>
      <c r="N220" s="40" t="str">
        <f t="shared" si="27"/>
        <v>G. Booth, "Process Changes Can Cause Accidents ," Loss Prevention Symposium - Vol 10, AIChE, 1976 pp. 76.</v>
      </c>
      <c r="O220" s="90" t="str">
        <f t="shared" si="29"/>
        <v>https://www.aiche.org/academy/conferences/loss-prevention-symposium/1976/proceeding/session/technical-papers</v>
      </c>
      <c r="P220" s="28" t="s">
        <v>16116</v>
      </c>
      <c r="Q220" s="90" t="str">
        <f t="shared" si="24"/>
        <v>https://www.aiche.org/node/1213566/group/9206/session/118686/paper/818821</v>
      </c>
    </row>
    <row r="221" spans="1:17" ht="31" x14ac:dyDescent="0.35">
      <c r="A221" s="29">
        <v>220</v>
      </c>
      <c r="B221" s="66" t="s">
        <v>15553</v>
      </c>
      <c r="C221" s="29" t="s">
        <v>488</v>
      </c>
      <c r="D221" s="29" t="s">
        <v>19148</v>
      </c>
      <c r="E221" s="28" t="s">
        <v>505</v>
      </c>
      <c r="F221" s="28" t="s">
        <v>15637</v>
      </c>
      <c r="G221" s="29">
        <v>10</v>
      </c>
      <c r="H221" s="29"/>
      <c r="I221" s="29">
        <v>80</v>
      </c>
      <c r="J221" s="29">
        <v>2</v>
      </c>
      <c r="K221" s="29">
        <v>12</v>
      </c>
      <c r="L221" s="40" t="s">
        <v>490</v>
      </c>
      <c r="M221" s="65" t="str">
        <f t="shared" si="28"/>
        <v>https://www.aiche.org/academy/conferences/loss-prevention-symposium/1976/proceeding</v>
      </c>
      <c r="N221" s="40" t="str">
        <f t="shared" si="27"/>
        <v>W.W. Russell, "Hazard Control of Plant Process Changes ," Loss Prevention Symposium - Vol 10, AIChE, 1976 pp. 80.</v>
      </c>
      <c r="O221" s="90" t="str">
        <f t="shared" si="29"/>
        <v>https://www.aiche.org/academy/conferences/loss-prevention-symposium/1976/proceeding/session/technical-papers</v>
      </c>
      <c r="P221" s="28" t="s">
        <v>16117</v>
      </c>
      <c r="Q221" s="90" t="str">
        <f t="shared" si="24"/>
        <v>https://www.aiche.org/node/1213566/group/9206/session/118686/paper/818826</v>
      </c>
    </row>
    <row r="222" spans="1:17" ht="31" x14ac:dyDescent="0.35">
      <c r="A222" s="29">
        <v>221</v>
      </c>
      <c r="B222" s="66" t="s">
        <v>15553</v>
      </c>
      <c r="C222" s="29" t="s">
        <v>488</v>
      </c>
      <c r="D222" s="29" t="s">
        <v>19148</v>
      </c>
      <c r="E222" s="28" t="s">
        <v>506</v>
      </c>
      <c r="F222" s="28" t="s">
        <v>15682</v>
      </c>
      <c r="G222" s="29">
        <v>10</v>
      </c>
      <c r="H222" s="29"/>
      <c r="I222" s="29">
        <v>88</v>
      </c>
      <c r="J222" s="29">
        <v>2</v>
      </c>
      <c r="K222" s="29">
        <v>13</v>
      </c>
      <c r="L222" s="40" t="s">
        <v>490</v>
      </c>
      <c r="M222" s="65" t="str">
        <f t="shared" si="28"/>
        <v>https://www.aiche.org/academy/conferences/loss-prevention-symposium/1976/proceeding</v>
      </c>
      <c r="N222" s="40" t="str">
        <f t="shared" si="27"/>
        <v>F.T. Bodurtha, "Explosion Hazards in Pollution Control ," Loss Prevention Symposium - Vol 10, AIChE, 1976 pp. 88.</v>
      </c>
      <c r="O222" s="90" t="str">
        <f t="shared" si="29"/>
        <v>https://www.aiche.org/academy/conferences/loss-prevention-symposium/1976/proceeding/session/technical-papers</v>
      </c>
      <c r="P222" s="28" t="s">
        <v>16118</v>
      </c>
      <c r="Q222" s="90" t="str">
        <f t="shared" si="24"/>
        <v>https://www.aiche.org/node/1213566/group/9206/session/118686/paper/818831</v>
      </c>
    </row>
    <row r="223" spans="1:17" ht="31" x14ac:dyDescent="0.35">
      <c r="A223" s="29">
        <v>222</v>
      </c>
      <c r="B223" s="66" t="s">
        <v>15553</v>
      </c>
      <c r="C223" s="29" t="s">
        <v>488</v>
      </c>
      <c r="D223" s="29" t="s">
        <v>19148</v>
      </c>
      <c r="E223" s="28" t="s">
        <v>507</v>
      </c>
      <c r="F223" s="28" t="s">
        <v>586</v>
      </c>
      <c r="G223" s="29">
        <v>10</v>
      </c>
      <c r="H223" s="29"/>
      <c r="I223" s="29">
        <v>91</v>
      </c>
      <c r="J223" s="29">
        <v>2</v>
      </c>
      <c r="K223" s="29">
        <v>14</v>
      </c>
      <c r="L223" s="40" t="s">
        <v>490</v>
      </c>
      <c r="M223" s="65" t="str">
        <f t="shared" si="28"/>
        <v>https://www.aiche.org/academy/conferences/loss-prevention-symposium/1976/proceeding</v>
      </c>
      <c r="N223" s="40" t="str">
        <f t="shared" si="27"/>
        <v>T.A. Kletz, "A Three-Pronged Approach to Plant Modification ," Loss Prevention Symposium - Vol 10, AIChE, 1976 pp. 91.</v>
      </c>
      <c r="O223" s="90" t="str">
        <f t="shared" si="29"/>
        <v>https://www.aiche.org/academy/conferences/loss-prevention-symposium/1976/proceeding/session/technical-papers</v>
      </c>
      <c r="P223" s="28" t="s">
        <v>16119</v>
      </c>
      <c r="Q223" s="90" t="str">
        <f t="shared" si="24"/>
        <v>https://www.aiche.org/node/1213566/group/9206/session/118686/paper/818836</v>
      </c>
    </row>
    <row r="224" spans="1:17" ht="31" x14ac:dyDescent="0.35">
      <c r="A224" s="29">
        <v>223</v>
      </c>
      <c r="B224" s="66" t="s">
        <v>15553</v>
      </c>
      <c r="C224" s="29" t="s">
        <v>488</v>
      </c>
      <c r="D224" s="29" t="s">
        <v>19148</v>
      </c>
      <c r="E224" s="28" t="s">
        <v>508</v>
      </c>
      <c r="F224" s="28" t="s">
        <v>15762</v>
      </c>
      <c r="G224" s="29">
        <v>10</v>
      </c>
      <c r="H224" s="29"/>
      <c r="I224" s="29">
        <v>101</v>
      </c>
      <c r="J224" s="29">
        <v>2</v>
      </c>
      <c r="K224" s="29">
        <v>15</v>
      </c>
      <c r="L224" s="40" t="s">
        <v>490</v>
      </c>
      <c r="M224" s="65" t="str">
        <f t="shared" si="28"/>
        <v>https://www.aiche.org/academy/conferences/loss-prevention-symposium/1976/proceeding</v>
      </c>
      <c r="N224" s="40" t="str">
        <f t="shared" si="27"/>
        <v>R. James and H.P. Bloch, "Instrumentation for Predictive Maintenance Monitoring ," Loss Prevention Symposium - Vol 10, AIChE, 1976 pp. 101.</v>
      </c>
      <c r="O224" s="90" t="str">
        <f t="shared" si="29"/>
        <v>https://www.aiche.org/academy/conferences/loss-prevention-symposium/1976/proceeding/session/technical-papers</v>
      </c>
      <c r="P224" s="28" t="s">
        <v>16120</v>
      </c>
      <c r="Q224" s="90" t="str">
        <f t="shared" si="24"/>
        <v>https://www.aiche.org/node/1213566/group/9206/session/118686/paper/818841</v>
      </c>
    </row>
    <row r="225" spans="1:17" ht="31" x14ac:dyDescent="0.35">
      <c r="A225" s="29">
        <v>224</v>
      </c>
      <c r="B225" s="66" t="s">
        <v>15553</v>
      </c>
      <c r="C225" s="29" t="s">
        <v>488</v>
      </c>
      <c r="D225" s="29" t="s">
        <v>19148</v>
      </c>
      <c r="E225" s="28" t="s">
        <v>509</v>
      </c>
      <c r="F225" s="28" t="s">
        <v>15763</v>
      </c>
      <c r="G225" s="29">
        <v>10</v>
      </c>
      <c r="H225" s="29"/>
      <c r="I225" s="29">
        <v>108</v>
      </c>
      <c r="J225" s="29">
        <v>2</v>
      </c>
      <c r="K225" s="29">
        <v>16</v>
      </c>
      <c r="L225" s="40" t="s">
        <v>490</v>
      </c>
      <c r="M225" s="65" t="str">
        <f t="shared" si="28"/>
        <v>https://www.aiche.org/academy/conferences/loss-prevention-symposium/1976/proceeding</v>
      </c>
      <c r="N225" s="40" t="str">
        <f t="shared" si="27"/>
        <v>W.A. Fromme, "Prediction of Equipment Failures ," Loss Prevention Symposium - Vol 10, AIChE, 1976 pp. 108.</v>
      </c>
      <c r="O225" s="90" t="str">
        <f t="shared" si="29"/>
        <v>https://www.aiche.org/academy/conferences/loss-prevention-symposium/1976/proceeding/session/technical-papers</v>
      </c>
      <c r="P225" s="28" t="s">
        <v>16121</v>
      </c>
      <c r="Q225" s="90" t="str">
        <f t="shared" si="24"/>
        <v>https://www.aiche.org/node/1213566/group/9206/session/118686/paper/818846</v>
      </c>
    </row>
    <row r="226" spans="1:17" ht="31" x14ac:dyDescent="0.35">
      <c r="A226" s="29">
        <v>225</v>
      </c>
      <c r="B226" s="66" t="s">
        <v>15553</v>
      </c>
      <c r="C226" s="29" t="s">
        <v>488</v>
      </c>
      <c r="D226" s="29" t="s">
        <v>19148</v>
      </c>
      <c r="E226" s="28" t="s">
        <v>510</v>
      </c>
      <c r="F226" s="28" t="s">
        <v>15673</v>
      </c>
      <c r="G226" s="29">
        <v>10</v>
      </c>
      <c r="H226" s="29"/>
      <c r="I226" s="29">
        <v>111</v>
      </c>
      <c r="J226" s="29">
        <v>2</v>
      </c>
      <c r="K226" s="29">
        <v>17</v>
      </c>
      <c r="L226" s="40" t="s">
        <v>490</v>
      </c>
      <c r="M226" s="65" t="str">
        <f t="shared" si="28"/>
        <v>https://www.aiche.org/academy/conferences/loss-prevention-symposium/1976/proceeding</v>
      </c>
      <c r="N226" s="40" t="str">
        <f t="shared" si="27"/>
        <v>P.E. Leonard, "Must Failure be the Motivator ," Loss Prevention Symposium - Vol 10, AIChE, 1976 pp. 111.</v>
      </c>
      <c r="O226" s="90" t="str">
        <f t="shared" si="29"/>
        <v>https://www.aiche.org/academy/conferences/loss-prevention-symposium/1976/proceeding/session/technical-papers</v>
      </c>
      <c r="P226" s="28" t="s">
        <v>16122</v>
      </c>
      <c r="Q226" s="90" t="str">
        <f t="shared" si="24"/>
        <v>https://www.aiche.org/node/1213566/group/9206/session/118686/paper/818851</v>
      </c>
    </row>
    <row r="227" spans="1:17" ht="31" x14ac:dyDescent="0.35">
      <c r="A227" s="29">
        <v>226</v>
      </c>
      <c r="B227" s="66" t="s">
        <v>15553</v>
      </c>
      <c r="C227" s="29" t="s">
        <v>488</v>
      </c>
      <c r="D227" s="29" t="s">
        <v>19148</v>
      </c>
      <c r="E227" s="28" t="s">
        <v>511</v>
      </c>
      <c r="F227" s="28" t="s">
        <v>15674</v>
      </c>
      <c r="G227" s="29">
        <v>10</v>
      </c>
      <c r="H227" s="29"/>
      <c r="I227" s="29">
        <v>115</v>
      </c>
      <c r="J227" s="29">
        <v>2</v>
      </c>
      <c r="K227" s="29">
        <v>18</v>
      </c>
      <c r="L227" s="40" t="s">
        <v>490</v>
      </c>
      <c r="M227" s="65" t="str">
        <f t="shared" si="28"/>
        <v>https://www.aiche.org/academy/conferences/loss-prevention-symposium/1976/proceeding</v>
      </c>
      <c r="N227" s="40" t="str">
        <f t="shared" si="27"/>
        <v>R.A. Strehlow and R.E. Ricker, "The Blast Wave from a Bursting Sphere ," Loss Prevention Symposium - Vol 10, AIChE, 1976 pp. 115.</v>
      </c>
      <c r="O227" s="90" t="str">
        <f t="shared" si="29"/>
        <v>https://www.aiche.org/academy/conferences/loss-prevention-symposium/1976/proceeding/session/technical-papers</v>
      </c>
      <c r="P227" s="28" t="s">
        <v>16123</v>
      </c>
      <c r="Q227" s="90" t="str">
        <f t="shared" si="24"/>
        <v>https://www.aiche.org/node/1213566/group/9206/session/118686/paper/818856</v>
      </c>
    </row>
    <row r="228" spans="1:17" ht="31" x14ac:dyDescent="0.35">
      <c r="A228" s="29">
        <v>227</v>
      </c>
      <c r="B228" s="66" t="s">
        <v>15553</v>
      </c>
      <c r="C228" s="29" t="s">
        <v>488</v>
      </c>
      <c r="D228" s="29" t="s">
        <v>19148</v>
      </c>
      <c r="E228" s="28" t="s">
        <v>512</v>
      </c>
      <c r="F228" s="28" t="s">
        <v>513</v>
      </c>
      <c r="G228" s="29">
        <v>10</v>
      </c>
      <c r="H228" s="29"/>
      <c r="I228" s="29">
        <v>122</v>
      </c>
      <c r="J228" s="29">
        <v>2</v>
      </c>
      <c r="K228" s="29">
        <v>19</v>
      </c>
      <c r="L228" s="40" t="s">
        <v>490</v>
      </c>
      <c r="M228" s="65" t="str">
        <f t="shared" si="28"/>
        <v>https://www.aiche.org/academy/conferences/loss-prevention-symposium/1976/proceeding</v>
      </c>
      <c r="N228" s="40" t="str">
        <f t="shared" si="27"/>
        <v>E.S. Naidus, "Tests of Smoke and Explosion Device ," Loss Prevention Symposium - Vol 10, AIChE, 1976 pp. 122.</v>
      </c>
      <c r="O228" s="90" t="str">
        <f t="shared" si="29"/>
        <v>https://www.aiche.org/academy/conferences/loss-prevention-symposium/1976/proceeding/session/technical-papers</v>
      </c>
      <c r="P228" s="28" t="s">
        <v>16124</v>
      </c>
      <c r="Q228" s="90" t="str">
        <f t="shared" si="24"/>
        <v>https://www.aiche.org/node/1213566/group/9206/session/118686/paper/818861</v>
      </c>
    </row>
    <row r="229" spans="1:17" ht="31" x14ac:dyDescent="0.35">
      <c r="A229" s="29">
        <v>228</v>
      </c>
      <c r="B229" s="66" t="s">
        <v>15553</v>
      </c>
      <c r="C229" s="29" t="s">
        <v>488</v>
      </c>
      <c r="D229" s="29" t="s">
        <v>19148</v>
      </c>
      <c r="E229" s="28" t="s">
        <v>514</v>
      </c>
      <c r="F229" s="28" t="s">
        <v>15675</v>
      </c>
      <c r="G229" s="29">
        <v>10</v>
      </c>
      <c r="H229" s="29"/>
      <c r="I229" s="29">
        <v>126</v>
      </c>
      <c r="J229" s="29">
        <v>2</v>
      </c>
      <c r="K229" s="29">
        <v>20</v>
      </c>
      <c r="L229" s="40" t="s">
        <v>490</v>
      </c>
      <c r="M229" s="65" t="str">
        <f t="shared" si="28"/>
        <v>https://www.aiche.org/academy/conferences/loss-prevention-symposium/1976/proceeding</v>
      </c>
      <c r="N229" s="40" t="str">
        <f t="shared" si="27"/>
        <v>M.J. Katz, "Hazard and Risk Evaluation ," Loss Prevention Symposium - Vol 10, AIChE, 1976 pp. 126.</v>
      </c>
      <c r="O229" s="90" t="str">
        <f t="shared" si="29"/>
        <v>https://www.aiche.org/academy/conferences/loss-prevention-symposium/1976/proceeding/session/technical-papers</v>
      </c>
      <c r="P229" s="28" t="s">
        <v>16125</v>
      </c>
      <c r="Q229" s="90" t="str">
        <f t="shared" si="24"/>
        <v>https://www.aiche.org/node/1213566/group/9206/session/118686/paper/818866</v>
      </c>
    </row>
    <row r="230" spans="1:17" ht="31" x14ac:dyDescent="0.35">
      <c r="A230" s="29">
        <v>229</v>
      </c>
      <c r="B230" s="66" t="s">
        <v>15553</v>
      </c>
      <c r="C230" s="29" t="s">
        <v>488</v>
      </c>
      <c r="D230" s="29" t="s">
        <v>19148</v>
      </c>
      <c r="E230" s="28" t="s">
        <v>515</v>
      </c>
      <c r="F230" s="28" t="s">
        <v>15676</v>
      </c>
      <c r="G230" s="29">
        <v>10</v>
      </c>
      <c r="H230" s="29"/>
      <c r="I230" s="29">
        <v>135</v>
      </c>
      <c r="J230" s="29">
        <v>2</v>
      </c>
      <c r="K230" s="29">
        <v>21</v>
      </c>
      <c r="L230" s="40" t="s">
        <v>490</v>
      </c>
      <c r="M230" s="65" t="str">
        <f t="shared" si="28"/>
        <v>https://www.aiche.org/academy/conferences/loss-prevention-symposium/1976/proceeding</v>
      </c>
      <c r="N230" s="40" t="str">
        <f t="shared" si="27"/>
        <v>W.C. Brasie, "The Hazard Potential of Chemicals ," Loss Prevention Symposium - Vol 10, AIChE, 1976 pp. 135.</v>
      </c>
      <c r="O230" s="90" t="str">
        <f t="shared" si="29"/>
        <v>https://www.aiche.org/academy/conferences/loss-prevention-symposium/1976/proceeding/session/technical-papers</v>
      </c>
      <c r="P230" s="28" t="s">
        <v>16126</v>
      </c>
      <c r="Q230" s="90" t="str">
        <f t="shared" si="24"/>
        <v>https://www.aiche.org/node/1213566/group/9206/session/118686/paper/818871</v>
      </c>
    </row>
    <row r="231" spans="1:17" ht="31" x14ac:dyDescent="0.35">
      <c r="A231" s="29">
        <v>230</v>
      </c>
      <c r="B231" s="66" t="s">
        <v>15553</v>
      </c>
      <c r="C231" s="29" t="s">
        <v>488</v>
      </c>
      <c r="D231" s="29" t="s">
        <v>19148</v>
      </c>
      <c r="E231" s="28" t="s">
        <v>516</v>
      </c>
      <c r="F231" s="28" t="s">
        <v>15677</v>
      </c>
      <c r="G231" s="29">
        <v>10</v>
      </c>
      <c r="H231" s="29"/>
      <c r="I231" s="29">
        <v>141</v>
      </c>
      <c r="J231" s="29">
        <v>2</v>
      </c>
      <c r="K231" s="29">
        <v>22</v>
      </c>
      <c r="L231" s="40" t="s">
        <v>490</v>
      </c>
      <c r="M231" s="65" t="str">
        <f t="shared" si="28"/>
        <v>https://www.aiche.org/academy/conferences/loss-prevention-symposium/1976/proceeding</v>
      </c>
      <c r="N231" s="40" t="str">
        <f t="shared" si="27"/>
        <v>N. Gibson and G.F.P. Harris, "The Calculation of Dust Explosion Vents ," Loss Prevention Symposium - Vol 10, AIChE, 1976 pp. 141.</v>
      </c>
      <c r="O231" s="90" t="str">
        <f t="shared" si="29"/>
        <v>https://www.aiche.org/academy/conferences/loss-prevention-symposium/1976/proceeding/session/technical-papers</v>
      </c>
      <c r="P231" s="28" t="s">
        <v>16127</v>
      </c>
      <c r="Q231" s="90" t="str">
        <f t="shared" si="24"/>
        <v>https://www.aiche.org/node/1213566/group/9206/session/118686/paper/818876</v>
      </c>
    </row>
    <row r="232" spans="1:17" ht="31" x14ac:dyDescent="0.35">
      <c r="A232" s="29">
        <v>231</v>
      </c>
      <c r="B232" s="66" t="s">
        <v>15553</v>
      </c>
      <c r="C232" s="29" t="s">
        <v>488</v>
      </c>
      <c r="D232" s="29" t="s">
        <v>19148</v>
      </c>
      <c r="E232" s="28" t="s">
        <v>517</v>
      </c>
      <c r="F232" s="28" t="s">
        <v>15678</v>
      </c>
      <c r="G232" s="29">
        <v>10</v>
      </c>
      <c r="H232" s="29"/>
      <c r="I232" s="29">
        <v>147</v>
      </c>
      <c r="J232" s="29">
        <v>2</v>
      </c>
      <c r="K232" s="29">
        <v>23</v>
      </c>
      <c r="L232" s="40" t="s">
        <v>490</v>
      </c>
      <c r="M232" s="65" t="str">
        <f t="shared" si="28"/>
        <v>https://www.aiche.org/academy/conferences/loss-prevention-symposium/1976/proceeding</v>
      </c>
      <c r="N232" s="40" t="str">
        <f t="shared" si="27"/>
        <v>H.A. Duxbury, "Gas Vent Sizing Methods ," Loss Prevention Symposium - Vol 10, AIChE, 1976 pp. 147.</v>
      </c>
      <c r="O232" s="90" t="str">
        <f t="shared" si="29"/>
        <v>https://www.aiche.org/academy/conferences/loss-prevention-symposium/1976/proceeding/session/technical-papers</v>
      </c>
      <c r="P232" s="28" t="s">
        <v>16128</v>
      </c>
      <c r="Q232" s="90" t="str">
        <f t="shared" si="24"/>
        <v>https://www.aiche.org/node/1213566/group/9206/session/118686/paper/818881</v>
      </c>
    </row>
    <row r="233" spans="1:17" ht="31" x14ac:dyDescent="0.35">
      <c r="A233" s="29">
        <v>232</v>
      </c>
      <c r="B233" s="66" t="s">
        <v>15553</v>
      </c>
      <c r="C233" s="29" t="s">
        <v>488</v>
      </c>
      <c r="D233" s="29" t="s">
        <v>19148</v>
      </c>
      <c r="E233" s="28" t="s">
        <v>518</v>
      </c>
      <c r="F233" s="28" t="s">
        <v>586</v>
      </c>
      <c r="G233" s="29">
        <v>10</v>
      </c>
      <c r="H233" s="29"/>
      <c r="I233" s="29">
        <v>151</v>
      </c>
      <c r="J233" s="29">
        <v>2</v>
      </c>
      <c r="K233" s="29">
        <v>24</v>
      </c>
      <c r="L233" s="40" t="s">
        <v>490</v>
      </c>
      <c r="M233" s="65" t="str">
        <f t="shared" si="28"/>
        <v>https://www.aiche.org/academy/conferences/loss-prevention-symposium/1976/proceeding</v>
      </c>
      <c r="N233" s="40" t="str">
        <f t="shared" si="27"/>
        <v>T.A. Kletz, "Accidents That Will Occur During the Coming Year ," Loss Prevention Symposium - Vol 10, AIChE, 1976 pp. 151.</v>
      </c>
      <c r="O233" s="90" t="str">
        <f t="shared" si="29"/>
        <v>https://www.aiche.org/academy/conferences/loss-prevention-symposium/1976/proceeding/session/technical-papers</v>
      </c>
      <c r="P233" s="28" t="s">
        <v>16129</v>
      </c>
      <c r="Q233" s="90" t="str">
        <f t="shared" si="24"/>
        <v>https://www.aiche.org/node/1213566/group/9206/session/118686/paper/818886</v>
      </c>
    </row>
    <row r="234" spans="1:17" ht="31" x14ac:dyDescent="0.35">
      <c r="A234" s="29">
        <v>233</v>
      </c>
      <c r="B234" s="66">
        <v>1977</v>
      </c>
      <c r="C234" s="29" t="s">
        <v>519</v>
      </c>
      <c r="D234" s="29" t="s">
        <v>19148</v>
      </c>
      <c r="E234" s="28" t="s">
        <v>520</v>
      </c>
      <c r="F234" s="28" t="s">
        <v>15679</v>
      </c>
      <c r="G234" s="29">
        <v>11</v>
      </c>
      <c r="H234" s="29"/>
      <c r="I234" s="29" t="s">
        <v>521</v>
      </c>
      <c r="J234" s="29">
        <v>2</v>
      </c>
      <c r="K234" s="67" t="s">
        <v>35</v>
      </c>
      <c r="L234" s="40" t="s">
        <v>522</v>
      </c>
      <c r="M234" s="65" t="str">
        <f>HYPERLINK("https://www.aiche.org/academy/conferences/loss-prevention-symposium/1977/proceeding")</f>
        <v>https://www.aiche.org/academy/conferences/loss-prevention-symposium/1977/proceeding</v>
      </c>
      <c r="N234" s="40" t="str">
        <f t="shared" si="27"/>
        <v>F.C. Tuttle and K.E. Coulter, "Experience in Operation of High-Pressure Furnaces ," Loss Prevention Symposium - Vol 11, AIChE, 1977 pp. ‘1-3.</v>
      </c>
      <c r="O234" s="90" t="str">
        <f>HYPERLINK("https://www.aiche.org/academy/conferences/loss-prevention-symposium/1977/proceeding/session/technical-papers")</f>
        <v>https://www.aiche.org/academy/conferences/loss-prevention-symposium/1977/proceeding/session/technical-papers</v>
      </c>
      <c r="P234" s="28" t="s">
        <v>16130</v>
      </c>
      <c r="Q234" s="90" t="str">
        <f t="shared" si="24"/>
        <v>https://www.aiche.org/node/1224656/group/9211/session/118696/paper/818901</v>
      </c>
    </row>
    <row r="235" spans="1:17" ht="31" x14ac:dyDescent="0.35">
      <c r="A235" s="29">
        <v>234</v>
      </c>
      <c r="B235" s="66">
        <v>1977</v>
      </c>
      <c r="C235" s="29" t="s">
        <v>519</v>
      </c>
      <c r="D235" s="29" t="s">
        <v>19148</v>
      </c>
      <c r="E235" s="28" t="s">
        <v>523</v>
      </c>
      <c r="F235" s="28" t="s">
        <v>524</v>
      </c>
      <c r="G235" s="29">
        <v>11</v>
      </c>
      <c r="H235" s="29"/>
      <c r="I235" s="29" t="s">
        <v>444</v>
      </c>
      <c r="J235" s="29">
        <v>2</v>
      </c>
      <c r="K235" s="67" t="s">
        <v>36</v>
      </c>
      <c r="L235" s="40" t="s">
        <v>522</v>
      </c>
      <c r="M235" s="65" t="str">
        <f t="shared" ref="M235:M251" si="30">HYPERLINK("https://www.aiche.org/academy/conferences/loss-prevention-symposium/1977/proceeding")</f>
        <v>https://www.aiche.org/academy/conferences/loss-prevention-symposium/1977/proceeding</v>
      </c>
      <c r="N235" s="40" t="str">
        <f t="shared" si="27"/>
        <v>G.F. Barker, T.A. Kletz,and H.A. Knight, "Olefin Plant Safety During the Last 15 Years ," Loss Prevention Symposium - Vol 11, AIChE, 1977 pp. ‘4-8.</v>
      </c>
      <c r="O235" s="90" t="str">
        <f t="shared" ref="O235:O251" si="31">HYPERLINK("https://www.aiche.org/academy/conferences/loss-prevention-symposium/1977/proceeding/session/technical-papers")</f>
        <v>https://www.aiche.org/academy/conferences/loss-prevention-symposium/1977/proceeding/session/technical-papers</v>
      </c>
      <c r="P235" s="28" t="s">
        <v>16131</v>
      </c>
      <c r="Q235" s="90" t="str">
        <f t="shared" si="24"/>
        <v>https://www.aiche.org/node/1224656/group/9211/session/118696/paper/818906</v>
      </c>
    </row>
    <row r="236" spans="1:17" ht="31" x14ac:dyDescent="0.35">
      <c r="A236" s="29">
        <v>235</v>
      </c>
      <c r="B236" s="66">
        <v>1977</v>
      </c>
      <c r="C236" s="29" t="s">
        <v>519</v>
      </c>
      <c r="D236" s="29" t="s">
        <v>19148</v>
      </c>
      <c r="E236" s="28" t="s">
        <v>525</v>
      </c>
      <c r="F236" s="28" t="s">
        <v>15764</v>
      </c>
      <c r="G236" s="29">
        <v>11</v>
      </c>
      <c r="H236" s="29"/>
      <c r="I236" s="29" t="s">
        <v>526</v>
      </c>
      <c r="J236" s="29">
        <v>2</v>
      </c>
      <c r="K236" s="67" t="s">
        <v>37</v>
      </c>
      <c r="L236" s="40" t="s">
        <v>522</v>
      </c>
      <c r="M236" s="65" t="str">
        <f t="shared" si="30"/>
        <v>https://www.aiche.org/academy/conferences/loss-prevention-symposium/1977/proceeding</v>
      </c>
      <c r="N236" s="40" t="str">
        <f t="shared" si="27"/>
        <v>S.F. Pitts and P.C. Gowan, "Learning Safety from Near Misses ," Loss Prevention Symposium - Vol 11, AIChE, 1977 pp.  ‘9-10.</v>
      </c>
      <c r="O236" s="90" t="str">
        <f t="shared" si="31"/>
        <v>https://www.aiche.org/academy/conferences/loss-prevention-symposium/1977/proceeding/session/technical-papers</v>
      </c>
      <c r="P236" s="28" t="s">
        <v>16132</v>
      </c>
      <c r="Q236" s="90" t="str">
        <f t="shared" si="24"/>
        <v>https://www.aiche.org/node/1224656/group/9211/session/118696/paper/818911</v>
      </c>
    </row>
    <row r="237" spans="1:17" ht="31" x14ac:dyDescent="0.35">
      <c r="A237" s="29">
        <v>236</v>
      </c>
      <c r="B237" s="66">
        <v>1977</v>
      </c>
      <c r="C237" s="29" t="s">
        <v>519</v>
      </c>
      <c r="D237" s="29" t="s">
        <v>19148</v>
      </c>
      <c r="E237" s="28" t="s">
        <v>527</v>
      </c>
      <c r="F237" s="28" t="s">
        <v>15765</v>
      </c>
      <c r="G237" s="29">
        <v>11</v>
      </c>
      <c r="H237" s="29"/>
      <c r="I237" s="29" t="s">
        <v>528</v>
      </c>
      <c r="J237" s="29">
        <v>2</v>
      </c>
      <c r="K237" s="67" t="s">
        <v>38</v>
      </c>
      <c r="L237" s="40" t="s">
        <v>522</v>
      </c>
      <c r="M237" s="65" t="str">
        <f t="shared" si="30"/>
        <v>https://www.aiche.org/academy/conferences/loss-prevention-symposium/1977/proceeding</v>
      </c>
      <c r="N237" s="40" t="str">
        <f t="shared" si="27"/>
        <v>A.L.M. van Eijnatten, "Explosion in a Naphtha Cracking Unit ," Loss Prevention Symposium - Vol 11, AIChE, 1977 pp.  ‘11-14.</v>
      </c>
      <c r="O237" s="90" t="str">
        <f t="shared" si="31"/>
        <v>https://www.aiche.org/academy/conferences/loss-prevention-symposium/1977/proceeding/session/technical-papers</v>
      </c>
      <c r="P237" s="28" t="s">
        <v>16133</v>
      </c>
      <c r="Q237" s="90" t="str">
        <f t="shared" si="24"/>
        <v>https://www.aiche.org/node/1224656/group/9211/session/118696/paper/818916</v>
      </c>
    </row>
    <row r="238" spans="1:17" ht="31" x14ac:dyDescent="0.35">
      <c r="A238" s="29">
        <v>237</v>
      </c>
      <c r="B238" s="66">
        <v>1977</v>
      </c>
      <c r="C238" s="29" t="s">
        <v>519</v>
      </c>
      <c r="D238" s="29" t="s">
        <v>19148</v>
      </c>
      <c r="E238" s="28" t="s">
        <v>529</v>
      </c>
      <c r="F238" s="28" t="s">
        <v>15766</v>
      </c>
      <c r="G238" s="29">
        <v>11</v>
      </c>
      <c r="H238" s="29"/>
      <c r="I238" s="29" t="s">
        <v>530</v>
      </c>
      <c r="J238" s="29">
        <v>2</v>
      </c>
      <c r="K238" s="67" t="s">
        <v>39</v>
      </c>
      <c r="L238" s="40" t="s">
        <v>522</v>
      </c>
      <c r="M238" s="65" t="str">
        <f t="shared" si="30"/>
        <v>https://www.aiche.org/academy/conferences/loss-prevention-symposium/1977/proceeding</v>
      </c>
      <c r="N238" s="40" t="str">
        <f t="shared" si="27"/>
        <v>T.A. Brzustowski, "Flaring: The State of the Art ," Loss Prevention Symposium - Vol 11, AIChE, 1977 pp.  15-22.</v>
      </c>
      <c r="O238" s="90" t="str">
        <f t="shared" si="31"/>
        <v>https://www.aiche.org/academy/conferences/loss-prevention-symposium/1977/proceeding/session/technical-papers</v>
      </c>
      <c r="P238" s="28" t="s">
        <v>16134</v>
      </c>
      <c r="Q238" s="90" t="str">
        <f t="shared" si="24"/>
        <v>https://www.aiche.org/node/1224656/group/9211/session/118696/paper/818921</v>
      </c>
    </row>
    <row r="239" spans="1:17" ht="31" x14ac:dyDescent="0.35">
      <c r="A239" s="29">
        <v>238</v>
      </c>
      <c r="B239" s="66">
        <v>1977</v>
      </c>
      <c r="C239" s="29" t="s">
        <v>519</v>
      </c>
      <c r="D239" s="29" t="s">
        <v>19148</v>
      </c>
      <c r="E239" s="28" t="s">
        <v>531</v>
      </c>
      <c r="F239" s="28" t="s">
        <v>532</v>
      </c>
      <c r="G239" s="29">
        <v>11</v>
      </c>
      <c r="H239" s="29"/>
      <c r="I239" s="29" t="s">
        <v>533</v>
      </c>
      <c r="J239" s="29">
        <v>2</v>
      </c>
      <c r="K239" s="67" t="s">
        <v>40</v>
      </c>
      <c r="L239" s="40" t="s">
        <v>522</v>
      </c>
      <c r="M239" s="65" t="str">
        <f t="shared" si="30"/>
        <v>https://www.aiche.org/academy/conferences/loss-prevention-symposium/1977/proceeding</v>
      </c>
      <c r="N239" s="40" t="str">
        <f t="shared" si="27"/>
        <v>J.F. Straitz, Ill, J.A. O'Leary, J.E.Brennan, and C.J. Kardan, "Hare Testing and Safety ," Loss Prevention Symposium - Vol 11, AIChE, 1977 pp.  23-30.</v>
      </c>
      <c r="O239" s="90" t="str">
        <f t="shared" si="31"/>
        <v>https://www.aiche.org/academy/conferences/loss-prevention-symposium/1977/proceeding/session/technical-papers</v>
      </c>
      <c r="P239" s="28" t="s">
        <v>16135</v>
      </c>
      <c r="Q239" s="90" t="str">
        <f t="shared" si="24"/>
        <v>https://www.aiche.org/node/1224656/group/9211/session/118696/paper/818926</v>
      </c>
    </row>
    <row r="240" spans="1:17" ht="31" x14ac:dyDescent="0.35">
      <c r="A240" s="29">
        <v>239</v>
      </c>
      <c r="B240" s="66">
        <v>1977</v>
      </c>
      <c r="C240" s="29" t="s">
        <v>519</v>
      </c>
      <c r="D240" s="29" t="s">
        <v>19148</v>
      </c>
      <c r="E240" s="28" t="s">
        <v>534</v>
      </c>
      <c r="F240" s="28" t="s">
        <v>15767</v>
      </c>
      <c r="G240" s="29">
        <v>11</v>
      </c>
      <c r="H240" s="29"/>
      <c r="I240" s="29" t="s">
        <v>535</v>
      </c>
      <c r="J240" s="29">
        <v>2</v>
      </c>
      <c r="K240" s="67" t="s">
        <v>41</v>
      </c>
      <c r="L240" s="40" t="s">
        <v>522</v>
      </c>
      <c r="M240" s="65" t="str">
        <f t="shared" si="30"/>
        <v>https://www.aiche.org/academy/conferences/loss-prevention-symposium/1977/proceeding</v>
      </c>
      <c r="N240" s="40" t="str">
        <f t="shared" si="27"/>
        <v>R. Schwartz and M. Keller, "Environmental Factors Vs. Flare Application ," Loss Prevention Symposium - Vol 11, AIChE, 1977 pp.  31-38.</v>
      </c>
      <c r="O240" s="90" t="str">
        <f t="shared" si="31"/>
        <v>https://www.aiche.org/academy/conferences/loss-prevention-symposium/1977/proceeding/session/technical-papers</v>
      </c>
      <c r="P240" s="28" t="s">
        <v>16136</v>
      </c>
      <c r="Q240" s="90" t="str">
        <f t="shared" si="24"/>
        <v>https://www.aiche.org/node/1224656/group/9211/session/118696/paper/818931</v>
      </c>
    </row>
    <row r="241" spans="1:17" ht="31" x14ac:dyDescent="0.35">
      <c r="A241" s="29">
        <v>240</v>
      </c>
      <c r="B241" s="66">
        <v>1977</v>
      </c>
      <c r="C241" s="29" t="s">
        <v>519</v>
      </c>
      <c r="D241" s="29" t="s">
        <v>19148</v>
      </c>
      <c r="E241" s="28" t="s">
        <v>536</v>
      </c>
      <c r="F241" s="28" t="s">
        <v>537</v>
      </c>
      <c r="G241" s="29">
        <v>11</v>
      </c>
      <c r="H241" s="29"/>
      <c r="I241" s="29" t="s">
        <v>538</v>
      </c>
      <c r="J241" s="29">
        <v>2</v>
      </c>
      <c r="K241" s="67" t="s">
        <v>42</v>
      </c>
      <c r="L241" s="40" t="s">
        <v>522</v>
      </c>
      <c r="M241" s="65" t="str">
        <f t="shared" si="30"/>
        <v>https://www.aiche.org/academy/conferences/loss-prevention-symposium/1977/proceeding</v>
      </c>
      <c r="N241" s="40" t="str">
        <f t="shared" si="27"/>
        <v>J.A. Davenport , "A Survey of Vapor Cloud Incidents ," Loss Prevention Symposium - Vol 11, AIChE, 1977 pp.  39-49.</v>
      </c>
      <c r="O241" s="90" t="str">
        <f t="shared" si="31"/>
        <v>https://www.aiche.org/academy/conferences/loss-prevention-symposium/1977/proceeding/session/technical-papers</v>
      </c>
      <c r="P241" s="28" t="s">
        <v>16137</v>
      </c>
      <c r="Q241" s="90" t="str">
        <f t="shared" si="24"/>
        <v>https://www.aiche.org/node/1224656/group/9211/session/118696/paper/818936</v>
      </c>
    </row>
    <row r="242" spans="1:17" ht="31" x14ac:dyDescent="0.35">
      <c r="A242" s="29">
        <v>241</v>
      </c>
      <c r="B242" s="66">
        <v>1977</v>
      </c>
      <c r="C242" s="29" t="s">
        <v>519</v>
      </c>
      <c r="D242" s="29" t="s">
        <v>19148</v>
      </c>
      <c r="E242" s="28" t="s">
        <v>539</v>
      </c>
      <c r="F242" s="28" t="s">
        <v>586</v>
      </c>
      <c r="G242" s="29">
        <v>11</v>
      </c>
      <c r="H242" s="29"/>
      <c r="I242" s="29" t="s">
        <v>540</v>
      </c>
      <c r="J242" s="29">
        <v>2</v>
      </c>
      <c r="K242" s="67" t="s">
        <v>43</v>
      </c>
      <c r="L242" s="40" t="s">
        <v>522</v>
      </c>
      <c r="M242" s="65" t="str">
        <f t="shared" si="30"/>
        <v>https://www.aiche.org/academy/conferences/loss-prevention-symposium/1977/proceeding</v>
      </c>
      <c r="N242" s="40" t="str">
        <f t="shared" si="27"/>
        <v>T.A. Kletz, "Unconfined Vapor Cloud Explosions ," Loss Prevention Symposium - Vol 11, AIChE, 1977 pp.  50-58.</v>
      </c>
      <c r="O242" s="90" t="str">
        <f t="shared" si="31"/>
        <v>https://www.aiche.org/academy/conferences/loss-prevention-symposium/1977/proceeding/session/technical-papers</v>
      </c>
      <c r="P242" s="28" t="s">
        <v>16138</v>
      </c>
      <c r="Q242" s="90" t="str">
        <f t="shared" si="24"/>
        <v>https://www.aiche.org/node/1224656/group/9211/session/118696/paper/818941</v>
      </c>
    </row>
    <row r="243" spans="1:17" ht="46.5" x14ac:dyDescent="0.35">
      <c r="A243" s="29">
        <v>242</v>
      </c>
      <c r="B243" s="66">
        <v>1977</v>
      </c>
      <c r="C243" s="29" t="s">
        <v>519</v>
      </c>
      <c r="D243" s="29" t="s">
        <v>19148</v>
      </c>
      <c r="E243" s="28" t="s">
        <v>541</v>
      </c>
      <c r="F243" s="28" t="s">
        <v>15769</v>
      </c>
      <c r="G243" s="29">
        <v>11</v>
      </c>
      <c r="H243" s="29"/>
      <c r="I243" s="29" t="s">
        <v>542</v>
      </c>
      <c r="J243" s="29">
        <v>2</v>
      </c>
      <c r="K243" s="29">
        <v>10</v>
      </c>
      <c r="L243" s="40" t="s">
        <v>522</v>
      </c>
      <c r="M243" s="65" t="str">
        <f t="shared" si="30"/>
        <v>https://www.aiche.org/academy/conferences/loss-prevention-symposium/1977/proceeding</v>
      </c>
      <c r="N243" s="40" t="str">
        <f t="shared" si="27"/>
        <v>J.H. Lee, C.M. Guirao, K.W. Chiu and G.G. Bach, "Blast Effects from Vapor Cloud Explosions ," Loss Prevention Symposium - Vol 11, AIChE, 1977 pp.  59-70.</v>
      </c>
      <c r="O243" s="90" t="str">
        <f t="shared" si="31"/>
        <v>https://www.aiche.org/academy/conferences/loss-prevention-symposium/1977/proceeding/session/technical-papers</v>
      </c>
      <c r="P243" s="28" t="s">
        <v>16139</v>
      </c>
      <c r="Q243" s="90" t="str">
        <f t="shared" si="24"/>
        <v>https://www.aiche.org/node/1224656/group/9211/session/118696/paper/818946</v>
      </c>
    </row>
    <row r="244" spans="1:17" ht="31" x14ac:dyDescent="0.35">
      <c r="A244" s="29">
        <v>243</v>
      </c>
      <c r="B244" s="66">
        <v>1977</v>
      </c>
      <c r="C244" s="29" t="s">
        <v>519</v>
      </c>
      <c r="D244" s="29" t="s">
        <v>19148</v>
      </c>
      <c r="E244" s="28" t="s">
        <v>543</v>
      </c>
      <c r="F244" s="28" t="s">
        <v>544</v>
      </c>
      <c r="G244" s="29">
        <v>11</v>
      </c>
      <c r="H244" s="29"/>
      <c r="I244" s="29" t="s">
        <v>545</v>
      </c>
      <c r="J244" s="29">
        <v>2</v>
      </c>
      <c r="K244" s="29">
        <v>11</v>
      </c>
      <c r="L244" s="40" t="s">
        <v>522</v>
      </c>
      <c r="M244" s="65" t="str">
        <f t="shared" si="30"/>
        <v>https://www.aiche.org/academy/conferences/loss-prevention-symposium/1977/proceeding</v>
      </c>
      <c r="N244" s="40" t="str">
        <f t="shared" si="27"/>
        <v>W.R. Tong, R.L. Seagrave, and R. Wiederhorn , "3-4-Dichloroaniline Autoclave Incident ," Loss Prevention Symposium - Vol 11, AIChE, 1977 pp.  71-75.</v>
      </c>
      <c r="O244" s="90" t="str">
        <f t="shared" si="31"/>
        <v>https://www.aiche.org/academy/conferences/loss-prevention-symposium/1977/proceeding/session/technical-papers</v>
      </c>
      <c r="P244" s="28" t="s">
        <v>16140</v>
      </c>
      <c r="Q244" s="90" t="str">
        <f t="shared" si="24"/>
        <v>https://www.aiche.org/node/1224656/group/9211/session/118696/paper/818951</v>
      </c>
    </row>
    <row r="245" spans="1:17" ht="31" x14ac:dyDescent="0.35">
      <c r="A245" s="29">
        <v>244</v>
      </c>
      <c r="B245" s="66">
        <v>1977</v>
      </c>
      <c r="C245" s="29" t="s">
        <v>519</v>
      </c>
      <c r="D245" s="29" t="s">
        <v>19148</v>
      </c>
      <c r="E245" s="28" t="s">
        <v>546</v>
      </c>
      <c r="F245" s="28" t="s">
        <v>15768</v>
      </c>
      <c r="G245" s="29">
        <v>11</v>
      </c>
      <c r="H245" s="29"/>
      <c r="I245" s="29" t="s">
        <v>547</v>
      </c>
      <c r="J245" s="29">
        <v>2</v>
      </c>
      <c r="K245" s="29">
        <v>12</v>
      </c>
      <c r="L245" s="40" t="s">
        <v>522</v>
      </c>
      <c r="M245" s="65" t="str">
        <f t="shared" si="30"/>
        <v>https://www.aiche.org/academy/conferences/loss-prevention-symposium/1977/proceeding</v>
      </c>
      <c r="N245" s="40" t="str">
        <f t="shared" si="27"/>
        <v>W.G. Chappell, "Pressure/Time Diagram for Explosion Vented Space ," Loss Prevention Symposium - Vol 11, AIChE, 1977 pp.  76-86.</v>
      </c>
      <c r="O245" s="90" t="str">
        <f t="shared" si="31"/>
        <v>https://www.aiche.org/academy/conferences/loss-prevention-symposium/1977/proceeding/session/technical-papers</v>
      </c>
      <c r="P245" s="28" t="s">
        <v>16141</v>
      </c>
      <c r="Q245" s="90" t="str">
        <f t="shared" si="24"/>
        <v>https://www.aiche.org/node/1224656/group/9211/session/118696/paper/818956</v>
      </c>
    </row>
    <row r="246" spans="1:17" ht="31" x14ac:dyDescent="0.35">
      <c r="A246" s="29">
        <v>245</v>
      </c>
      <c r="B246" s="66">
        <v>1977</v>
      </c>
      <c r="C246" s="29" t="s">
        <v>519</v>
      </c>
      <c r="D246" s="29" t="s">
        <v>19148</v>
      </c>
      <c r="E246" s="28" t="s">
        <v>548</v>
      </c>
      <c r="F246" s="28" t="s">
        <v>15611</v>
      </c>
      <c r="G246" s="29">
        <v>11</v>
      </c>
      <c r="H246" s="29"/>
      <c r="I246" s="29" t="s">
        <v>549</v>
      </c>
      <c r="J246" s="29">
        <v>2</v>
      </c>
      <c r="K246" s="29">
        <v>13</v>
      </c>
      <c r="L246" s="40" t="s">
        <v>522</v>
      </c>
      <c r="M246" s="65" t="str">
        <f t="shared" si="30"/>
        <v>https://www.aiche.org/academy/conferences/loss-prevention-symposium/1977/proceeding</v>
      </c>
      <c r="N246" s="40" t="str">
        <f t="shared" si="27"/>
        <v>C. Donat, "Pressure Relief as Used in Explosion Protection ," Loss Prevention Symposium - Vol 11, AIChE, 1977 pp.  87-92.</v>
      </c>
      <c r="O246" s="90" t="str">
        <f t="shared" si="31"/>
        <v>https://www.aiche.org/academy/conferences/loss-prevention-symposium/1977/proceeding/session/technical-papers</v>
      </c>
      <c r="P246" s="28" t="s">
        <v>16142</v>
      </c>
      <c r="Q246" s="90" t="str">
        <f t="shared" si="24"/>
        <v>https://www.aiche.org/node/1224656/group/9211/session/118696/paper/818961</v>
      </c>
    </row>
    <row r="247" spans="1:17" ht="31" x14ac:dyDescent="0.35">
      <c r="A247" s="29">
        <v>246</v>
      </c>
      <c r="B247" s="66">
        <v>1977</v>
      </c>
      <c r="C247" s="29" t="s">
        <v>519</v>
      </c>
      <c r="D247" s="29" t="s">
        <v>19148</v>
      </c>
      <c r="E247" s="28" t="s">
        <v>550</v>
      </c>
      <c r="F247" s="28" t="s">
        <v>551</v>
      </c>
      <c r="G247" s="29">
        <v>11</v>
      </c>
      <c r="H247" s="29"/>
      <c r="I247" s="29" t="s">
        <v>552</v>
      </c>
      <c r="J247" s="29">
        <v>2</v>
      </c>
      <c r="K247" s="29">
        <v>14</v>
      </c>
      <c r="L247" s="40" t="s">
        <v>522</v>
      </c>
      <c r="M247" s="65" t="str">
        <f t="shared" si="30"/>
        <v>https://www.aiche.org/academy/conferences/loss-prevention-symposium/1977/proceeding</v>
      </c>
      <c r="N247" s="40" t="str">
        <f t="shared" si="27"/>
        <v>W. Bartknecht, "Explosion Pressure Relief ," Loss Prevention Symposium - Vol 11, AIChE, 1977 pp. 93-105.</v>
      </c>
      <c r="O247" s="90" t="str">
        <f t="shared" si="31"/>
        <v>https://www.aiche.org/academy/conferences/loss-prevention-symposium/1977/proceeding/session/technical-papers</v>
      </c>
      <c r="P247" s="28" t="s">
        <v>16143</v>
      </c>
      <c r="Q247" s="90" t="str">
        <f t="shared" ref="Q247:Q310" si="32">HYPERLINK(P247)</f>
        <v>https://www.aiche.org/node/1224656/group/9211/session/118696/paper/818966</v>
      </c>
    </row>
    <row r="248" spans="1:17" ht="31" x14ac:dyDescent="0.35">
      <c r="A248" s="29">
        <v>247</v>
      </c>
      <c r="B248" s="66">
        <v>1977</v>
      </c>
      <c r="C248" s="29" t="s">
        <v>519</v>
      </c>
      <c r="D248" s="29" t="s">
        <v>19148</v>
      </c>
      <c r="E248" s="28" t="s">
        <v>553</v>
      </c>
      <c r="F248" s="28" t="s">
        <v>15610</v>
      </c>
      <c r="G248" s="29">
        <v>11</v>
      </c>
      <c r="H248" s="29"/>
      <c r="I248" s="29" t="s">
        <v>554</v>
      </c>
      <c r="J248" s="29">
        <v>2</v>
      </c>
      <c r="K248" s="29">
        <v>15</v>
      </c>
      <c r="L248" s="40" t="s">
        <v>522</v>
      </c>
      <c r="M248" s="65" t="str">
        <f t="shared" si="30"/>
        <v>https://www.aiche.org/academy/conferences/loss-prevention-symposium/1977/proceeding</v>
      </c>
      <c r="N248" s="40" t="str">
        <f t="shared" si="27"/>
        <v>F.M. Toca, "Anticipating Toxic Materials and Exposures ," Loss Prevention Symposium - Vol 11, AIChE, 1977 pp.  106-113.</v>
      </c>
      <c r="O248" s="90" t="str">
        <f t="shared" si="31"/>
        <v>https://www.aiche.org/academy/conferences/loss-prevention-symposium/1977/proceeding/session/technical-papers</v>
      </c>
      <c r="P248" s="28" t="s">
        <v>16144</v>
      </c>
      <c r="Q248" s="90" t="str">
        <f t="shared" si="32"/>
        <v>https://www.aiche.org/node/1224656/group/9211/session/118696/paper/818971</v>
      </c>
    </row>
    <row r="249" spans="1:17" ht="31" x14ac:dyDescent="0.35">
      <c r="A249" s="29">
        <v>248</v>
      </c>
      <c r="B249" s="66">
        <v>1977</v>
      </c>
      <c r="C249" s="29" t="s">
        <v>519</v>
      </c>
      <c r="D249" s="29" t="s">
        <v>19148</v>
      </c>
      <c r="E249" s="28" t="s">
        <v>555</v>
      </c>
      <c r="F249" s="28" t="s">
        <v>15609</v>
      </c>
      <c r="G249" s="29">
        <v>11</v>
      </c>
      <c r="H249" s="29"/>
      <c r="I249" s="29" t="s">
        <v>556</v>
      </c>
      <c r="J249" s="29">
        <v>2</v>
      </c>
      <c r="K249" s="29">
        <v>16</v>
      </c>
      <c r="L249" s="40" t="s">
        <v>522</v>
      </c>
      <c r="M249" s="65" t="str">
        <f t="shared" si="30"/>
        <v>https://www.aiche.org/academy/conferences/loss-prevention-symposium/1977/proceeding</v>
      </c>
      <c r="N249" s="40" t="str">
        <f t="shared" si="27"/>
        <v>R.F. Scherberger, "Industrial Hygiene Control Methods ," Loss Prevention Symposium - Vol 11, AIChE, 1977 pp.  114-119.</v>
      </c>
      <c r="O249" s="90" t="str">
        <f t="shared" si="31"/>
        <v>https://www.aiche.org/academy/conferences/loss-prevention-symposium/1977/proceeding/session/technical-papers</v>
      </c>
      <c r="P249" s="28" t="s">
        <v>16145</v>
      </c>
      <c r="Q249" s="90" t="str">
        <f t="shared" si="32"/>
        <v>https://www.aiche.org/node/1224656/group/9211/session/118696/paper/818976</v>
      </c>
    </row>
    <row r="250" spans="1:17" ht="31" x14ac:dyDescent="0.35">
      <c r="A250" s="29">
        <v>249</v>
      </c>
      <c r="B250" s="66">
        <v>1977</v>
      </c>
      <c r="C250" s="29" t="s">
        <v>519</v>
      </c>
      <c r="D250" s="29" t="s">
        <v>19148</v>
      </c>
      <c r="E250" s="28" t="s">
        <v>557</v>
      </c>
      <c r="F250" s="28" t="s">
        <v>558</v>
      </c>
      <c r="G250" s="29">
        <v>11</v>
      </c>
      <c r="H250" s="29"/>
      <c r="I250" s="29" t="s">
        <v>559</v>
      </c>
      <c r="J250" s="29">
        <v>2</v>
      </c>
      <c r="K250" s="29">
        <v>17</v>
      </c>
      <c r="L250" s="40" t="s">
        <v>522</v>
      </c>
      <c r="M250" s="65" t="str">
        <f t="shared" si="30"/>
        <v>https://www.aiche.org/academy/conferences/loss-prevention-symposium/1977/proceeding</v>
      </c>
      <c r="N250" s="40" t="str">
        <f t="shared" si="27"/>
        <v>W.G. Meade and L. Press, "Vinyl Chloride—A Mirror of the Future? ," Loss Prevention Symposium - Vol 11, AIChE, 1977 pp. 120-124.</v>
      </c>
      <c r="O250" s="90" t="str">
        <f t="shared" si="31"/>
        <v>https://www.aiche.org/academy/conferences/loss-prevention-symposium/1977/proceeding/session/technical-papers</v>
      </c>
      <c r="P250" s="28" t="s">
        <v>16146</v>
      </c>
      <c r="Q250" s="90" t="str">
        <f t="shared" si="32"/>
        <v>https://www.aiche.org/node/1224656/group/9211/session/118696/paper/818981</v>
      </c>
    </row>
    <row r="251" spans="1:17" ht="31" x14ac:dyDescent="0.35">
      <c r="A251" s="29">
        <v>250</v>
      </c>
      <c r="B251" s="66">
        <v>1977</v>
      </c>
      <c r="C251" s="29" t="s">
        <v>519</v>
      </c>
      <c r="D251" s="29" t="s">
        <v>19148</v>
      </c>
      <c r="E251" s="28" t="s">
        <v>560</v>
      </c>
      <c r="F251" s="28" t="s">
        <v>15608</v>
      </c>
      <c r="G251" s="29">
        <v>11</v>
      </c>
      <c r="H251" s="29"/>
      <c r="I251" s="29" t="s">
        <v>561</v>
      </c>
      <c r="J251" s="29">
        <v>2</v>
      </c>
      <c r="K251" s="29">
        <v>18</v>
      </c>
      <c r="L251" s="40" t="s">
        <v>522</v>
      </c>
      <c r="M251" s="65" t="str">
        <f t="shared" si="30"/>
        <v>https://www.aiche.org/academy/conferences/loss-prevention-symposium/1977/proceeding</v>
      </c>
      <c r="N251" s="40" t="str">
        <f t="shared" si="27"/>
        <v>J.T. Schirripa, "Carcinogens—How to Deal with Them ," Loss Prevention Symposium - Vol 11, AIChE, 1977 pp.  125-130.</v>
      </c>
      <c r="O251" s="90" t="str">
        <f t="shared" si="31"/>
        <v>https://www.aiche.org/academy/conferences/loss-prevention-symposium/1977/proceeding/session/technical-papers</v>
      </c>
      <c r="P251" s="28" t="s">
        <v>16147</v>
      </c>
      <c r="Q251" s="90" t="str">
        <f t="shared" si="32"/>
        <v>https://www.aiche.org/node/1224656/group/9211/session/118696/paper/818986</v>
      </c>
    </row>
    <row r="252" spans="1:17" ht="31" x14ac:dyDescent="0.35">
      <c r="A252" s="29">
        <v>251</v>
      </c>
      <c r="B252" s="66">
        <v>1978</v>
      </c>
      <c r="C252" s="29" t="s">
        <v>562</v>
      </c>
      <c r="D252" s="29" t="s">
        <v>19148</v>
      </c>
      <c r="E252" s="28" t="s">
        <v>563</v>
      </c>
      <c r="F252" s="28" t="s">
        <v>564</v>
      </c>
      <c r="G252" s="29">
        <v>12</v>
      </c>
      <c r="H252" s="29"/>
      <c r="I252" s="29" t="s">
        <v>565</v>
      </c>
      <c r="J252" s="29">
        <v>2</v>
      </c>
      <c r="K252" s="67" t="s">
        <v>35</v>
      </c>
      <c r="L252" s="40" t="s">
        <v>566</v>
      </c>
      <c r="M252" s="65" t="str">
        <f>HYPERLINK("https://www.aiche.org/academy/conferences/loss-prevention-symposium/1978/proceeding")</f>
        <v>https://www.aiche.org/academy/conferences/loss-prevention-symposium/1978/proceeding</v>
      </c>
      <c r="N252" s="40" t="str">
        <f t="shared" si="27"/>
        <v>R.W. Henry, "Let's Profit from Experience ," Loss Prevention Symposium - Vol 12, AIChE, 1978 pp. ‘1-4.</v>
      </c>
      <c r="O252" s="90" t="str">
        <f>HYPERLINK("https://www.aiche.org/academy/conferences/loss-prevention-symposium/1978/proceeding/session/technical-papers")</f>
        <v>https://www.aiche.org/academy/conferences/loss-prevention-symposium/1978/proceeding/session/technical-papers</v>
      </c>
      <c r="P252" s="28" t="s">
        <v>16148</v>
      </c>
      <c r="Q252" s="90" t="str">
        <f t="shared" si="32"/>
        <v>https://www.aiche.org/node/1295831/group/9216/session/118706/paper/819001</v>
      </c>
    </row>
    <row r="253" spans="1:17" ht="31" x14ac:dyDescent="0.35">
      <c r="A253" s="29">
        <v>252</v>
      </c>
      <c r="B253" s="66">
        <v>1978</v>
      </c>
      <c r="C253" s="29" t="s">
        <v>562</v>
      </c>
      <c r="D253" s="29" t="s">
        <v>19148</v>
      </c>
      <c r="E253" s="28" t="s">
        <v>567</v>
      </c>
      <c r="F253" s="28" t="s">
        <v>568</v>
      </c>
      <c r="G253" s="29">
        <v>12</v>
      </c>
      <c r="H253" s="29"/>
      <c r="I253" s="29" t="s">
        <v>569</v>
      </c>
      <c r="J253" s="29">
        <v>2</v>
      </c>
      <c r="K253" s="67" t="s">
        <v>36</v>
      </c>
      <c r="L253" s="40" t="s">
        <v>566</v>
      </c>
      <c r="M253" s="65" t="str">
        <f t="shared" ref="M253:M275" si="33">HYPERLINK("https://www.aiche.org/academy/conferences/loss-prevention-symposium/1978/proceeding")</f>
        <v>https://www.aiche.org/academy/conferences/loss-prevention-symposium/1978/proceeding</v>
      </c>
      <c r="N253" s="40" t="str">
        <f t="shared" si="27"/>
        <v>J.L. Boyett, "Finding and Defusing Ethylene Plant Booby Traps ," Loss Prevention Symposium - Vol 12, AIChE, 1978 pp. ‘5-8.</v>
      </c>
      <c r="O253" s="90" t="str">
        <f t="shared" ref="O253:O275" si="34">HYPERLINK("https://www.aiche.org/academy/conferences/loss-prevention-symposium/1978/proceeding/session/technical-papers")</f>
        <v>https://www.aiche.org/academy/conferences/loss-prevention-symposium/1978/proceeding/session/technical-papers</v>
      </c>
      <c r="P253" s="28" t="s">
        <v>16149</v>
      </c>
      <c r="Q253" s="90" t="str">
        <f t="shared" si="32"/>
        <v>https://www.aiche.org/node/1295831/group/9216/session/118706/paper/819006</v>
      </c>
    </row>
    <row r="254" spans="1:17" ht="31" x14ac:dyDescent="0.35">
      <c r="A254" s="29">
        <v>253</v>
      </c>
      <c r="B254" s="66">
        <v>1978</v>
      </c>
      <c r="C254" s="29" t="s">
        <v>562</v>
      </c>
      <c r="D254" s="29" t="s">
        <v>19148</v>
      </c>
      <c r="E254" s="28" t="s">
        <v>570</v>
      </c>
      <c r="F254" s="28" t="s">
        <v>571</v>
      </c>
      <c r="G254" s="29">
        <v>12</v>
      </c>
      <c r="H254" s="29"/>
      <c r="I254" s="29" t="s">
        <v>572</v>
      </c>
      <c r="J254" s="29">
        <v>2</v>
      </c>
      <c r="K254" s="67" t="s">
        <v>37</v>
      </c>
      <c r="L254" s="40" t="s">
        <v>566</v>
      </c>
      <c r="M254" s="65" t="str">
        <f t="shared" si="33"/>
        <v>https://www.aiche.org/academy/conferences/loss-prevention-symposium/1978/proceeding</v>
      </c>
      <c r="N254" s="40" t="str">
        <f t="shared" si="27"/>
        <v>V.G. Geihsler, "Major Effects from Minor Features in Ethylene Plants ," Loss Prevention Symposium - Vol 12, AIChE, 1978 pp. ‘9-12.</v>
      </c>
      <c r="O254" s="90" t="str">
        <f t="shared" si="34"/>
        <v>https://www.aiche.org/academy/conferences/loss-prevention-symposium/1978/proceeding/session/technical-papers</v>
      </c>
      <c r="P254" s="28" t="s">
        <v>16150</v>
      </c>
      <c r="Q254" s="90" t="str">
        <f t="shared" si="32"/>
        <v>https://www.aiche.org/node/1295831/group/9216/session/118706/paper/819011</v>
      </c>
    </row>
    <row r="255" spans="1:17" ht="31" x14ac:dyDescent="0.35">
      <c r="A255" s="29">
        <v>254</v>
      </c>
      <c r="B255" s="66">
        <v>1978</v>
      </c>
      <c r="C255" s="29" t="s">
        <v>562</v>
      </c>
      <c r="D255" s="29" t="s">
        <v>19148</v>
      </c>
      <c r="E255" s="28" t="s">
        <v>573</v>
      </c>
      <c r="F255" s="28" t="s">
        <v>574</v>
      </c>
      <c r="G255" s="29">
        <v>12</v>
      </c>
      <c r="H255" s="29"/>
      <c r="I255" s="29" t="s">
        <v>575</v>
      </c>
      <c r="J255" s="29">
        <v>2</v>
      </c>
      <c r="K255" s="67" t="s">
        <v>38</v>
      </c>
      <c r="L255" s="40" t="s">
        <v>566</v>
      </c>
      <c r="M255" s="65" t="str">
        <f t="shared" si="33"/>
        <v>https://www.aiche.org/academy/conferences/loss-prevention-symposium/1978/proceeding</v>
      </c>
      <c r="N255" s="40" t="str">
        <f t="shared" si="27"/>
        <v>J. Bamwell, "Designing Safety into an Ethylene Plant ," Loss Prevention Symposium - Vol 12, AIChE, 1978 pp. 13-19.</v>
      </c>
      <c r="O255" s="90" t="str">
        <f t="shared" si="34"/>
        <v>https://www.aiche.org/academy/conferences/loss-prevention-symposium/1978/proceeding/session/technical-papers</v>
      </c>
      <c r="P255" s="28" t="s">
        <v>16151</v>
      </c>
      <c r="Q255" s="90" t="str">
        <f t="shared" si="32"/>
        <v>https://www.aiche.org/node/1295831/group/9216/session/118706/paper/819016</v>
      </c>
    </row>
    <row r="256" spans="1:17" ht="31" x14ac:dyDescent="0.35">
      <c r="A256" s="29">
        <v>255</v>
      </c>
      <c r="B256" s="66">
        <v>1978</v>
      </c>
      <c r="C256" s="29" t="s">
        <v>562</v>
      </c>
      <c r="D256" s="29" t="s">
        <v>19148</v>
      </c>
      <c r="E256" s="28" t="s">
        <v>576</v>
      </c>
      <c r="F256" s="28" t="s">
        <v>577</v>
      </c>
      <c r="G256" s="29">
        <v>12</v>
      </c>
      <c r="H256" s="29"/>
      <c r="I256" s="29" t="s">
        <v>578</v>
      </c>
      <c r="J256" s="29">
        <v>2</v>
      </c>
      <c r="K256" s="67" t="s">
        <v>39</v>
      </c>
      <c r="L256" s="40" t="s">
        <v>566</v>
      </c>
      <c r="M256" s="65" t="str">
        <f t="shared" si="33"/>
        <v>https://www.aiche.org/academy/conferences/loss-prevention-symposium/1978/proceeding</v>
      </c>
      <c r="N256" s="40" t="str">
        <f t="shared" si="27"/>
        <v>R.L. Browning, "Use a Fault Tree to Check Safeguards ," Loss Prevention Symposium - Vol 12, AIChE, 1978 pp. 20-26.</v>
      </c>
      <c r="O256" s="90" t="str">
        <f t="shared" si="34"/>
        <v>https://www.aiche.org/academy/conferences/loss-prevention-symposium/1978/proceeding/session/technical-papers</v>
      </c>
      <c r="P256" s="28" t="s">
        <v>16152</v>
      </c>
      <c r="Q256" s="90" t="str">
        <f t="shared" si="32"/>
        <v>https://www.aiche.org/node/1295831/group/9216/session/118706/paper/819021</v>
      </c>
    </row>
    <row r="257" spans="1:17" ht="31" x14ac:dyDescent="0.35">
      <c r="A257" s="29">
        <v>256</v>
      </c>
      <c r="B257" s="66">
        <v>1978</v>
      </c>
      <c r="C257" s="29" t="s">
        <v>562</v>
      </c>
      <c r="D257" s="29" t="s">
        <v>19148</v>
      </c>
      <c r="E257" s="28" t="s">
        <v>579</v>
      </c>
      <c r="F257" s="28" t="s">
        <v>580</v>
      </c>
      <c r="G257" s="29">
        <v>12</v>
      </c>
      <c r="H257" s="29"/>
      <c r="I257" s="29" t="s">
        <v>581</v>
      </c>
      <c r="J257" s="29">
        <v>2</v>
      </c>
      <c r="K257" s="67" t="s">
        <v>40</v>
      </c>
      <c r="L257" s="40" t="s">
        <v>566</v>
      </c>
      <c r="M257" s="65" t="str">
        <f t="shared" si="33"/>
        <v>https://www.aiche.org/academy/conferences/loss-prevention-symposium/1978/proceeding</v>
      </c>
      <c r="N257" s="40" t="str">
        <f t="shared" si="27"/>
        <v>B.J. Wilson and T.J. Myers, "Risk Reduction in Adipic Acid Manufacture ," Loss Prevention Symposium - Vol 12, AIChE, 1978 pp. 27-29.</v>
      </c>
      <c r="O257" s="90" t="str">
        <f t="shared" si="34"/>
        <v>https://www.aiche.org/academy/conferences/loss-prevention-symposium/1978/proceeding/session/technical-papers</v>
      </c>
      <c r="P257" s="28" t="s">
        <v>16153</v>
      </c>
      <c r="Q257" s="90" t="str">
        <f t="shared" si="32"/>
        <v>https://www.aiche.org/node/1295831/group/9216/session/118706/paper/819026</v>
      </c>
    </row>
    <row r="258" spans="1:17" ht="31" x14ac:dyDescent="0.35">
      <c r="A258" s="29">
        <v>257</v>
      </c>
      <c r="B258" s="66">
        <v>1978</v>
      </c>
      <c r="C258" s="29" t="s">
        <v>562</v>
      </c>
      <c r="D258" s="29" t="s">
        <v>19148</v>
      </c>
      <c r="E258" s="28" t="s">
        <v>582</v>
      </c>
      <c r="F258" s="28" t="s">
        <v>583</v>
      </c>
      <c r="G258" s="29">
        <v>12</v>
      </c>
      <c r="H258" s="29"/>
      <c r="I258" s="29" t="s">
        <v>584</v>
      </c>
      <c r="J258" s="29">
        <v>2</v>
      </c>
      <c r="K258" s="67" t="s">
        <v>41</v>
      </c>
      <c r="L258" s="40" t="s">
        <v>566</v>
      </c>
      <c r="M258" s="65" t="str">
        <f t="shared" si="33"/>
        <v>https://www.aiche.org/academy/conferences/loss-prevention-symposium/1978/proceeding</v>
      </c>
      <c r="N258" s="40" t="str">
        <f t="shared" si="27"/>
        <v>L.R. Albaugh, G.M. Williams, M.J. Katz and T.H. Pratt, "How Hazard Analysis Can Help ," Loss Prevention Symposium - Vol 12, AIChE, 1978 pp. 30-33.</v>
      </c>
      <c r="O258" s="90" t="str">
        <f t="shared" si="34"/>
        <v>https://www.aiche.org/academy/conferences/loss-prevention-symposium/1978/proceeding/session/technical-papers</v>
      </c>
      <c r="P258" s="28" t="s">
        <v>16154</v>
      </c>
      <c r="Q258" s="90" t="str">
        <f t="shared" si="32"/>
        <v>https://www.aiche.org/node/1295831/group/9216/session/118706/paper/819031</v>
      </c>
    </row>
    <row r="259" spans="1:17" ht="31" x14ac:dyDescent="0.35">
      <c r="A259" s="29">
        <v>258</v>
      </c>
      <c r="B259" s="66">
        <v>1978</v>
      </c>
      <c r="C259" s="29" t="s">
        <v>562</v>
      </c>
      <c r="D259" s="29" t="s">
        <v>19148</v>
      </c>
      <c r="E259" s="28" t="s">
        <v>585</v>
      </c>
      <c r="F259" s="28" t="s">
        <v>586</v>
      </c>
      <c r="G259" s="29">
        <v>12</v>
      </c>
      <c r="H259" s="29"/>
      <c r="I259" s="29" t="s">
        <v>587</v>
      </c>
      <c r="J259" s="29">
        <v>2</v>
      </c>
      <c r="K259" s="67" t="s">
        <v>42</v>
      </c>
      <c r="L259" s="40" t="s">
        <v>566</v>
      </c>
      <c r="M259" s="65" t="str">
        <f t="shared" si="33"/>
        <v>https://www.aiche.org/academy/conferences/loss-prevention-symposium/1978/proceeding</v>
      </c>
      <c r="N259" s="40" t="str">
        <f t="shared" ref="N259:N299" si="35">F259&amp;", """&amp;E259&amp;","" "&amp;L259&amp;","&amp;" AIChE, "&amp;MID(C259,5,4)&amp;" pp. "&amp;I259&amp;"."</f>
        <v>T.A. Kletz, "Practical Applications of Hazard Analysis ," Loss Prevention Symposium - Vol 12, AIChE, 1978 pp. 34-40.</v>
      </c>
      <c r="O259" s="90" t="str">
        <f t="shared" si="34"/>
        <v>https://www.aiche.org/academy/conferences/loss-prevention-symposium/1978/proceeding/session/technical-papers</v>
      </c>
      <c r="P259" s="28" t="s">
        <v>16155</v>
      </c>
      <c r="Q259" s="90" t="str">
        <f t="shared" si="32"/>
        <v>https://www.aiche.org/node/1295831/group/9216/session/118706/paper/819036</v>
      </c>
    </row>
    <row r="260" spans="1:17" ht="31" x14ac:dyDescent="0.35">
      <c r="A260" s="29">
        <v>259</v>
      </c>
      <c r="B260" s="66">
        <v>1978</v>
      </c>
      <c r="C260" s="29" t="s">
        <v>562</v>
      </c>
      <c r="D260" s="29" t="s">
        <v>19148</v>
      </c>
      <c r="E260" s="28" t="s">
        <v>588</v>
      </c>
      <c r="F260" s="28" t="s">
        <v>589</v>
      </c>
      <c r="G260" s="29">
        <v>12</v>
      </c>
      <c r="H260" s="29"/>
      <c r="I260" s="29" t="s">
        <v>228</v>
      </c>
      <c r="J260" s="29">
        <v>2</v>
      </c>
      <c r="K260" s="67" t="s">
        <v>43</v>
      </c>
      <c r="L260" s="40" t="s">
        <v>566</v>
      </c>
      <c r="M260" s="65" t="str">
        <f t="shared" si="33"/>
        <v>https://www.aiche.org/academy/conferences/loss-prevention-symposium/1978/proceeding</v>
      </c>
      <c r="N260" s="40" t="str">
        <f t="shared" si="35"/>
        <v>E.S. DeHaven, "Using Kinetics to Evaluate Reactivity Hazards ," Loss Prevention Symposium - Vol 12, AIChE, 1978 pp. 41-44.</v>
      </c>
      <c r="O260" s="90" t="str">
        <f t="shared" si="34"/>
        <v>https://www.aiche.org/academy/conferences/loss-prevention-symposium/1978/proceeding/session/technical-papers</v>
      </c>
      <c r="P260" s="28" t="s">
        <v>16156</v>
      </c>
      <c r="Q260" s="90" t="str">
        <f t="shared" si="32"/>
        <v>https://www.aiche.org/node/1295831/group/9216/session/118706/paper/819041</v>
      </c>
    </row>
    <row r="261" spans="1:17" ht="31" x14ac:dyDescent="0.35">
      <c r="A261" s="29">
        <v>260</v>
      </c>
      <c r="B261" s="66">
        <v>1978</v>
      </c>
      <c r="C261" s="29" t="s">
        <v>562</v>
      </c>
      <c r="D261" s="29" t="s">
        <v>19148</v>
      </c>
      <c r="E261" s="28" t="s">
        <v>590</v>
      </c>
      <c r="F261" s="28" t="s">
        <v>591</v>
      </c>
      <c r="G261" s="29">
        <v>12</v>
      </c>
      <c r="H261" s="29"/>
      <c r="I261" s="29" t="s">
        <v>592</v>
      </c>
      <c r="J261" s="29">
        <v>2</v>
      </c>
      <c r="K261" s="29">
        <v>10</v>
      </c>
      <c r="L261" s="40" t="s">
        <v>566</v>
      </c>
      <c r="M261" s="65" t="str">
        <f t="shared" si="33"/>
        <v>https://www.aiche.org/academy/conferences/loss-prevention-symposium/1978/proceeding</v>
      </c>
      <c r="N261" s="40" t="str">
        <f t="shared" si="35"/>
        <v>F.G. Feeley, Jr, "Fuel Conversion Problems in Industry ," Loss Prevention Symposium - Vol 12, AIChE, 1978 pp. 45-48.</v>
      </c>
      <c r="O261" s="90" t="str">
        <f t="shared" si="34"/>
        <v>https://www.aiche.org/academy/conferences/loss-prevention-symposium/1978/proceeding/session/technical-papers</v>
      </c>
      <c r="P261" s="28" t="s">
        <v>16157</v>
      </c>
      <c r="Q261" s="90" t="str">
        <f t="shared" si="32"/>
        <v>https://www.aiche.org/node/1295831/group/9216/session/118706/paper/819046</v>
      </c>
    </row>
    <row r="262" spans="1:17" ht="31" x14ac:dyDescent="0.35">
      <c r="A262" s="29">
        <v>261</v>
      </c>
      <c r="B262" s="66">
        <v>1978</v>
      </c>
      <c r="C262" s="29" t="s">
        <v>562</v>
      </c>
      <c r="D262" s="29" t="s">
        <v>19148</v>
      </c>
      <c r="E262" s="28" t="s">
        <v>593</v>
      </c>
      <c r="F262" s="28" t="s">
        <v>594</v>
      </c>
      <c r="G262" s="29">
        <v>12</v>
      </c>
      <c r="H262" s="29"/>
      <c r="I262" s="29" t="s">
        <v>595</v>
      </c>
      <c r="J262" s="29">
        <v>2</v>
      </c>
      <c r="K262" s="29">
        <v>11</v>
      </c>
      <c r="L262" s="40" t="s">
        <v>566</v>
      </c>
      <c r="M262" s="65" t="str">
        <f t="shared" si="33"/>
        <v>https://www.aiche.org/academy/conferences/loss-prevention-symposium/1978/proceeding</v>
      </c>
      <c r="N262" s="40" t="str">
        <f t="shared" si="35"/>
        <v>R.L. Ozmore, "Safety Control for a Waste Heat Boiler ," Loss Prevention Symposium - Vol 12, AIChE, 1978 pp. 49-52.</v>
      </c>
      <c r="O262" s="90" t="str">
        <f t="shared" si="34"/>
        <v>https://www.aiche.org/academy/conferences/loss-prevention-symposium/1978/proceeding/session/technical-papers</v>
      </c>
      <c r="P262" s="28" t="s">
        <v>16158</v>
      </c>
      <c r="Q262" s="90" t="str">
        <f t="shared" si="32"/>
        <v>https://www.aiche.org/node/1295831/group/9216/session/118706/paper/819051</v>
      </c>
    </row>
    <row r="263" spans="1:17" ht="46.5" x14ac:dyDescent="0.35">
      <c r="A263" s="29">
        <v>262</v>
      </c>
      <c r="B263" s="66">
        <v>1978</v>
      </c>
      <c r="C263" s="29" t="s">
        <v>562</v>
      </c>
      <c r="D263" s="29" t="s">
        <v>19148</v>
      </c>
      <c r="E263" s="28" t="s">
        <v>596</v>
      </c>
      <c r="F263" s="28" t="s">
        <v>597</v>
      </c>
      <c r="G263" s="29">
        <v>12</v>
      </c>
      <c r="H263" s="29"/>
      <c r="I263" s="29" t="s">
        <v>598</v>
      </c>
      <c r="J263" s="29">
        <v>2</v>
      </c>
      <c r="K263" s="29">
        <v>12</v>
      </c>
      <c r="L263" s="40" t="s">
        <v>566</v>
      </c>
      <c r="M263" s="65" t="str">
        <f t="shared" si="33"/>
        <v>https://www.aiche.org/academy/conferences/loss-prevention-symposium/1978/proceeding</v>
      </c>
      <c r="N263" s="40" t="str">
        <f t="shared" si="35"/>
        <v>W.M. Coltharp, R.D. Delleney, C.E. Riese, and T.I. Strange, "Determining Availability of Steam Supply Systems ," Loss Prevention Symposium - Vol 12, AIChE, 1978 pp. 53-59.</v>
      </c>
      <c r="O263" s="90" t="str">
        <f t="shared" si="34"/>
        <v>https://www.aiche.org/academy/conferences/loss-prevention-symposium/1978/proceeding/session/technical-papers</v>
      </c>
      <c r="P263" s="28" t="s">
        <v>16159</v>
      </c>
      <c r="Q263" s="90" t="str">
        <f t="shared" si="32"/>
        <v>https://www.aiche.org/node/1295831/group/9216/session/118706/paper/819056</v>
      </c>
    </row>
    <row r="264" spans="1:17" ht="31" x14ac:dyDescent="0.35">
      <c r="A264" s="29">
        <v>263</v>
      </c>
      <c r="B264" s="66">
        <v>1978</v>
      </c>
      <c r="C264" s="29" t="s">
        <v>562</v>
      </c>
      <c r="D264" s="29" t="s">
        <v>19148</v>
      </c>
      <c r="E264" s="28" t="s">
        <v>599</v>
      </c>
      <c r="F264" s="28" t="s">
        <v>600</v>
      </c>
      <c r="G264" s="29">
        <v>12</v>
      </c>
      <c r="H264" s="29"/>
      <c r="I264" s="29" t="s">
        <v>601</v>
      </c>
      <c r="J264" s="29">
        <v>2</v>
      </c>
      <c r="K264" s="29">
        <v>13</v>
      </c>
      <c r="L264" s="40" t="s">
        <v>566</v>
      </c>
      <c r="M264" s="65" t="str">
        <f t="shared" si="33"/>
        <v>https://www.aiche.org/academy/conferences/loss-prevention-symposium/1978/proceeding</v>
      </c>
      <c r="N264" s="40" t="str">
        <f t="shared" si="35"/>
        <v>L.E. Triggs, "Improving Boiler Reliability ," Loss Prevention Symposium - Vol 12, AIChE, 1978 pp. 60-67.</v>
      </c>
      <c r="O264" s="90" t="str">
        <f t="shared" si="34"/>
        <v>https://www.aiche.org/academy/conferences/loss-prevention-symposium/1978/proceeding/session/technical-papers</v>
      </c>
      <c r="P264" s="28" t="s">
        <v>16160</v>
      </c>
      <c r="Q264" s="90" t="str">
        <f t="shared" si="32"/>
        <v>https://www.aiche.org/node/1295831/group/9216/session/118706/paper/819061</v>
      </c>
    </row>
    <row r="265" spans="1:17" ht="31" x14ac:dyDescent="0.35">
      <c r="A265" s="29">
        <v>264</v>
      </c>
      <c r="B265" s="66">
        <v>1978</v>
      </c>
      <c r="C265" s="29" t="s">
        <v>562</v>
      </c>
      <c r="D265" s="29" t="s">
        <v>19148</v>
      </c>
      <c r="E265" s="28" t="s">
        <v>602</v>
      </c>
      <c r="F265" s="28" t="s">
        <v>603</v>
      </c>
      <c r="G265" s="29">
        <v>12</v>
      </c>
      <c r="H265" s="29"/>
      <c r="I265" s="29" t="s">
        <v>604</v>
      </c>
      <c r="J265" s="29">
        <v>2</v>
      </c>
      <c r="K265" s="29">
        <v>14</v>
      </c>
      <c r="L265" s="40" t="s">
        <v>566</v>
      </c>
      <c r="M265" s="65" t="str">
        <f t="shared" si="33"/>
        <v>https://www.aiche.org/academy/conferences/loss-prevention-symposium/1978/proceeding</v>
      </c>
      <c r="N265" s="40" t="str">
        <f t="shared" si="35"/>
        <v>J.A. Wagner, "Selecting the Proper Flame Detector ," Loss Prevention Symposium - Vol 12, AIChE, 1978 pp. 68-72.</v>
      </c>
      <c r="O265" s="90" t="str">
        <f t="shared" si="34"/>
        <v>https://www.aiche.org/academy/conferences/loss-prevention-symposium/1978/proceeding/session/technical-papers</v>
      </c>
      <c r="P265" s="28" t="s">
        <v>16161</v>
      </c>
      <c r="Q265" s="90" t="str">
        <f t="shared" si="32"/>
        <v>https://www.aiche.org/node/1295831/group/9216/session/118706/paper/819066</v>
      </c>
    </row>
    <row r="266" spans="1:17" ht="31" x14ac:dyDescent="0.35">
      <c r="A266" s="29">
        <v>265</v>
      </c>
      <c r="B266" s="66">
        <v>1978</v>
      </c>
      <c r="C266" s="29" t="s">
        <v>562</v>
      </c>
      <c r="D266" s="29" t="s">
        <v>19148</v>
      </c>
      <c r="E266" s="28" t="s">
        <v>605</v>
      </c>
      <c r="F266" s="28" t="s">
        <v>606</v>
      </c>
      <c r="G266" s="29">
        <v>12</v>
      </c>
      <c r="H266" s="29"/>
      <c r="I266" s="29" t="s">
        <v>420</v>
      </c>
      <c r="J266" s="29">
        <v>2</v>
      </c>
      <c r="K266" s="29">
        <v>15</v>
      </c>
      <c r="L266" s="40" t="s">
        <v>566</v>
      </c>
      <c r="M266" s="65" t="str">
        <f t="shared" si="33"/>
        <v>https://www.aiche.org/academy/conferences/loss-prevention-symposium/1978/proceeding</v>
      </c>
      <c r="N266" s="40" t="str">
        <f t="shared" si="35"/>
        <v>J. Elias, "An Intelligent Approach to Burner Safety ," Loss Prevention Symposium - Vol 12, AIChE, 1978 pp. 73-76.</v>
      </c>
      <c r="O266" s="90" t="str">
        <f t="shared" si="34"/>
        <v>https://www.aiche.org/academy/conferences/loss-prevention-symposium/1978/proceeding/session/technical-papers</v>
      </c>
      <c r="P266" s="28" t="s">
        <v>16162</v>
      </c>
      <c r="Q266" s="90" t="str">
        <f t="shared" si="32"/>
        <v>https://www.aiche.org/node/1295831/group/9216/session/118706/paper/819071</v>
      </c>
    </row>
    <row r="267" spans="1:17" ht="31" x14ac:dyDescent="0.35">
      <c r="A267" s="29">
        <v>266</v>
      </c>
      <c r="B267" s="66">
        <v>1978</v>
      </c>
      <c r="C267" s="29" t="s">
        <v>562</v>
      </c>
      <c r="D267" s="29" t="s">
        <v>19148</v>
      </c>
      <c r="E267" s="28" t="s">
        <v>607</v>
      </c>
      <c r="F267" s="28" t="s">
        <v>608</v>
      </c>
      <c r="G267" s="29">
        <v>12</v>
      </c>
      <c r="H267" s="29"/>
      <c r="I267" s="29" t="s">
        <v>609</v>
      </c>
      <c r="J267" s="29">
        <v>2</v>
      </c>
      <c r="K267" s="29">
        <v>16</v>
      </c>
      <c r="L267" s="40" t="s">
        <v>566</v>
      </c>
      <c r="M267" s="65" t="str">
        <f t="shared" si="33"/>
        <v>https://www.aiche.org/academy/conferences/loss-prevention-symposium/1978/proceeding</v>
      </c>
      <c r="N267" s="40" t="str">
        <f t="shared" si="35"/>
        <v>J.H. Jensen, Jr, "Combustion Safeguards for Gas- and Oil-Fired Furnaces ," Loss Prevention Symposium - Vol 12, AIChE, 1978 pp. 77-85.</v>
      </c>
      <c r="O267" s="90" t="str">
        <f t="shared" si="34"/>
        <v>https://www.aiche.org/academy/conferences/loss-prevention-symposium/1978/proceeding/session/technical-papers</v>
      </c>
      <c r="P267" s="28" t="s">
        <v>16163</v>
      </c>
      <c r="Q267" s="90" t="str">
        <f t="shared" si="32"/>
        <v>https://www.aiche.org/node/1295831/group/9216/session/118706/paper/819076</v>
      </c>
    </row>
    <row r="268" spans="1:17" ht="31" x14ac:dyDescent="0.35">
      <c r="A268" s="29">
        <v>267</v>
      </c>
      <c r="B268" s="66">
        <v>1978</v>
      </c>
      <c r="C268" s="29" t="s">
        <v>562</v>
      </c>
      <c r="D268" s="29" t="s">
        <v>19148</v>
      </c>
      <c r="E268" s="28" t="s">
        <v>610</v>
      </c>
      <c r="F268" s="28" t="s">
        <v>611</v>
      </c>
      <c r="G268" s="29">
        <v>12</v>
      </c>
      <c r="H268" s="29"/>
      <c r="I268" s="29" t="s">
        <v>612</v>
      </c>
      <c r="J268" s="29">
        <v>2</v>
      </c>
      <c r="K268" s="29">
        <v>17</v>
      </c>
      <c r="L268" s="40" t="s">
        <v>566</v>
      </c>
      <c r="M268" s="65" t="str">
        <f t="shared" si="33"/>
        <v>https://www.aiche.org/academy/conferences/loss-prevention-symposium/1978/proceeding</v>
      </c>
      <c r="N268" s="40" t="str">
        <f t="shared" si="35"/>
        <v>R.P. Wilson, Jr., and M.F. Flessner, "Design Criteria for Flame Arresters ," Loss Prevention Symposium - Vol 12, AIChE, 1978 pp. 86-95.</v>
      </c>
      <c r="O268" s="90" t="str">
        <f t="shared" si="34"/>
        <v>https://www.aiche.org/academy/conferences/loss-prevention-symposium/1978/proceeding/session/technical-papers</v>
      </c>
      <c r="P268" s="28" t="s">
        <v>16164</v>
      </c>
      <c r="Q268" s="90" t="str">
        <f t="shared" si="32"/>
        <v>https://www.aiche.org/node/1295831/group/9216/session/118706/paper/819081</v>
      </c>
    </row>
    <row r="269" spans="1:17" ht="31" x14ac:dyDescent="0.35">
      <c r="A269" s="29">
        <v>268</v>
      </c>
      <c r="B269" s="66">
        <v>1978</v>
      </c>
      <c r="C269" s="29" t="s">
        <v>562</v>
      </c>
      <c r="D269" s="29" t="s">
        <v>19148</v>
      </c>
      <c r="E269" s="28" t="s">
        <v>613</v>
      </c>
      <c r="F269" s="28" t="s">
        <v>586</v>
      </c>
      <c r="G269" s="29">
        <v>12</v>
      </c>
      <c r="H269" s="29"/>
      <c r="I269" s="29" t="s">
        <v>614</v>
      </c>
      <c r="J269" s="29">
        <v>2</v>
      </c>
      <c r="K269" s="29">
        <v>18</v>
      </c>
      <c r="L269" s="40" t="s">
        <v>566</v>
      </c>
      <c r="M269" s="65" t="str">
        <f t="shared" si="33"/>
        <v>https://www.aiche.org/academy/conferences/loss-prevention-symposium/1978/proceeding</v>
      </c>
      <c r="N269" s="40" t="str">
        <f t="shared" si="35"/>
        <v>T.A. Kletz, "Causes of Hydrocarbon Oxidation Unit Fires ," Loss Prevention Symposium - Vol 12, AIChE, 1978 pp. 96-102.</v>
      </c>
      <c r="O269" s="90" t="str">
        <f t="shared" si="34"/>
        <v>https://www.aiche.org/academy/conferences/loss-prevention-symposium/1978/proceeding/session/technical-papers</v>
      </c>
      <c r="P269" s="28" t="s">
        <v>16165</v>
      </c>
      <c r="Q269" s="90" t="str">
        <f t="shared" si="32"/>
        <v>https://www.aiche.org/node/1295831/group/9216/session/118706/paper/819086</v>
      </c>
    </row>
    <row r="270" spans="1:17" ht="31" x14ac:dyDescent="0.35">
      <c r="A270" s="29">
        <v>269</v>
      </c>
      <c r="B270" s="66">
        <v>1978</v>
      </c>
      <c r="C270" s="29" t="s">
        <v>562</v>
      </c>
      <c r="D270" s="29" t="s">
        <v>19148</v>
      </c>
      <c r="E270" s="28" t="s">
        <v>615</v>
      </c>
      <c r="F270" s="28" t="s">
        <v>616</v>
      </c>
      <c r="G270" s="29">
        <v>12</v>
      </c>
      <c r="H270" s="29"/>
      <c r="I270" s="29" t="s">
        <v>617</v>
      </c>
      <c r="J270" s="29">
        <v>2</v>
      </c>
      <c r="K270" s="29">
        <v>19</v>
      </c>
      <c r="L270" s="40" t="s">
        <v>566</v>
      </c>
      <c r="M270" s="65" t="str">
        <f t="shared" si="33"/>
        <v>https://www.aiche.org/academy/conferences/loss-prevention-symposium/1978/proceeding</v>
      </c>
      <c r="N270" s="40" t="str">
        <f t="shared" si="35"/>
        <v>R. Davies, "Air Oxidation Process Hazards - An Overview ," Loss Prevention Symposium - Vol 12, AIChE, 1978 pp. 103-110.</v>
      </c>
      <c r="O270" s="90" t="str">
        <f t="shared" si="34"/>
        <v>https://www.aiche.org/academy/conferences/loss-prevention-symposium/1978/proceeding/session/technical-papers</v>
      </c>
      <c r="P270" s="28" t="s">
        <v>16166</v>
      </c>
      <c r="Q270" s="90" t="str">
        <f t="shared" si="32"/>
        <v>https://www.aiche.org/node/1295831/group/9216/session/118706/paper/819091</v>
      </c>
    </row>
    <row r="271" spans="1:17" ht="31" x14ac:dyDescent="0.35">
      <c r="A271" s="29">
        <v>270</v>
      </c>
      <c r="B271" s="66">
        <v>1978</v>
      </c>
      <c r="C271" s="29" t="s">
        <v>562</v>
      </c>
      <c r="D271" s="29" t="s">
        <v>19148</v>
      </c>
      <c r="E271" s="28" t="s">
        <v>618</v>
      </c>
      <c r="F271" s="28" t="s">
        <v>619</v>
      </c>
      <c r="G271" s="29">
        <v>12</v>
      </c>
      <c r="H271" s="29"/>
      <c r="I271" s="29" t="s">
        <v>620</v>
      </c>
      <c r="J271" s="29">
        <v>2</v>
      </c>
      <c r="K271" s="29">
        <v>20</v>
      </c>
      <c r="L271" s="40" t="s">
        <v>566</v>
      </c>
      <c r="M271" s="65" t="str">
        <f t="shared" si="33"/>
        <v>https://www.aiche.org/academy/conferences/loss-prevention-symposium/1978/proceeding</v>
      </c>
      <c r="N271" s="40" t="str">
        <f t="shared" si="35"/>
        <v>J.T. Illidge and J.Wolstenholme, "Hazards of Oxyhydrochlorination ," Loss Prevention Symposium - Vol 12, AIChE, 1978 pp. 111-117.</v>
      </c>
      <c r="O271" s="90" t="str">
        <f t="shared" si="34"/>
        <v>https://www.aiche.org/academy/conferences/loss-prevention-symposium/1978/proceeding/session/technical-papers</v>
      </c>
      <c r="P271" s="28" t="s">
        <v>16167</v>
      </c>
      <c r="Q271" s="90" t="str">
        <f t="shared" si="32"/>
        <v>https://www.aiche.org/node/1295831/group/9216/session/118706/paper/819096</v>
      </c>
    </row>
    <row r="272" spans="1:17" ht="31" x14ac:dyDescent="0.35">
      <c r="A272" s="29">
        <v>271</v>
      </c>
      <c r="B272" s="66">
        <v>1978</v>
      </c>
      <c r="C272" s="29" t="s">
        <v>562</v>
      </c>
      <c r="D272" s="29" t="s">
        <v>19148</v>
      </c>
      <c r="E272" s="28" t="s">
        <v>621</v>
      </c>
      <c r="F272" s="28" t="s">
        <v>622</v>
      </c>
      <c r="G272" s="29">
        <v>12</v>
      </c>
      <c r="H272" s="29"/>
      <c r="I272" s="29" t="s">
        <v>623</v>
      </c>
      <c r="J272" s="29">
        <v>2</v>
      </c>
      <c r="K272" s="29">
        <v>21</v>
      </c>
      <c r="L272" s="40" t="s">
        <v>566</v>
      </c>
      <c r="M272" s="65" t="str">
        <f t="shared" si="33"/>
        <v>https://www.aiche.org/academy/conferences/loss-prevention-symposium/1978/proceeding</v>
      </c>
      <c r="N272" s="40" t="str">
        <f t="shared" si="35"/>
        <v>P.K. Klaasen, "Importance of Software/Hardware for Safe Processing ," Loss Prevention Symposium - Vol 12, AIChE, 1978 pp. 118-123.</v>
      </c>
      <c r="O272" s="90" t="str">
        <f t="shared" si="34"/>
        <v>https://www.aiche.org/academy/conferences/loss-prevention-symposium/1978/proceeding/session/technical-papers</v>
      </c>
      <c r="P272" s="28" t="s">
        <v>16168</v>
      </c>
      <c r="Q272" s="90" t="str">
        <f t="shared" si="32"/>
        <v>https://www.aiche.org/node/1295831/group/9216/session/118706/paper/819101</v>
      </c>
    </row>
    <row r="273" spans="1:17" ht="46.5" x14ac:dyDescent="0.35">
      <c r="A273" s="29">
        <v>272</v>
      </c>
      <c r="B273" s="66">
        <v>1978</v>
      </c>
      <c r="C273" s="29" t="s">
        <v>562</v>
      </c>
      <c r="D273" s="29" t="s">
        <v>19148</v>
      </c>
      <c r="E273" s="28" t="s">
        <v>624</v>
      </c>
      <c r="F273" s="28" t="s">
        <v>625</v>
      </c>
      <c r="G273" s="29">
        <v>12</v>
      </c>
      <c r="H273" s="29"/>
      <c r="I273" s="29" t="s">
        <v>626</v>
      </c>
      <c r="J273" s="29">
        <v>2</v>
      </c>
      <c r="K273" s="29">
        <v>22</v>
      </c>
      <c r="L273" s="40" t="s">
        <v>566</v>
      </c>
      <c r="M273" s="65" t="str">
        <f t="shared" si="33"/>
        <v>https://www.aiche.org/academy/conferences/loss-prevention-symposium/1978/proceeding</v>
      </c>
      <c r="N273" s="40" t="str">
        <f t="shared" si="35"/>
        <v>R.W. Harrell, J.O. Sewell, and T.J. Walsh, "Control of Malodorus Compounds by Carbon Adsorption ," Loss Prevention Symposium - Vol 12, AIChE, 1978 pp. 124-127.</v>
      </c>
      <c r="O273" s="90" t="str">
        <f t="shared" si="34"/>
        <v>https://www.aiche.org/academy/conferences/loss-prevention-symposium/1978/proceeding/session/technical-papers</v>
      </c>
      <c r="P273" s="28" t="s">
        <v>16169</v>
      </c>
      <c r="Q273" s="90" t="str">
        <f t="shared" si="32"/>
        <v>https://www.aiche.org/node/1295831/group/9216/session/118706/paper/819106</v>
      </c>
    </row>
    <row r="274" spans="1:17" ht="31" x14ac:dyDescent="0.35">
      <c r="A274" s="29">
        <v>273</v>
      </c>
      <c r="B274" s="66">
        <v>1978</v>
      </c>
      <c r="C274" s="29" t="s">
        <v>562</v>
      </c>
      <c r="D274" s="29" t="s">
        <v>19148</v>
      </c>
      <c r="E274" s="28" t="s">
        <v>627</v>
      </c>
      <c r="F274" s="28" t="s">
        <v>628</v>
      </c>
      <c r="G274" s="29">
        <v>12</v>
      </c>
      <c r="H274" s="29"/>
      <c r="I274" s="29" t="s">
        <v>629</v>
      </c>
      <c r="J274" s="29">
        <v>2</v>
      </c>
      <c r="K274" s="29">
        <v>23</v>
      </c>
      <c r="L274" s="40" t="s">
        <v>566</v>
      </c>
      <c r="M274" s="65" t="str">
        <f t="shared" si="33"/>
        <v>https://www.aiche.org/academy/conferences/loss-prevention-symposium/1978/proceeding</v>
      </c>
      <c r="N274" s="40" t="str">
        <f t="shared" si="35"/>
        <v>A.A. Naujokas, "Preventing Carbon Bed Combustion Problems ," Loss Prevention Symposium - Vol 12, AIChE, 1978 pp. 128-135.</v>
      </c>
      <c r="O274" s="90" t="str">
        <f t="shared" si="34"/>
        <v>https://www.aiche.org/academy/conferences/loss-prevention-symposium/1978/proceeding/session/technical-papers</v>
      </c>
      <c r="P274" s="28" t="s">
        <v>16170</v>
      </c>
      <c r="Q274" s="90" t="str">
        <f t="shared" si="32"/>
        <v>https://www.aiche.org/node/1295831/group/9216/session/118706/paper/819111</v>
      </c>
    </row>
    <row r="275" spans="1:17" ht="31" x14ac:dyDescent="0.35">
      <c r="A275" s="29">
        <v>274</v>
      </c>
      <c r="B275" s="66">
        <v>1978</v>
      </c>
      <c r="C275" s="29" t="s">
        <v>562</v>
      </c>
      <c r="D275" s="29" t="s">
        <v>19148</v>
      </c>
      <c r="E275" s="28" t="s">
        <v>630</v>
      </c>
      <c r="F275" s="28" t="s">
        <v>631</v>
      </c>
      <c r="G275" s="29">
        <v>12</v>
      </c>
      <c r="H275" s="29"/>
      <c r="I275" s="29" t="s">
        <v>632</v>
      </c>
      <c r="J275" s="29">
        <v>2</v>
      </c>
      <c r="K275" s="29">
        <v>24</v>
      </c>
      <c r="L275" s="40" t="s">
        <v>566</v>
      </c>
      <c r="M275" s="65" t="str">
        <f t="shared" si="33"/>
        <v>https://www.aiche.org/academy/conferences/loss-prevention-symposium/1978/proceeding</v>
      </c>
      <c r="N275" s="40" t="str">
        <f t="shared" si="35"/>
        <v>M.J. Chapman and D.L. Field, "Lessons from Carbon Bed Adsorption Losses ," Loss Prevention Symposium - Vol 12, AIChE, 1978 pp. 136-141.</v>
      </c>
      <c r="O275" s="90" t="str">
        <f t="shared" si="34"/>
        <v>https://www.aiche.org/academy/conferences/loss-prevention-symposium/1978/proceeding/session/technical-papers</v>
      </c>
      <c r="P275" s="28" t="s">
        <v>16171</v>
      </c>
      <c r="Q275" s="90" t="str">
        <f t="shared" si="32"/>
        <v>https://www.aiche.org/node/1295831/group/9216/session/118706/paper/819116</v>
      </c>
    </row>
    <row r="276" spans="1:17" ht="31" x14ac:dyDescent="0.35">
      <c r="A276" s="29">
        <v>275</v>
      </c>
      <c r="B276" s="66" t="s">
        <v>633</v>
      </c>
      <c r="C276" s="29" t="s">
        <v>634</v>
      </c>
      <c r="D276" s="29" t="s">
        <v>19148</v>
      </c>
      <c r="E276" s="28" t="s">
        <v>635</v>
      </c>
      <c r="F276" s="28" t="s">
        <v>586</v>
      </c>
      <c r="G276" s="29">
        <v>13</v>
      </c>
      <c r="H276" s="29"/>
      <c r="I276" s="29" t="s">
        <v>636</v>
      </c>
      <c r="J276" s="29">
        <v>2</v>
      </c>
      <c r="K276" s="67" t="s">
        <v>35</v>
      </c>
      <c r="L276" s="40" t="s">
        <v>637</v>
      </c>
      <c r="M276" s="65" t="str">
        <f>HYPERLINK("https://www.aiche.org/academy/conferences/loss-prevention-symposium/1979/proceeding")</f>
        <v>https://www.aiche.org/academy/conferences/loss-prevention-symposium/1979/proceeding</v>
      </c>
      <c r="N276" s="40" t="str">
        <f t="shared" si="35"/>
        <v>T.A. Kletz, "Organizations Have No Memory," Loss Prevention Symposium - Vol 13, AIChE, 1979 pp. 1-6.</v>
      </c>
      <c r="O276" s="90" t="str">
        <f>HYPERLINK("https://www.aiche.org/academy/conferences/loss-prevention-symposium/1979/proceeding/session/technical-papers")</f>
        <v>https://www.aiche.org/academy/conferences/loss-prevention-symposium/1979/proceeding/session/technical-papers</v>
      </c>
      <c r="P276" s="28" t="s">
        <v>16172</v>
      </c>
      <c r="Q276" s="90" t="str">
        <f t="shared" si="32"/>
        <v>https://www.aiche.org/node/1296336/group/9221/session/118716/paper/819131</v>
      </c>
    </row>
    <row r="277" spans="1:17" ht="31" x14ac:dyDescent="0.35">
      <c r="A277" s="29">
        <v>276</v>
      </c>
      <c r="B277" s="66" t="s">
        <v>633</v>
      </c>
      <c r="C277" s="29" t="s">
        <v>634</v>
      </c>
      <c r="D277" s="29" t="s">
        <v>19148</v>
      </c>
      <c r="E277" s="28" t="s">
        <v>638</v>
      </c>
      <c r="F277" s="28" t="s">
        <v>639</v>
      </c>
      <c r="G277" s="29">
        <v>13</v>
      </c>
      <c r="H277" s="29"/>
      <c r="I277" s="29" t="s">
        <v>640</v>
      </c>
      <c r="J277" s="29">
        <v>2</v>
      </c>
      <c r="K277" s="67" t="s">
        <v>36</v>
      </c>
      <c r="L277" s="40" t="s">
        <v>637</v>
      </c>
      <c r="M277" s="65" t="str">
        <f t="shared" ref="M277:M299" si="36">HYPERLINK("https://www.aiche.org/academy/conferences/loss-prevention-symposium/1979/proceeding")</f>
        <v>https://www.aiche.org/academy/conferences/loss-prevention-symposium/1979/proceeding</v>
      </c>
      <c r="N277" s="40" t="str">
        <f t="shared" si="35"/>
        <v>R.J. Batstone and D.T. Tomi, consultant, "Hazard Analysis in Planning Industrial Developments," Loss Prevention Symposium - Vol 13, AIChE, 1979 pp. 7-14.</v>
      </c>
      <c r="O277" s="90" t="str">
        <f t="shared" ref="O277:O299" si="37">HYPERLINK("https://www.aiche.org/academy/conferences/loss-prevention-symposium/1979/proceeding/session/technical-papers")</f>
        <v>https://www.aiche.org/academy/conferences/loss-prevention-symposium/1979/proceeding/session/technical-papers</v>
      </c>
      <c r="P277" s="28" t="s">
        <v>16173</v>
      </c>
      <c r="Q277" s="90" t="str">
        <f t="shared" si="32"/>
        <v>https://www.aiche.org/node/1296336/group/9221/session/118716/paper/819136</v>
      </c>
    </row>
    <row r="278" spans="1:17" ht="31" x14ac:dyDescent="0.35">
      <c r="A278" s="29">
        <v>277</v>
      </c>
      <c r="B278" s="66" t="s">
        <v>633</v>
      </c>
      <c r="C278" s="29" t="s">
        <v>634</v>
      </c>
      <c r="D278" s="29" t="s">
        <v>19148</v>
      </c>
      <c r="E278" s="28" t="s">
        <v>641</v>
      </c>
      <c r="F278" s="28" t="s">
        <v>642</v>
      </c>
      <c r="G278" s="29">
        <v>13</v>
      </c>
      <c r="H278" s="29"/>
      <c r="I278" s="29" t="s">
        <v>394</v>
      </c>
      <c r="J278" s="29">
        <v>2</v>
      </c>
      <c r="K278" s="67" t="s">
        <v>37</v>
      </c>
      <c r="L278" s="40" t="s">
        <v>637</v>
      </c>
      <c r="M278" s="65" t="str">
        <f t="shared" si="36"/>
        <v>https://www.aiche.org/academy/conferences/loss-prevention-symposium/1979/proceeding</v>
      </c>
      <c r="N278" s="40" t="str">
        <f t="shared" si="35"/>
        <v>R.E. Munson, "Safety Considerations for Layout and Design of Processes Housed Indoors," Loss Prevention Symposium - Vol 13, AIChE, 1979 pp. 15-19.</v>
      </c>
      <c r="O278" s="90" t="str">
        <f t="shared" si="37"/>
        <v>https://www.aiche.org/academy/conferences/loss-prevention-symposium/1979/proceeding/session/technical-papers</v>
      </c>
      <c r="P278" s="28" t="s">
        <v>16174</v>
      </c>
      <c r="Q278" s="90" t="str">
        <f t="shared" si="32"/>
        <v>https://www.aiche.org/node/1296336/group/9221/session/118716/paper/819141</v>
      </c>
    </row>
    <row r="279" spans="1:17" ht="46.5" x14ac:dyDescent="0.35">
      <c r="A279" s="29">
        <v>278</v>
      </c>
      <c r="B279" s="66" t="s">
        <v>633</v>
      </c>
      <c r="C279" s="29" t="s">
        <v>634</v>
      </c>
      <c r="D279" s="29" t="s">
        <v>19148</v>
      </c>
      <c r="E279" s="28" t="s">
        <v>643</v>
      </c>
      <c r="F279" s="28" t="s">
        <v>644</v>
      </c>
      <c r="G279" s="29">
        <v>13</v>
      </c>
      <c r="H279" s="29"/>
      <c r="I279" s="29" t="s">
        <v>578</v>
      </c>
      <c r="J279" s="29">
        <v>2</v>
      </c>
      <c r="K279" s="67" t="s">
        <v>38</v>
      </c>
      <c r="L279" s="40" t="s">
        <v>637</v>
      </c>
      <c r="M279" s="65" t="str">
        <f t="shared" si="36"/>
        <v>https://www.aiche.org/academy/conferences/loss-prevention-symposium/1979/proceeding</v>
      </c>
      <c r="N279" s="40" t="str">
        <f t="shared" si="35"/>
        <v>D.J. Lewis, "The Mond Fire, Explosion and Toxicity Index Applied to Plant Layout and Spacing," Loss Prevention Symposium - Vol 13, AIChE, 1979 pp. 20-26.</v>
      </c>
      <c r="O279" s="90" t="str">
        <f t="shared" si="37"/>
        <v>https://www.aiche.org/academy/conferences/loss-prevention-symposium/1979/proceeding/session/technical-papers</v>
      </c>
      <c r="P279" s="28" t="s">
        <v>16175</v>
      </c>
      <c r="Q279" s="90" t="str">
        <f t="shared" si="32"/>
        <v>https://www.aiche.org/node/1296336/group/9221/session/118716/paper/819146</v>
      </c>
    </row>
    <row r="280" spans="1:17" ht="46.5" x14ac:dyDescent="0.35">
      <c r="A280" s="29">
        <v>279</v>
      </c>
      <c r="B280" s="66" t="s">
        <v>633</v>
      </c>
      <c r="C280" s="29" t="s">
        <v>634</v>
      </c>
      <c r="D280" s="29" t="s">
        <v>19148</v>
      </c>
      <c r="E280" s="28" t="s">
        <v>645</v>
      </c>
      <c r="F280" s="28" t="s">
        <v>646</v>
      </c>
      <c r="G280" s="29">
        <v>13</v>
      </c>
      <c r="H280" s="29"/>
      <c r="I280" s="29" t="s">
        <v>647</v>
      </c>
      <c r="J280" s="29">
        <v>2</v>
      </c>
      <c r="K280" s="67" t="s">
        <v>39</v>
      </c>
      <c r="L280" s="40" t="s">
        <v>637</v>
      </c>
      <c r="M280" s="65" t="str">
        <f t="shared" si="36"/>
        <v>https://www.aiche.org/academy/conferences/loss-prevention-symposium/1979/proceeding</v>
      </c>
      <c r="N280" s="40" t="str">
        <f t="shared" si="35"/>
        <v>E.C. Norman and H.A. Dowell, "Using Aqueous Foams to Lessen Vaporization from Hazardous Chemical Spills," Loss Prevention Symposium - Vol 13, AIChE, 1979 pp. 27-34.</v>
      </c>
      <c r="O280" s="90" t="str">
        <f t="shared" si="37"/>
        <v>https://www.aiche.org/academy/conferences/loss-prevention-symposium/1979/proceeding/session/technical-papers</v>
      </c>
      <c r="P280" s="28" t="s">
        <v>16176</v>
      </c>
      <c r="Q280" s="90" t="str">
        <f t="shared" si="32"/>
        <v>https://www.aiche.org/node/1296336/group/9221/session/118716/paper/819151</v>
      </c>
    </row>
    <row r="281" spans="1:17" ht="31" x14ac:dyDescent="0.35">
      <c r="A281" s="29">
        <v>280</v>
      </c>
      <c r="B281" s="66" t="s">
        <v>633</v>
      </c>
      <c r="C281" s="29" t="s">
        <v>634</v>
      </c>
      <c r="D281" s="29" t="s">
        <v>19148</v>
      </c>
      <c r="E281" s="28" t="s">
        <v>648</v>
      </c>
      <c r="F281" s="28" t="s">
        <v>649</v>
      </c>
      <c r="G281" s="29">
        <v>13</v>
      </c>
      <c r="H281" s="29"/>
      <c r="I281" s="29" t="s">
        <v>650</v>
      </c>
      <c r="J281" s="29">
        <v>2</v>
      </c>
      <c r="K281" s="67" t="s">
        <v>40</v>
      </c>
      <c r="L281" s="40" t="s">
        <v>637</v>
      </c>
      <c r="M281" s="65" t="str">
        <f t="shared" si="36"/>
        <v>https://www.aiche.org/academy/conferences/loss-prevention-symposium/1979/proceeding</v>
      </c>
      <c r="N281" s="40" t="str">
        <f t="shared" si="35"/>
        <v>P.J. Baldock, "Accidental Releases of Ammonia: An Analysis of Reported Incidents," Loss Prevention Symposium - Vol 13, AIChE, 1979 pp. 35-42.</v>
      </c>
      <c r="O281" s="90" t="str">
        <f t="shared" si="37"/>
        <v>https://www.aiche.org/academy/conferences/loss-prevention-symposium/1979/proceeding/session/technical-papers</v>
      </c>
      <c r="P281" s="28" t="s">
        <v>16177</v>
      </c>
      <c r="Q281" s="90" t="str">
        <f t="shared" si="32"/>
        <v>https://www.aiche.org/node/1296336/group/9221/session/118716/paper/819156</v>
      </c>
    </row>
    <row r="282" spans="1:17" ht="31" x14ac:dyDescent="0.35">
      <c r="A282" s="29">
        <v>281</v>
      </c>
      <c r="B282" s="66" t="s">
        <v>633</v>
      </c>
      <c r="C282" s="29" t="s">
        <v>634</v>
      </c>
      <c r="D282" s="29" t="s">
        <v>19148</v>
      </c>
      <c r="E282" s="28" t="s">
        <v>651</v>
      </c>
      <c r="F282" s="28" t="s">
        <v>652</v>
      </c>
      <c r="G282" s="29">
        <v>13</v>
      </c>
      <c r="H282" s="29"/>
      <c r="I282" s="29" t="s">
        <v>653</v>
      </c>
      <c r="J282" s="29">
        <v>2</v>
      </c>
      <c r="K282" s="67" t="s">
        <v>41</v>
      </c>
      <c r="L282" s="40" t="s">
        <v>637</v>
      </c>
      <c r="M282" s="65" t="str">
        <f t="shared" si="36"/>
        <v>https://www.aiche.org/academy/conferences/loss-prevention-symposium/1979/proceeding</v>
      </c>
      <c r="N282" s="40" t="str">
        <f t="shared" si="35"/>
        <v>C. L. Melancon, "Improving Emergency Control and Response Systems," Loss Prevention Symposium - Vol 13, AIChE, 1979 pp. 43-49.</v>
      </c>
      <c r="O282" s="90" t="str">
        <f t="shared" si="37"/>
        <v>https://www.aiche.org/academy/conferences/loss-prevention-symposium/1979/proceeding/session/technical-papers</v>
      </c>
      <c r="P282" s="28" t="s">
        <v>16178</v>
      </c>
      <c r="Q282" s="90" t="str">
        <f t="shared" si="32"/>
        <v>https://www.aiche.org/node/1296336/group/9221/session/118716/paper/819161</v>
      </c>
    </row>
    <row r="283" spans="1:17" ht="46.5" x14ac:dyDescent="0.35">
      <c r="A283" s="29">
        <v>282</v>
      </c>
      <c r="B283" s="66" t="s">
        <v>633</v>
      </c>
      <c r="C283" s="29" t="s">
        <v>634</v>
      </c>
      <c r="D283" s="29" t="s">
        <v>19148</v>
      </c>
      <c r="E283" s="28" t="s">
        <v>654</v>
      </c>
      <c r="F283" s="28" t="s">
        <v>15770</v>
      </c>
      <c r="G283" s="29">
        <v>13</v>
      </c>
      <c r="H283" s="29"/>
      <c r="I283" s="29" t="s">
        <v>655</v>
      </c>
      <c r="J283" s="29">
        <v>2</v>
      </c>
      <c r="K283" s="67" t="s">
        <v>42</v>
      </c>
      <c r="L283" s="40" t="s">
        <v>637</v>
      </c>
      <c r="M283" s="65" t="str">
        <f t="shared" si="36"/>
        <v>https://www.aiche.org/academy/conferences/loss-prevention-symposium/1979/proceeding</v>
      </c>
      <c r="N283" s="40" t="str">
        <f t="shared" si="35"/>
        <v>J.A. Noronha, M.R. Juba, C.S. Brown, Jr., and J.G. Schmitt, "The Kinetics of Runaway Reactions," Loss Prevention Symposium - Vol 13, AIChE, 1979 pp. 50-56.</v>
      </c>
      <c r="O283" s="90" t="str">
        <f t="shared" si="37"/>
        <v>https://www.aiche.org/academy/conferences/loss-prevention-symposium/1979/proceeding/session/technical-papers</v>
      </c>
      <c r="P283" s="28" t="s">
        <v>16179</v>
      </c>
      <c r="Q283" s="90" t="str">
        <f t="shared" si="32"/>
        <v>https://www.aiche.org/node/1296336/group/9221/session/118716/paper/819166</v>
      </c>
    </row>
    <row r="284" spans="1:17" ht="46.5" x14ac:dyDescent="0.35">
      <c r="A284" s="29">
        <v>283</v>
      </c>
      <c r="B284" s="66" t="s">
        <v>633</v>
      </c>
      <c r="C284" s="29" t="s">
        <v>634</v>
      </c>
      <c r="D284" s="29" t="s">
        <v>19148</v>
      </c>
      <c r="E284" s="28" t="s">
        <v>656</v>
      </c>
      <c r="F284" s="28" t="s">
        <v>657</v>
      </c>
      <c r="G284" s="29">
        <v>13</v>
      </c>
      <c r="H284" s="29"/>
      <c r="I284" s="29" t="s">
        <v>658</v>
      </c>
      <c r="J284" s="29">
        <v>2</v>
      </c>
      <c r="K284" s="67" t="s">
        <v>43</v>
      </c>
      <c r="L284" s="40" t="s">
        <v>637</v>
      </c>
      <c r="M284" s="65" t="str">
        <f t="shared" si="36"/>
        <v>https://www.aiche.org/academy/conferences/loss-prevention-symposium/1979/proceeding</v>
      </c>
      <c r="N284" s="40" t="str">
        <f t="shared" si="35"/>
        <v>M.I. Bro and R.D. Pillsbury, "Applications of Teflon and Tefzel Fluoroplastics to Increase Loss Prevention and Personal Safety," Loss Prevention Symposium - Vol 13, AIChE, 1979 pp. 57-61.</v>
      </c>
      <c r="O284" s="90" t="str">
        <f t="shared" si="37"/>
        <v>https://www.aiche.org/academy/conferences/loss-prevention-symposium/1979/proceeding/session/technical-papers</v>
      </c>
      <c r="P284" s="28" t="s">
        <v>16180</v>
      </c>
      <c r="Q284" s="90" t="str">
        <f t="shared" si="32"/>
        <v>https://www.aiche.org/node/1296336/group/9221/session/118716/paper/819171</v>
      </c>
    </row>
    <row r="285" spans="1:17" ht="31" x14ac:dyDescent="0.35">
      <c r="A285" s="29">
        <v>284</v>
      </c>
      <c r="B285" s="66" t="s">
        <v>633</v>
      </c>
      <c r="C285" s="29" t="s">
        <v>634</v>
      </c>
      <c r="D285" s="29" t="s">
        <v>19148</v>
      </c>
      <c r="E285" s="28" t="s">
        <v>659</v>
      </c>
      <c r="F285" s="28" t="s">
        <v>660</v>
      </c>
      <c r="G285" s="29">
        <v>13</v>
      </c>
      <c r="H285" s="29"/>
      <c r="I285" s="29" t="s">
        <v>661</v>
      </c>
      <c r="J285" s="29">
        <v>2</v>
      </c>
      <c r="K285" s="29">
        <v>10</v>
      </c>
      <c r="L285" s="40" t="s">
        <v>637</v>
      </c>
      <c r="M285" s="65" t="str">
        <f t="shared" si="36"/>
        <v>https://www.aiche.org/academy/conferences/loss-prevention-symposium/1979/proceeding</v>
      </c>
      <c r="N285" s="40" t="str">
        <f t="shared" si="35"/>
        <v>R.B. Puyear and P.J. Conlisk, "Improving Fiber-Reinforced Plastic Equipment Reliability," Loss Prevention Symposium - Vol 13, AIChE, 1979 pp. 62-69.</v>
      </c>
      <c r="O285" s="90" t="str">
        <f t="shared" si="37"/>
        <v>https://www.aiche.org/academy/conferences/loss-prevention-symposium/1979/proceeding/session/technical-papers</v>
      </c>
      <c r="P285" s="28" t="s">
        <v>16181</v>
      </c>
      <c r="Q285" s="90" t="str">
        <f t="shared" si="32"/>
        <v>https://www.aiche.org/node/1296336/group/9221/session/118716/paper/819176</v>
      </c>
    </row>
    <row r="286" spans="1:17" ht="31" x14ac:dyDescent="0.35">
      <c r="A286" s="29">
        <v>285</v>
      </c>
      <c r="B286" s="66" t="s">
        <v>633</v>
      </c>
      <c r="C286" s="29" t="s">
        <v>634</v>
      </c>
      <c r="D286" s="29" t="s">
        <v>19148</v>
      </c>
      <c r="E286" s="28" t="s">
        <v>662</v>
      </c>
      <c r="F286" s="28" t="s">
        <v>663</v>
      </c>
      <c r="G286" s="29">
        <v>13</v>
      </c>
      <c r="H286" s="29"/>
      <c r="I286" s="29" t="s">
        <v>249</v>
      </c>
      <c r="J286" s="29">
        <v>2</v>
      </c>
      <c r="K286" s="29">
        <v>11</v>
      </c>
      <c r="L286" s="40" t="s">
        <v>637</v>
      </c>
      <c r="M286" s="65" t="str">
        <f t="shared" si="36"/>
        <v>https://www.aiche.org/academy/conferences/loss-prevention-symposium/1979/proceeding</v>
      </c>
      <c r="N286" s="40" t="str">
        <f t="shared" si="35"/>
        <v>M.J.P. LeCornu, "Countering the Fire Hazards of Plastic Components," Loss Prevention Symposium - Vol 13, AIChE, 1979 pp. 70-73.</v>
      </c>
      <c r="O286" s="90" t="str">
        <f t="shared" si="37"/>
        <v>https://www.aiche.org/academy/conferences/loss-prevention-symposium/1979/proceeding/session/technical-papers</v>
      </c>
      <c r="P286" s="28" t="s">
        <v>16182</v>
      </c>
      <c r="Q286" s="90" t="str">
        <f t="shared" si="32"/>
        <v>https://www.aiche.org/node/1296336/group/9221/session/118716/paper/819181</v>
      </c>
    </row>
    <row r="287" spans="1:17" ht="31" x14ac:dyDescent="0.35">
      <c r="A287" s="29">
        <v>286</v>
      </c>
      <c r="B287" s="66" t="s">
        <v>633</v>
      </c>
      <c r="C287" s="29" t="s">
        <v>634</v>
      </c>
      <c r="D287" s="29" t="s">
        <v>19148</v>
      </c>
      <c r="E287" s="28" t="s">
        <v>664</v>
      </c>
      <c r="F287" s="28" t="s">
        <v>665</v>
      </c>
      <c r="G287" s="29">
        <v>13</v>
      </c>
      <c r="H287" s="29"/>
      <c r="I287" s="29" t="s">
        <v>666</v>
      </c>
      <c r="J287" s="29">
        <v>2</v>
      </c>
      <c r="K287" s="29">
        <v>12</v>
      </c>
      <c r="L287" s="40" t="s">
        <v>637</v>
      </c>
      <c r="M287" s="65" t="str">
        <f t="shared" si="36"/>
        <v>https://www.aiche.org/academy/conferences/loss-prevention-symposium/1979/proceeding</v>
      </c>
      <c r="N287" s="40" t="str">
        <f t="shared" si="35"/>
        <v>R.D. Coffee, "Cool Flames and Autoignitions: Two Oxidation Processes," Loss Prevention Symposium - Vol 13, AIChE, 1979 pp. 74-82.</v>
      </c>
      <c r="O287" s="90" t="str">
        <f t="shared" si="37"/>
        <v>https://www.aiche.org/academy/conferences/loss-prevention-symposium/1979/proceeding/session/technical-papers</v>
      </c>
      <c r="P287" s="28" t="s">
        <v>16183</v>
      </c>
      <c r="Q287" s="90" t="str">
        <f t="shared" si="32"/>
        <v>https://www.aiche.org/node/1296336/group/9221/session/118716/paper/819186</v>
      </c>
    </row>
    <row r="288" spans="1:17" ht="46.5" x14ac:dyDescent="0.35">
      <c r="A288" s="29">
        <v>287</v>
      </c>
      <c r="B288" s="66" t="s">
        <v>633</v>
      </c>
      <c r="C288" s="29" t="s">
        <v>634</v>
      </c>
      <c r="D288" s="29" t="s">
        <v>19148</v>
      </c>
      <c r="E288" s="28" t="s">
        <v>668</v>
      </c>
      <c r="F288" s="28" t="s">
        <v>15771</v>
      </c>
      <c r="G288" s="29">
        <v>13</v>
      </c>
      <c r="H288" s="29"/>
      <c r="I288" s="29" t="s">
        <v>669</v>
      </c>
      <c r="J288" s="29">
        <v>2</v>
      </c>
      <c r="K288" s="29">
        <v>13</v>
      </c>
      <c r="L288" s="40" t="s">
        <v>637</v>
      </c>
      <c r="M288" s="65" t="str">
        <f t="shared" si="36"/>
        <v>https://www.aiche.org/academy/conferences/loss-prevention-symposium/1979/proceeding</v>
      </c>
      <c r="N288" s="40" t="str">
        <f t="shared" si="35"/>
        <v>W.A. Affens and R.S. Sheinson, "Autoignition: The Importance of the Cool Flame in the Two-Stage Process," Loss Prevention Symposium - Vol 13, AIChE, 1979 pp. 83-88.</v>
      </c>
      <c r="O288" s="90" t="str">
        <f t="shared" si="37"/>
        <v>https://www.aiche.org/academy/conferences/loss-prevention-symposium/1979/proceeding/session/technical-papers</v>
      </c>
      <c r="P288" s="28" t="s">
        <v>16184</v>
      </c>
      <c r="Q288" s="90" t="str">
        <f t="shared" si="32"/>
        <v>https://www.aiche.org/node/1296336/group/9221/session/118716/paper/819191</v>
      </c>
    </row>
    <row r="289" spans="1:17" ht="31" x14ac:dyDescent="0.35">
      <c r="A289" s="29">
        <v>288</v>
      </c>
      <c r="B289" s="66" t="s">
        <v>633</v>
      </c>
      <c r="C289" s="29" t="s">
        <v>634</v>
      </c>
      <c r="D289" s="29" t="s">
        <v>19148</v>
      </c>
      <c r="E289" s="28" t="s">
        <v>670</v>
      </c>
      <c r="F289" s="28" t="s">
        <v>671</v>
      </c>
      <c r="G289" s="29">
        <v>13</v>
      </c>
      <c r="H289" s="29"/>
      <c r="I289" s="29" t="s">
        <v>672</v>
      </c>
      <c r="J289" s="29">
        <v>2</v>
      </c>
      <c r="K289" s="29">
        <v>14</v>
      </c>
      <c r="L289" s="40" t="s">
        <v>637</v>
      </c>
      <c r="M289" s="65" t="str">
        <f t="shared" si="36"/>
        <v>https://www.aiche.org/academy/conferences/loss-prevention-symposium/1979/proceeding</v>
      </c>
      <c r="N289" s="40" t="str">
        <f t="shared" si="35"/>
        <v>E.J. D'Onofrio, "Cool Flame and Autoignition in Glycols," Loss Prevention Symposium - Vol 13, AIChE, 1979 pp. 89-97.</v>
      </c>
      <c r="O289" s="90" t="str">
        <f t="shared" si="37"/>
        <v>https://www.aiche.org/academy/conferences/loss-prevention-symposium/1979/proceeding/session/technical-papers</v>
      </c>
      <c r="P289" s="28" t="s">
        <v>16185</v>
      </c>
      <c r="Q289" s="90" t="str">
        <f t="shared" si="32"/>
        <v>https://www.aiche.org/node/1296336/group/9221/session/118716/paper/819196</v>
      </c>
    </row>
    <row r="290" spans="1:17" ht="31" x14ac:dyDescent="0.35">
      <c r="A290" s="29">
        <v>289</v>
      </c>
      <c r="B290" s="66" t="s">
        <v>633</v>
      </c>
      <c r="C290" s="29" t="s">
        <v>634</v>
      </c>
      <c r="D290" s="29" t="s">
        <v>19148</v>
      </c>
      <c r="E290" s="28" t="s">
        <v>673</v>
      </c>
      <c r="F290" s="28" t="s">
        <v>674</v>
      </c>
      <c r="G290" s="29">
        <v>13</v>
      </c>
      <c r="H290" s="29"/>
      <c r="I290" s="29" t="s">
        <v>675</v>
      </c>
      <c r="J290" s="29">
        <v>2</v>
      </c>
      <c r="K290" s="29">
        <v>15</v>
      </c>
      <c r="L290" s="40" t="s">
        <v>637</v>
      </c>
      <c r="M290" s="65" t="str">
        <f t="shared" si="36"/>
        <v>https://www.aiche.org/academy/conferences/loss-prevention-symposium/1979/proceeding</v>
      </c>
      <c r="N290" s="40" t="str">
        <f t="shared" si="35"/>
        <v>R.G. Zalosh, "Gas Explosion Tests in Room-Size Vented Enclosures," Loss Prevention Symposium - Vol 13, AIChE, 1979 pp. 98-110.</v>
      </c>
      <c r="O290" s="90" t="str">
        <f t="shared" si="37"/>
        <v>https://www.aiche.org/academy/conferences/loss-prevention-symposium/1979/proceeding/session/technical-papers</v>
      </c>
      <c r="P290" s="28" t="s">
        <v>16186</v>
      </c>
      <c r="Q290" s="90" t="str">
        <f t="shared" si="32"/>
        <v>https://www.aiche.org/node/1296336/group/9221/session/118716/paper/819201</v>
      </c>
    </row>
    <row r="291" spans="1:17" ht="31" x14ac:dyDescent="0.35">
      <c r="A291" s="29">
        <v>290</v>
      </c>
      <c r="B291" s="66" t="s">
        <v>633</v>
      </c>
      <c r="C291" s="29" t="s">
        <v>634</v>
      </c>
      <c r="D291" s="29" t="s">
        <v>19148</v>
      </c>
      <c r="E291" s="28" t="s">
        <v>676</v>
      </c>
      <c r="F291" s="28" t="s">
        <v>677</v>
      </c>
      <c r="G291" s="29">
        <v>13</v>
      </c>
      <c r="H291" s="29"/>
      <c r="I291" s="29" t="s">
        <v>678</v>
      </c>
      <c r="J291" s="29">
        <v>2</v>
      </c>
      <c r="K291" s="29">
        <v>16</v>
      </c>
      <c r="L291" s="40" t="s">
        <v>637</v>
      </c>
      <c r="M291" s="65" t="str">
        <f t="shared" si="36"/>
        <v>https://www.aiche.org/academy/conferences/loss-prevention-symposium/1979/proceeding</v>
      </c>
      <c r="N291" s="40" t="str">
        <f t="shared" si="35"/>
        <v>B.G. Lovelace, "Safe Sampling of Liquid Process Streams," Loss Prevention Symposium - Vol 13, AIChE, 1979 pp. 111-118.</v>
      </c>
      <c r="O291" s="90" t="str">
        <f t="shared" si="37"/>
        <v>https://www.aiche.org/academy/conferences/loss-prevention-symposium/1979/proceeding/session/technical-papers</v>
      </c>
      <c r="P291" s="28" t="s">
        <v>16187</v>
      </c>
      <c r="Q291" s="90" t="str">
        <f t="shared" si="32"/>
        <v>https://www.aiche.org/node/1296336/group/9221/session/118716/paper/819206</v>
      </c>
    </row>
    <row r="292" spans="1:17" ht="31" x14ac:dyDescent="0.35">
      <c r="A292" s="29">
        <v>291</v>
      </c>
      <c r="B292" s="66" t="s">
        <v>633</v>
      </c>
      <c r="C292" s="29" t="s">
        <v>634</v>
      </c>
      <c r="D292" s="29" t="s">
        <v>19148</v>
      </c>
      <c r="E292" s="28" t="s">
        <v>679</v>
      </c>
      <c r="F292" s="28" t="s">
        <v>680</v>
      </c>
      <c r="G292" s="29">
        <v>13</v>
      </c>
      <c r="H292" s="29"/>
      <c r="I292" s="29" t="s">
        <v>186</v>
      </c>
      <c r="J292" s="29">
        <v>2</v>
      </c>
      <c r="K292" s="29">
        <v>17</v>
      </c>
      <c r="L292" s="40" t="s">
        <v>637</v>
      </c>
      <c r="M292" s="65" t="str">
        <f t="shared" si="36"/>
        <v>https://www.aiche.org/academy/conferences/loss-prevention-symposium/1979/proceeding</v>
      </c>
      <c r="N292" s="40" t="str">
        <f t="shared" si="35"/>
        <v>S.N. Bajpai, "Flammability of Ethylene Oxide in Sterilizer Operations," Loss Prevention Symposium - Vol 13, AIChE, 1979 pp. 119-122.</v>
      </c>
      <c r="O292" s="90" t="str">
        <f t="shared" si="37"/>
        <v>https://www.aiche.org/academy/conferences/loss-prevention-symposium/1979/proceeding/session/technical-papers</v>
      </c>
      <c r="P292" s="28" t="s">
        <v>16188</v>
      </c>
      <c r="Q292" s="90" t="str">
        <f t="shared" si="32"/>
        <v>https://www.aiche.org/node/1296336/group/9221/session/118716/paper/819211</v>
      </c>
    </row>
    <row r="293" spans="1:17" ht="46.5" x14ac:dyDescent="0.35">
      <c r="A293" s="29">
        <v>292</v>
      </c>
      <c r="B293" s="66" t="s">
        <v>633</v>
      </c>
      <c r="C293" s="29" t="s">
        <v>634</v>
      </c>
      <c r="D293" s="29" t="s">
        <v>19148</v>
      </c>
      <c r="E293" s="28" t="s">
        <v>681</v>
      </c>
      <c r="F293" s="28" t="s">
        <v>682</v>
      </c>
      <c r="G293" s="29">
        <v>13</v>
      </c>
      <c r="H293" s="29"/>
      <c r="I293" s="29" t="s">
        <v>683</v>
      </c>
      <c r="J293" s="29">
        <v>2</v>
      </c>
      <c r="K293" s="29">
        <v>18</v>
      </c>
      <c r="L293" s="40" t="s">
        <v>637</v>
      </c>
      <c r="M293" s="65" t="str">
        <f t="shared" si="36"/>
        <v>https://www.aiche.org/academy/conferences/loss-prevention-symposium/1979/proceeding</v>
      </c>
      <c r="N293" s="40" t="str">
        <f t="shared" si="35"/>
        <v>B. Pesetsky, J.N. Cawse, and W.T. Vyn, "Liquid Phase Decomposition of Ethylene Oxide ," Loss Prevention Symposium - Vol 13, AIChE, 1979 pp. 123-131.</v>
      </c>
      <c r="O293" s="90" t="str">
        <f t="shared" si="37"/>
        <v>https://www.aiche.org/academy/conferences/loss-prevention-symposium/1979/proceeding/session/technical-papers</v>
      </c>
      <c r="P293" s="28" t="s">
        <v>16189</v>
      </c>
      <c r="Q293" s="90" t="str">
        <f t="shared" si="32"/>
        <v>https://www.aiche.org/node/1296336/group/9221/session/118716/paper/819216</v>
      </c>
    </row>
    <row r="294" spans="1:17" ht="46.5" x14ac:dyDescent="0.35">
      <c r="A294" s="29">
        <v>293</v>
      </c>
      <c r="B294" s="66" t="s">
        <v>633</v>
      </c>
      <c r="C294" s="29" t="s">
        <v>634</v>
      </c>
      <c r="D294" s="29" t="s">
        <v>19148</v>
      </c>
      <c r="E294" s="28" t="s">
        <v>684</v>
      </c>
      <c r="F294" s="28" t="s">
        <v>685</v>
      </c>
      <c r="G294" s="29">
        <v>13</v>
      </c>
      <c r="H294" s="29"/>
      <c r="I294" s="29" t="s">
        <v>686</v>
      </c>
      <c r="J294" s="29">
        <v>2</v>
      </c>
      <c r="K294" s="29">
        <v>19</v>
      </c>
      <c r="L294" s="40" t="s">
        <v>637</v>
      </c>
      <c r="M294" s="65" t="str">
        <f t="shared" si="36"/>
        <v>https://www.aiche.org/academy/conferences/loss-prevention-symposium/1979/proceeding</v>
      </c>
      <c r="N294" s="40" t="str">
        <f t="shared" si="35"/>
        <v>B. Pesetsky and R.D. Best, "Methane Diluent Requirements for Ethylene Oxide Storage and Handling ," Loss Prevention Symposium - Vol 13, AIChE, 1979 pp. 132-141.</v>
      </c>
      <c r="O294" s="90" t="str">
        <f t="shared" si="37"/>
        <v>https://www.aiche.org/academy/conferences/loss-prevention-symposium/1979/proceeding/session/technical-papers</v>
      </c>
      <c r="P294" s="28" t="s">
        <v>16190</v>
      </c>
      <c r="Q294" s="90" t="str">
        <f t="shared" si="32"/>
        <v>https://www.aiche.org/node/1296336/group/9221/session/118716/paper/819221</v>
      </c>
    </row>
    <row r="295" spans="1:17" ht="31" x14ac:dyDescent="0.35">
      <c r="A295" s="29">
        <v>294</v>
      </c>
      <c r="B295" s="66" t="s">
        <v>633</v>
      </c>
      <c r="C295" s="29" t="s">
        <v>634</v>
      </c>
      <c r="D295" s="29" t="s">
        <v>19148</v>
      </c>
      <c r="E295" s="28" t="s">
        <v>687</v>
      </c>
      <c r="F295" s="28" t="s">
        <v>688</v>
      </c>
      <c r="G295" s="29">
        <v>13</v>
      </c>
      <c r="H295" s="29"/>
      <c r="I295" s="29" t="s">
        <v>689</v>
      </c>
      <c r="J295" s="29">
        <v>2</v>
      </c>
      <c r="K295" s="29">
        <v>20</v>
      </c>
      <c r="L295" s="40" t="s">
        <v>637</v>
      </c>
      <c r="M295" s="65" t="str">
        <f t="shared" si="36"/>
        <v>https://www.aiche.org/academy/conferences/loss-prevention-symposium/1979/proceeding</v>
      </c>
      <c r="N295" s="40" t="str">
        <f t="shared" si="35"/>
        <v>R.J. Schwarz, "Establishing and Managing a Reliable Plant-wide Inerting System," Loss Prevention Symposium - Vol 13, AIChE, 1979 pp. 142-146.</v>
      </c>
      <c r="O295" s="90" t="str">
        <f t="shared" si="37"/>
        <v>https://www.aiche.org/academy/conferences/loss-prevention-symposium/1979/proceeding/session/technical-papers</v>
      </c>
      <c r="P295" s="28" t="s">
        <v>16191</v>
      </c>
      <c r="Q295" s="90" t="str">
        <f t="shared" si="32"/>
        <v>https://www.aiche.org/node/1296336/group/9221/session/118716/paper/819226</v>
      </c>
    </row>
    <row r="296" spans="1:17" ht="46.5" x14ac:dyDescent="0.35">
      <c r="A296" s="29">
        <v>295</v>
      </c>
      <c r="B296" s="66" t="s">
        <v>633</v>
      </c>
      <c r="C296" s="29" t="s">
        <v>634</v>
      </c>
      <c r="D296" s="29" t="s">
        <v>19148</v>
      </c>
      <c r="E296" s="28" t="s">
        <v>690</v>
      </c>
      <c r="F296" s="28" t="s">
        <v>586</v>
      </c>
      <c r="G296" s="29">
        <v>13</v>
      </c>
      <c r="H296" s="29"/>
      <c r="I296" s="29" t="s">
        <v>691</v>
      </c>
      <c r="J296" s="29">
        <v>2</v>
      </c>
      <c r="K296" s="29">
        <v>21</v>
      </c>
      <c r="L296" s="40" t="s">
        <v>637</v>
      </c>
      <c r="M296" s="65" t="str">
        <f t="shared" si="36"/>
        <v>https://www.aiche.org/academy/conferences/loss-prevention-symposium/1979/proceeding</v>
      </c>
      <c r="N296" s="40" t="str">
        <f t="shared" si="35"/>
        <v>T.A. Kletz, "Plant Layout and Location: Methods for taking Hazardous Occurrences into Account," Loss Prevention Symposium - Vol 13, AIChE, 1979 pp. 147-153.</v>
      </c>
      <c r="O296" s="90" t="str">
        <f t="shared" si="37"/>
        <v>https://www.aiche.org/academy/conferences/loss-prevention-symposium/1979/proceeding/session/technical-papers</v>
      </c>
      <c r="P296" s="28" t="s">
        <v>16192</v>
      </c>
      <c r="Q296" s="90" t="str">
        <f t="shared" si="32"/>
        <v>https://www.aiche.org/node/1296336/group/9221/session/118716/paper/819231</v>
      </c>
    </row>
    <row r="297" spans="1:17" ht="31" x14ac:dyDescent="0.35">
      <c r="A297" s="29">
        <v>296</v>
      </c>
      <c r="B297" s="66" t="s">
        <v>633</v>
      </c>
      <c r="C297" s="29" t="s">
        <v>634</v>
      </c>
      <c r="D297" s="29" t="s">
        <v>19148</v>
      </c>
      <c r="E297" s="28" t="s">
        <v>692</v>
      </c>
      <c r="F297" s="28" t="s">
        <v>693</v>
      </c>
      <c r="G297" s="29">
        <v>13</v>
      </c>
      <c r="H297" s="29"/>
      <c r="I297" s="29" t="s">
        <v>694</v>
      </c>
      <c r="J297" s="29">
        <v>2</v>
      </c>
      <c r="K297" s="29">
        <v>22</v>
      </c>
      <c r="L297" s="40" t="s">
        <v>637</v>
      </c>
      <c r="M297" s="65" t="str">
        <f t="shared" si="36"/>
        <v>https://www.aiche.org/academy/conferences/loss-prevention-symposium/1979/proceeding</v>
      </c>
      <c r="N297" s="40" t="str">
        <f t="shared" si="35"/>
        <v>P.H. Ketron, "Reliability of Backup Agitation for Vessesl Containing RDX Slurry," Loss Prevention Symposium - Vol 13, AIChE, 1979 pp. 154-169.</v>
      </c>
      <c r="O297" s="90" t="str">
        <f t="shared" si="37"/>
        <v>https://www.aiche.org/academy/conferences/loss-prevention-symposium/1979/proceeding/session/technical-papers</v>
      </c>
      <c r="P297" s="28" t="s">
        <v>16193</v>
      </c>
      <c r="Q297" s="90" t="str">
        <f t="shared" si="32"/>
        <v>https://www.aiche.org/node/1296336/group/9221/session/118716/paper/819236</v>
      </c>
    </row>
    <row r="298" spans="1:17" ht="46.5" x14ac:dyDescent="0.35">
      <c r="A298" s="29">
        <v>297</v>
      </c>
      <c r="B298" s="66" t="s">
        <v>633</v>
      </c>
      <c r="C298" s="29" t="s">
        <v>634</v>
      </c>
      <c r="D298" s="29" t="s">
        <v>19148</v>
      </c>
      <c r="E298" s="28" t="s">
        <v>695</v>
      </c>
      <c r="F298" s="28" t="s">
        <v>696</v>
      </c>
      <c r="G298" s="29">
        <v>13</v>
      </c>
      <c r="H298" s="29"/>
      <c r="I298" s="29" t="s">
        <v>697</v>
      </c>
      <c r="J298" s="29">
        <v>2</v>
      </c>
      <c r="K298" s="29">
        <v>23</v>
      </c>
      <c r="L298" s="40" t="s">
        <v>637</v>
      </c>
      <c r="M298" s="65" t="str">
        <f t="shared" si="36"/>
        <v>https://www.aiche.org/academy/conferences/loss-prevention-symposium/1979/proceeding</v>
      </c>
      <c r="N298" s="40" t="str">
        <f t="shared" si="35"/>
        <v>R.H. Hall, D.H. Haigh, R.G. Martin, and D.J. Wampfler, "Use of Absorbent (Imbibing) Polymers in Spill Control," Loss Prevention Symposium - Vol 13, AIChE, 1979 pp. 170-174.</v>
      </c>
      <c r="O298" s="90" t="str">
        <f t="shared" si="37"/>
        <v>https://www.aiche.org/academy/conferences/loss-prevention-symposium/1979/proceeding/session/technical-papers</v>
      </c>
      <c r="P298" s="28" t="s">
        <v>16194</v>
      </c>
      <c r="Q298" s="90" t="str">
        <f t="shared" si="32"/>
        <v>https://www.aiche.org/node/1296336/group/9221/session/118716/paper/819241</v>
      </c>
    </row>
    <row r="299" spans="1:17" ht="46.5" x14ac:dyDescent="0.35">
      <c r="A299" s="29">
        <v>298</v>
      </c>
      <c r="B299" s="66" t="s">
        <v>633</v>
      </c>
      <c r="C299" s="29" t="s">
        <v>634</v>
      </c>
      <c r="D299" s="29" t="s">
        <v>19148</v>
      </c>
      <c r="E299" s="28" t="s">
        <v>698</v>
      </c>
      <c r="F299" s="28" t="s">
        <v>15607</v>
      </c>
      <c r="G299" s="29">
        <v>13</v>
      </c>
      <c r="H299" s="29"/>
      <c r="I299" s="29" t="s">
        <v>699</v>
      </c>
      <c r="J299" s="29">
        <v>2</v>
      </c>
      <c r="K299" s="29">
        <v>24</v>
      </c>
      <c r="L299" s="40" t="s">
        <v>637</v>
      </c>
      <c r="M299" s="65" t="str">
        <f t="shared" si="36"/>
        <v>https://www.aiche.org/academy/conferences/loss-prevention-symposium/1979/proceeding</v>
      </c>
      <c r="N299" s="40" t="str">
        <f t="shared" si="35"/>
        <v>W.M. Reiter, R. Sobel, and W.L Sullivan, "The Pollution Control Review: A Tool in Risk Identification," Loss Prevention Symposium - Vol 13, AIChE, 1979 pp. 175-179.</v>
      </c>
      <c r="O299" s="90" t="str">
        <f t="shared" si="37"/>
        <v>https://www.aiche.org/academy/conferences/loss-prevention-symposium/1979/proceeding/session/technical-papers</v>
      </c>
      <c r="P299" s="28" t="s">
        <v>16195</v>
      </c>
      <c r="Q299" s="90" t="str">
        <f t="shared" si="32"/>
        <v>https://www.aiche.org/node/1296336/group/9221/session/118716/paper/819246</v>
      </c>
    </row>
    <row r="300" spans="1:17" ht="31" x14ac:dyDescent="0.35">
      <c r="A300" s="29">
        <v>299</v>
      </c>
      <c r="B300" s="66">
        <v>1980</v>
      </c>
      <c r="C300" s="29" t="s">
        <v>700</v>
      </c>
      <c r="D300" s="29" t="s">
        <v>19148</v>
      </c>
      <c r="E300" s="28" t="s">
        <v>701</v>
      </c>
      <c r="F300" s="28" t="s">
        <v>15606</v>
      </c>
      <c r="G300" s="29">
        <v>14</v>
      </c>
      <c r="H300" s="29"/>
      <c r="I300" s="61" t="s">
        <v>702</v>
      </c>
      <c r="J300" s="29"/>
      <c r="K300" s="29">
        <v>1</v>
      </c>
      <c r="L300" s="40" t="s">
        <v>703</v>
      </c>
      <c r="M300" s="65" t="str">
        <f>HYPERLINK("https://www.aiche.org/academy/conferences/loss-prevention-symposium/1980/proceeding")</f>
        <v>https://www.aiche.org/academy/conferences/loss-prevention-symposium/1980/proceeding</v>
      </c>
      <c r="N300" s="40" t="str">
        <f t="shared" ref="N300:N327" si="38">F300&amp;", """&amp;E300&amp;","" "&amp;L300&amp;","&amp;" AIChE, "&amp;MID(C300,5,4)&amp;" pp."&amp;I300&amp;"."</f>
        <v>R.W. Prugh, "Application of Fault Tree Analysis," Loss Prevention Symposium - Vol 14, AIChE, 1980 pp. 1-10.</v>
      </c>
      <c r="O300" s="90" t="str">
        <f>HYPERLINK("https://www.aiche.org/academy/conferences/loss-prevention-symposium/1980/proceeding/session/technical-papers")</f>
        <v>https://www.aiche.org/academy/conferences/loss-prevention-symposium/1980/proceeding/session/technical-papers</v>
      </c>
      <c r="P300" s="28" t="s">
        <v>16196</v>
      </c>
      <c r="Q300" s="90" t="str">
        <f t="shared" si="32"/>
        <v>https://www.aiche.org/node/1296491/group/9226/session/118726/paper/819261</v>
      </c>
    </row>
    <row r="301" spans="1:17" ht="31" x14ac:dyDescent="0.35">
      <c r="A301" s="29">
        <v>300</v>
      </c>
      <c r="B301" s="66">
        <v>1980</v>
      </c>
      <c r="C301" s="29" t="s">
        <v>700</v>
      </c>
      <c r="D301" s="29" t="s">
        <v>19148</v>
      </c>
      <c r="E301" s="28" t="s">
        <v>705</v>
      </c>
      <c r="F301" s="28" t="s">
        <v>706</v>
      </c>
      <c r="G301" s="29">
        <v>14</v>
      </c>
      <c r="H301" s="29"/>
      <c r="I301" s="61" t="s">
        <v>707</v>
      </c>
      <c r="J301" s="29"/>
      <c r="K301" s="29">
        <v>2</v>
      </c>
      <c r="L301" s="40" t="s">
        <v>703</v>
      </c>
      <c r="M301" s="65" t="str">
        <f t="shared" ref="M301:M327" si="39">HYPERLINK("https://www.aiche.org/academy/conferences/loss-prevention-symposium/1980/proceeding")</f>
        <v>https://www.aiche.org/academy/conferences/loss-prevention-symposium/1980/proceeding</v>
      </c>
      <c r="N301" s="40" t="str">
        <f t="shared" si="38"/>
        <v>S. B. Gibson, "Hazard Analysis and Risk Criteria," Loss Prevention Symposium - Vol 14, AIChE, 1980 pp. 11-17.</v>
      </c>
      <c r="O301" s="90" t="str">
        <f t="shared" ref="O301:O327" si="40">HYPERLINK("https://www.aiche.org/academy/conferences/loss-prevention-symposium/1980/proceeding/session/technical-papers")</f>
        <v>https://www.aiche.org/academy/conferences/loss-prevention-symposium/1980/proceeding/session/technical-papers</v>
      </c>
      <c r="P301" s="28" t="s">
        <v>16197</v>
      </c>
      <c r="Q301" s="90" t="str">
        <f t="shared" si="32"/>
        <v>https://www.aiche.org/node/1296491/group/9226/session/118726/paper/819266</v>
      </c>
    </row>
    <row r="302" spans="1:17" ht="46.5" x14ac:dyDescent="0.35">
      <c r="A302" s="29">
        <v>301</v>
      </c>
      <c r="B302" s="66">
        <v>1980</v>
      </c>
      <c r="C302" s="29" t="s">
        <v>700</v>
      </c>
      <c r="D302" s="29" t="s">
        <v>19148</v>
      </c>
      <c r="E302" s="28" t="s">
        <v>709</v>
      </c>
      <c r="F302" s="28" t="s">
        <v>15664</v>
      </c>
      <c r="G302" s="29">
        <v>14</v>
      </c>
      <c r="H302" s="29"/>
      <c r="I302" s="61" t="s">
        <v>710</v>
      </c>
      <c r="J302" s="29"/>
      <c r="K302" s="29">
        <v>3</v>
      </c>
      <c r="L302" s="40" t="s">
        <v>703</v>
      </c>
      <c r="M302" s="65" t="str">
        <f t="shared" si="39"/>
        <v>https://www.aiche.org/academy/conferences/loss-prevention-symposium/1980/proceeding</v>
      </c>
      <c r="N302" s="40" t="str">
        <f t="shared" si="38"/>
        <v>J. S. Arendt and J. B. Fussell, "System Reliability Engineering Methodology for Industrial Application," Loss Prevention Symposium - Vol 14, AIChE, 1980 pp. 18-28.</v>
      </c>
      <c r="O302" s="90" t="str">
        <f t="shared" si="40"/>
        <v>https://www.aiche.org/academy/conferences/loss-prevention-symposium/1980/proceeding/session/technical-papers</v>
      </c>
      <c r="P302" s="28" t="s">
        <v>16198</v>
      </c>
      <c r="Q302" s="90" t="str">
        <f t="shared" si="32"/>
        <v>https://www.aiche.org/node/1296491/group/9226/session/118726/paper/819271</v>
      </c>
    </row>
    <row r="303" spans="1:17" ht="31" x14ac:dyDescent="0.35">
      <c r="A303" s="29">
        <v>302</v>
      </c>
      <c r="B303" s="66">
        <v>1980</v>
      </c>
      <c r="C303" s="29" t="s">
        <v>700</v>
      </c>
      <c r="D303" s="29" t="s">
        <v>19148</v>
      </c>
      <c r="E303" s="28" t="s">
        <v>712</v>
      </c>
      <c r="F303" s="28" t="s">
        <v>713</v>
      </c>
      <c r="G303" s="29">
        <v>14</v>
      </c>
      <c r="H303" s="29"/>
      <c r="I303" s="61" t="s">
        <v>714</v>
      </c>
      <c r="J303" s="29"/>
      <c r="K303" s="29">
        <v>4</v>
      </c>
      <c r="L303" s="40" t="s">
        <v>703</v>
      </c>
      <c r="M303" s="65" t="str">
        <f t="shared" si="39"/>
        <v>https://www.aiche.org/academy/conferences/loss-prevention-symposium/1980/proceeding</v>
      </c>
      <c r="N303" s="40" t="str">
        <f t="shared" si="38"/>
        <v>R. W. Johnson, "Ignition of Flammable Vapors By Human Electrostatic Discharges," Loss Prevention Symposium - Vol 14, AIChE, 1980 pp. 29-34.</v>
      </c>
      <c r="O303" s="90" t="str">
        <f t="shared" si="40"/>
        <v>https://www.aiche.org/academy/conferences/loss-prevention-symposium/1980/proceeding/session/technical-papers</v>
      </c>
      <c r="P303" s="28" t="s">
        <v>16199</v>
      </c>
      <c r="Q303" s="90" t="str">
        <f t="shared" si="32"/>
        <v>https://www.aiche.org/node/1296491/group/9226/session/118726/paper/819276</v>
      </c>
    </row>
    <row r="304" spans="1:17" ht="46.5" x14ac:dyDescent="0.35">
      <c r="A304" s="29">
        <v>303</v>
      </c>
      <c r="B304" s="66">
        <v>1980</v>
      </c>
      <c r="C304" s="29" t="s">
        <v>700</v>
      </c>
      <c r="D304" s="29" t="s">
        <v>19148</v>
      </c>
      <c r="E304" s="28" t="s">
        <v>716</v>
      </c>
      <c r="F304" s="28" t="s">
        <v>717</v>
      </c>
      <c r="G304" s="29">
        <v>14</v>
      </c>
      <c r="H304" s="29"/>
      <c r="I304" s="61" t="s">
        <v>718</v>
      </c>
      <c r="J304" s="29"/>
      <c r="K304" s="29">
        <v>5</v>
      </c>
      <c r="L304" s="40" t="s">
        <v>703</v>
      </c>
      <c r="M304" s="65" t="str">
        <f t="shared" si="39"/>
        <v>https://www.aiche.org/academy/conferences/loss-prevention-symposium/1980/proceeding</v>
      </c>
      <c r="N304" s="40" t="str">
        <f t="shared" si="38"/>
        <v>E. S. Naidus, "Full-Scale Explosion Study of Relief Vents Suitable for Protecting Large Structures," Loss Prevention Symposium - Vol 14, AIChE, 1980 pp. 35-43.</v>
      </c>
      <c r="O304" s="90" t="str">
        <f t="shared" si="40"/>
        <v>https://www.aiche.org/academy/conferences/loss-prevention-symposium/1980/proceeding/session/technical-papers</v>
      </c>
      <c r="P304" s="28" t="s">
        <v>16200</v>
      </c>
      <c r="Q304" s="90" t="str">
        <f t="shared" si="32"/>
        <v>https://www.aiche.org/node/1296491/group/9226/session/118726/paper/819281</v>
      </c>
    </row>
    <row r="305" spans="1:17" ht="31" x14ac:dyDescent="0.35">
      <c r="A305" s="29">
        <v>304</v>
      </c>
      <c r="B305" s="66">
        <v>1980</v>
      </c>
      <c r="C305" s="29" t="s">
        <v>700</v>
      </c>
      <c r="D305" s="29" t="s">
        <v>19148</v>
      </c>
      <c r="E305" s="28" t="s">
        <v>720</v>
      </c>
      <c r="F305" s="28" t="s">
        <v>721</v>
      </c>
      <c r="G305" s="29">
        <v>14</v>
      </c>
      <c r="H305" s="29"/>
      <c r="I305" s="61" t="s">
        <v>722</v>
      </c>
      <c r="J305" s="29"/>
      <c r="K305" s="29">
        <v>6</v>
      </c>
      <c r="L305" s="40" t="s">
        <v>703</v>
      </c>
      <c r="M305" s="65" t="str">
        <f t="shared" si="39"/>
        <v>https://www.aiche.org/academy/conferences/loss-prevention-symposium/1980/proceeding</v>
      </c>
      <c r="N305" s="40" t="str">
        <f t="shared" si="38"/>
        <v>L. A. Botkin, "Chemical Transport over the Highway: Equipment Design and Regulations," Loss Prevention Symposium - Vol 14, AIChE, 1980 pp. 44-53.</v>
      </c>
      <c r="O305" s="90" t="str">
        <f t="shared" si="40"/>
        <v>https://www.aiche.org/academy/conferences/loss-prevention-symposium/1980/proceeding/session/technical-papers</v>
      </c>
      <c r="P305" s="28" t="s">
        <v>16201</v>
      </c>
      <c r="Q305" s="90" t="str">
        <f t="shared" si="32"/>
        <v>https://www.aiche.org/node/1296491/group/9226/session/118726/paper/819286</v>
      </c>
    </row>
    <row r="306" spans="1:17" ht="46.5" x14ac:dyDescent="0.35">
      <c r="A306" s="29">
        <v>305</v>
      </c>
      <c r="B306" s="66">
        <v>1980</v>
      </c>
      <c r="C306" s="29" t="s">
        <v>700</v>
      </c>
      <c r="D306" s="29" t="s">
        <v>19148</v>
      </c>
      <c r="E306" s="28" t="s">
        <v>724</v>
      </c>
      <c r="F306" s="28" t="s">
        <v>15665</v>
      </c>
      <c r="G306" s="29">
        <v>14</v>
      </c>
      <c r="H306" s="29"/>
      <c r="I306" s="61" t="s">
        <v>725</v>
      </c>
      <c r="J306" s="29"/>
      <c r="K306" s="29">
        <v>7</v>
      </c>
      <c r="L306" s="40" t="s">
        <v>703</v>
      </c>
      <c r="M306" s="65" t="str">
        <f t="shared" si="39"/>
        <v>https://www.aiche.org/academy/conferences/loss-prevention-symposium/1980/proceeding</v>
      </c>
      <c r="N306" s="40" t="str">
        <f t="shared" si="38"/>
        <v>L. Benner, Jr. and R. A. Rote, "NTSB Hazardous Materials Spill Maps: a New Safety Information Resource," Loss Prevention Symposium - Vol 14, AIChE, 1980 pp. 54-59.</v>
      </c>
      <c r="O306" s="90" t="str">
        <f t="shared" si="40"/>
        <v>https://www.aiche.org/academy/conferences/loss-prevention-symposium/1980/proceeding/session/technical-papers</v>
      </c>
      <c r="P306" s="28" t="s">
        <v>16202</v>
      </c>
      <c r="Q306" s="90" t="str">
        <f t="shared" si="32"/>
        <v>https://www.aiche.org/node/1296491/group/9226/session/118726/paper/819291</v>
      </c>
    </row>
    <row r="307" spans="1:17" ht="31" x14ac:dyDescent="0.35">
      <c r="A307" s="29">
        <v>306</v>
      </c>
      <c r="B307" s="66">
        <v>1980</v>
      </c>
      <c r="C307" s="29" t="s">
        <v>700</v>
      </c>
      <c r="D307" s="29" t="s">
        <v>19148</v>
      </c>
      <c r="E307" s="28" t="s">
        <v>727</v>
      </c>
      <c r="F307" s="28" t="s">
        <v>728</v>
      </c>
      <c r="G307" s="29">
        <v>14</v>
      </c>
      <c r="H307" s="29"/>
      <c r="I307" s="61" t="s">
        <v>460</v>
      </c>
      <c r="J307" s="29"/>
      <c r="K307" s="29">
        <v>8</v>
      </c>
      <c r="L307" s="40" t="s">
        <v>703</v>
      </c>
      <c r="M307" s="65" t="str">
        <f t="shared" si="39"/>
        <v>https://www.aiche.org/academy/conferences/loss-prevention-symposium/1980/proceeding</v>
      </c>
      <c r="N307" s="40" t="str">
        <f t="shared" si="38"/>
        <v>C. J. Harvinson, "Safety and Loss Prevention in the Tank Truck Transportation of Chemicals," Loss Prevention Symposium - Vol 14, AIChE, 1980 pp.60-65.</v>
      </c>
      <c r="O307" s="90" t="str">
        <f t="shared" si="40"/>
        <v>https://www.aiche.org/academy/conferences/loss-prevention-symposium/1980/proceeding/session/technical-papers</v>
      </c>
      <c r="P307" s="28" t="s">
        <v>16203</v>
      </c>
      <c r="Q307" s="90" t="str">
        <f t="shared" si="32"/>
        <v>https://www.aiche.org/node/1296491/group/9226/session/118726/paper/819296</v>
      </c>
    </row>
    <row r="308" spans="1:17" ht="31" x14ac:dyDescent="0.35">
      <c r="A308" s="29">
        <v>307</v>
      </c>
      <c r="B308" s="66">
        <v>1980</v>
      </c>
      <c r="C308" s="29" t="s">
        <v>700</v>
      </c>
      <c r="D308" s="29" t="s">
        <v>19148</v>
      </c>
      <c r="E308" s="28" t="s">
        <v>730</v>
      </c>
      <c r="F308" s="28" t="s">
        <v>15666</v>
      </c>
      <c r="G308" s="29">
        <v>14</v>
      </c>
      <c r="H308" s="29"/>
      <c r="I308" s="61" t="s">
        <v>731</v>
      </c>
      <c r="J308" s="29"/>
      <c r="K308" s="29">
        <v>9</v>
      </c>
      <c r="L308" s="40" t="s">
        <v>703</v>
      </c>
      <c r="M308" s="65" t="str">
        <f t="shared" si="39"/>
        <v>https://www.aiche.org/academy/conferences/loss-prevention-symposium/1980/proceeding</v>
      </c>
      <c r="N308" s="40" t="str">
        <f t="shared" si="38"/>
        <v>D. F. Ready and R. F. Schwab, "Incinerator Problems &amp; How To Prevent Them," Loss Prevention Symposium - Vol 14, AIChE, 1980 pp. 66-72.</v>
      </c>
      <c r="O308" s="90" t="str">
        <f t="shared" si="40"/>
        <v>https://www.aiche.org/academy/conferences/loss-prevention-symposium/1980/proceeding/session/technical-papers</v>
      </c>
      <c r="P308" s="28" t="s">
        <v>16204</v>
      </c>
      <c r="Q308" s="90" t="str">
        <f t="shared" si="32"/>
        <v>https://www.aiche.org/node/1296491/group/9226/session/118726/paper/819301</v>
      </c>
    </row>
    <row r="309" spans="1:17" ht="46.5" x14ac:dyDescent="0.35">
      <c r="A309" s="29">
        <v>308</v>
      </c>
      <c r="B309" s="66">
        <v>1980</v>
      </c>
      <c r="C309" s="29" t="s">
        <v>700</v>
      </c>
      <c r="D309" s="29" t="s">
        <v>19148</v>
      </c>
      <c r="E309" s="28" t="s">
        <v>733</v>
      </c>
      <c r="F309" s="28" t="s">
        <v>734</v>
      </c>
      <c r="G309" s="29">
        <v>14</v>
      </c>
      <c r="H309" s="29"/>
      <c r="I309" s="61" t="s">
        <v>735</v>
      </c>
      <c r="J309" s="29"/>
      <c r="K309" s="29">
        <v>10</v>
      </c>
      <c r="L309" s="40" t="s">
        <v>703</v>
      </c>
      <c r="M309" s="65" t="str">
        <f t="shared" si="39"/>
        <v>https://www.aiche.org/academy/conferences/loss-prevention-symposium/1980/proceeding</v>
      </c>
      <c r="N309" s="40" t="str">
        <f t="shared" si="38"/>
        <v>H. Schwartzman, "Procter &amp; Gamble's Environmental Incident Program Loss Prevention Aspects," Loss Prevention Symposium - Vol 14, AIChE, 1980 pp. 73-77.</v>
      </c>
      <c r="O309" s="90" t="str">
        <f t="shared" si="40"/>
        <v>https://www.aiche.org/academy/conferences/loss-prevention-symposium/1980/proceeding/session/technical-papers</v>
      </c>
      <c r="P309" s="28" t="s">
        <v>16205</v>
      </c>
      <c r="Q309" s="90" t="str">
        <f t="shared" si="32"/>
        <v>https://www.aiche.org/node/1296491/group/9226/session/118726/paper/819306</v>
      </c>
    </row>
    <row r="310" spans="1:17" ht="46.5" x14ac:dyDescent="0.35">
      <c r="A310" s="29">
        <v>309</v>
      </c>
      <c r="B310" s="66">
        <v>1980</v>
      </c>
      <c r="C310" s="29" t="s">
        <v>700</v>
      </c>
      <c r="D310" s="29" t="s">
        <v>19148</v>
      </c>
      <c r="E310" s="28" t="s">
        <v>736</v>
      </c>
      <c r="F310" s="28" t="s">
        <v>15605</v>
      </c>
      <c r="G310" s="29">
        <v>14</v>
      </c>
      <c r="H310" s="29"/>
      <c r="I310" s="61" t="s">
        <v>737</v>
      </c>
      <c r="J310" s="29"/>
      <c r="K310" s="29">
        <v>11</v>
      </c>
      <c r="L310" s="40" t="s">
        <v>703</v>
      </c>
      <c r="M310" s="65" t="str">
        <f t="shared" si="39"/>
        <v>https://www.aiche.org/academy/conferences/loss-prevention-symposium/1980/proceeding</v>
      </c>
      <c r="N310" s="40" t="str">
        <f t="shared" si="38"/>
        <v>J. L. Silverstein, B. H. Wood, and S. A. Leshaw, "Case Study in Reactor Design for Hazards Prevention," Loss Prevention Symposium - Vol 14, AIChE, 1980 pp. 78-89.</v>
      </c>
      <c r="O310" s="90" t="str">
        <f t="shared" si="40"/>
        <v>https://www.aiche.org/academy/conferences/loss-prevention-symposium/1980/proceeding/session/technical-papers</v>
      </c>
      <c r="P310" s="28" t="s">
        <v>16206</v>
      </c>
      <c r="Q310" s="90" t="str">
        <f t="shared" si="32"/>
        <v>https://www.aiche.org/node/1296491/group/9226/session/118726/paper/819311</v>
      </c>
    </row>
    <row r="311" spans="1:17" ht="31" x14ac:dyDescent="0.35">
      <c r="A311" s="29">
        <v>310</v>
      </c>
      <c r="B311" s="66">
        <v>1980</v>
      </c>
      <c r="C311" s="29" t="s">
        <v>700</v>
      </c>
      <c r="D311" s="29" t="s">
        <v>19148</v>
      </c>
      <c r="E311" s="28" t="s">
        <v>738</v>
      </c>
      <c r="F311" s="28" t="s">
        <v>739</v>
      </c>
      <c r="G311" s="29">
        <v>14</v>
      </c>
      <c r="H311" s="29"/>
      <c r="I311" s="61" t="s">
        <v>740</v>
      </c>
      <c r="J311" s="29"/>
      <c r="K311" s="29">
        <v>12</v>
      </c>
      <c r="L311" s="40" t="s">
        <v>703</v>
      </c>
      <c r="M311" s="65" t="str">
        <f t="shared" si="39"/>
        <v>https://www.aiche.org/academy/conferences/loss-prevention-symposium/1980/proceeding</v>
      </c>
      <c r="N311" s="40" t="str">
        <f t="shared" si="38"/>
        <v>J. T. Woods, "Preventing Flammable Atmosphere in Electrical Equipment Rooms," Loss Prevention Symposium - Vol 14, AIChE, 1980 pp. 90-95.</v>
      </c>
      <c r="O311" s="90" t="str">
        <f t="shared" si="40"/>
        <v>https://www.aiche.org/academy/conferences/loss-prevention-symposium/1980/proceeding/session/technical-papers</v>
      </c>
      <c r="P311" s="28" t="s">
        <v>16207</v>
      </c>
      <c r="Q311" s="90" t="str">
        <f t="shared" ref="Q311:Q374" si="41">HYPERLINK(P311)</f>
        <v>https://www.aiche.org/node/1296491/group/9226/session/118726/paper/819316</v>
      </c>
    </row>
    <row r="312" spans="1:17" ht="31" x14ac:dyDescent="0.35">
      <c r="A312" s="29">
        <v>311</v>
      </c>
      <c r="B312" s="66">
        <v>1980</v>
      </c>
      <c r="C312" s="29" t="s">
        <v>700</v>
      </c>
      <c r="D312" s="29" t="s">
        <v>19148</v>
      </c>
      <c r="E312" s="28" t="s">
        <v>741</v>
      </c>
      <c r="F312" s="28" t="s">
        <v>742</v>
      </c>
      <c r="G312" s="29">
        <v>14</v>
      </c>
      <c r="H312" s="29"/>
      <c r="I312" s="61" t="s">
        <v>743</v>
      </c>
      <c r="J312" s="29"/>
      <c r="K312" s="29">
        <v>13</v>
      </c>
      <c r="L312" s="40" t="s">
        <v>703</v>
      </c>
      <c r="M312" s="65" t="str">
        <f t="shared" si="39"/>
        <v>https://www.aiche.org/academy/conferences/loss-prevention-symposium/1980/proceeding</v>
      </c>
      <c r="N312" s="40" t="str">
        <f t="shared" si="38"/>
        <v>Alfred Schneider, "Three Mile Island: The Chemical Engineering Aspects," Loss Prevention Symposium - Vol 14, AIChE, 1980 pp. 96-103.</v>
      </c>
      <c r="O312" s="90" t="str">
        <f t="shared" si="40"/>
        <v>https://www.aiche.org/academy/conferences/loss-prevention-symposium/1980/proceeding/session/technical-papers</v>
      </c>
      <c r="P312" s="28" t="s">
        <v>16208</v>
      </c>
      <c r="Q312" s="90" t="str">
        <f t="shared" si="41"/>
        <v>https://www.aiche.org/node/1296491/group/9226/session/118726/paper/819321</v>
      </c>
    </row>
    <row r="313" spans="1:17" ht="31" x14ac:dyDescent="0.35">
      <c r="A313" s="29">
        <v>312</v>
      </c>
      <c r="B313" s="66">
        <v>1980</v>
      </c>
      <c r="C313" s="29" t="s">
        <v>700</v>
      </c>
      <c r="D313" s="29" t="s">
        <v>19148</v>
      </c>
      <c r="E313" s="28" t="s">
        <v>744</v>
      </c>
      <c r="F313" s="28" t="s">
        <v>745</v>
      </c>
      <c r="G313" s="29">
        <v>14</v>
      </c>
      <c r="H313" s="29"/>
      <c r="I313" s="61" t="s">
        <v>382</v>
      </c>
      <c r="J313" s="29"/>
      <c r="K313" s="29">
        <v>14</v>
      </c>
      <c r="L313" s="40" t="s">
        <v>703</v>
      </c>
      <c r="M313" s="65" t="str">
        <f t="shared" si="39"/>
        <v>https://www.aiche.org/academy/conferences/loss-prevention-symposium/1980/proceeding</v>
      </c>
      <c r="N313" s="40" t="str">
        <f t="shared" si="38"/>
        <v>D. W. Snow, "FRP Duct Fire Incident," Loss Prevention Symposium - Vol 14, AIChE, 1980 pp. 104-107.</v>
      </c>
      <c r="O313" s="90" t="str">
        <f t="shared" si="40"/>
        <v>https://www.aiche.org/academy/conferences/loss-prevention-symposium/1980/proceeding/session/technical-papers</v>
      </c>
      <c r="P313" s="28" t="s">
        <v>16209</v>
      </c>
      <c r="Q313" s="90" t="str">
        <f t="shared" si="41"/>
        <v>https://www.aiche.org/node/1296491/group/9226/session/118726/paper/819326</v>
      </c>
    </row>
    <row r="314" spans="1:17" ht="31" x14ac:dyDescent="0.35">
      <c r="A314" s="29">
        <v>313</v>
      </c>
      <c r="B314" s="66">
        <v>1980</v>
      </c>
      <c r="C314" s="29" t="s">
        <v>700</v>
      </c>
      <c r="D314" s="29" t="s">
        <v>19148</v>
      </c>
      <c r="E314" s="28" t="s">
        <v>746</v>
      </c>
      <c r="F314" s="28" t="s">
        <v>747</v>
      </c>
      <c r="G314" s="29">
        <v>14</v>
      </c>
      <c r="H314" s="29"/>
      <c r="I314" s="61" t="s">
        <v>748</v>
      </c>
      <c r="J314" s="29"/>
      <c r="K314" s="29">
        <v>15</v>
      </c>
      <c r="L314" s="40" t="s">
        <v>703</v>
      </c>
      <c r="M314" s="65" t="str">
        <f t="shared" si="39"/>
        <v>https://www.aiche.org/academy/conferences/loss-prevention-symposium/1980/proceeding</v>
      </c>
      <c r="N314" s="40" t="str">
        <f t="shared" si="38"/>
        <v>T. A. Kletz, "Plant Instruments: Which Ones Don't Work and Why," Loss Prevention Symposium - Vol 14, AIChE, 1980 pp. 108-112.</v>
      </c>
      <c r="O314" s="90" t="str">
        <f t="shared" si="40"/>
        <v>https://www.aiche.org/academy/conferences/loss-prevention-symposium/1980/proceeding/session/technical-papers</v>
      </c>
      <c r="P314" s="28" t="s">
        <v>16210</v>
      </c>
      <c r="Q314" s="90" t="str">
        <f t="shared" si="41"/>
        <v>https://www.aiche.org/node/1296491/group/9226/session/118726/paper/819331</v>
      </c>
    </row>
    <row r="315" spans="1:17" ht="31" x14ac:dyDescent="0.35">
      <c r="A315" s="29">
        <v>314</v>
      </c>
      <c r="B315" s="66">
        <v>1980</v>
      </c>
      <c r="C315" s="29" t="s">
        <v>700</v>
      </c>
      <c r="D315" s="29" t="s">
        <v>19148</v>
      </c>
      <c r="E315" s="28" t="s">
        <v>749</v>
      </c>
      <c r="F315" s="28" t="s">
        <v>15667</v>
      </c>
      <c r="G315" s="29">
        <v>14</v>
      </c>
      <c r="H315" s="29"/>
      <c r="I315" s="61" t="s">
        <v>750</v>
      </c>
      <c r="J315" s="29"/>
      <c r="K315" s="29">
        <v>16</v>
      </c>
      <c r="L315" s="40" t="s">
        <v>703</v>
      </c>
      <c r="M315" s="65" t="str">
        <f t="shared" si="39"/>
        <v>https://www.aiche.org/academy/conferences/loss-prevention-symposium/1980/proceeding</v>
      </c>
      <c r="N315" s="40" t="str">
        <f t="shared" si="38"/>
        <v>M. F. Flessner and R. A. Bjorklund, "Control of Gas Detonations in Pipes," Loss Prevention Symposium - Vol 14, AIChE, 1980 pp. 113-126.</v>
      </c>
      <c r="O315" s="90" t="str">
        <f t="shared" si="40"/>
        <v>https://www.aiche.org/academy/conferences/loss-prevention-symposium/1980/proceeding/session/technical-papers</v>
      </c>
      <c r="P315" s="28" t="s">
        <v>16211</v>
      </c>
      <c r="Q315" s="90" t="str">
        <f t="shared" si="41"/>
        <v>https://www.aiche.org/node/1296491/group/9226/session/118726/paper/819336</v>
      </c>
    </row>
    <row r="316" spans="1:17" ht="46.5" x14ac:dyDescent="0.35">
      <c r="A316" s="29">
        <v>315</v>
      </c>
      <c r="B316" s="66">
        <v>1980</v>
      </c>
      <c r="C316" s="29" t="s">
        <v>700</v>
      </c>
      <c r="D316" s="29" t="s">
        <v>19148</v>
      </c>
      <c r="E316" s="28" t="s">
        <v>751</v>
      </c>
      <c r="F316" s="28" t="s">
        <v>15668</v>
      </c>
      <c r="G316" s="29">
        <v>14</v>
      </c>
      <c r="H316" s="29"/>
      <c r="I316" s="61" t="s">
        <v>752</v>
      </c>
      <c r="J316" s="29"/>
      <c r="K316" s="29">
        <v>17</v>
      </c>
      <c r="L316" s="40" t="s">
        <v>703</v>
      </c>
      <c r="M316" s="65" t="str">
        <f t="shared" si="39"/>
        <v>https://www.aiche.org/academy/conferences/loss-prevention-symposium/1980/proceeding</v>
      </c>
      <c r="N316" s="40" t="str">
        <f t="shared" si="38"/>
        <v>T. Bøckmann, G.  H.  Ingebrigtsen, and T. Håkstad, "Safety Design of the Ethylene Plant," Loss Prevention Symposium - Vol 14, AIChE, 1980 pp. 127-133.</v>
      </c>
      <c r="O316" s="90" t="str">
        <f t="shared" si="40"/>
        <v>https://www.aiche.org/academy/conferences/loss-prevention-symposium/1980/proceeding/session/technical-papers</v>
      </c>
      <c r="P316" s="28" t="s">
        <v>16212</v>
      </c>
      <c r="Q316" s="90" t="str">
        <f t="shared" si="41"/>
        <v>https://www.aiche.org/node/1296491/group/9226/session/118726/paper/819341</v>
      </c>
    </row>
    <row r="317" spans="1:17" ht="31" x14ac:dyDescent="0.35">
      <c r="A317" s="29">
        <v>316</v>
      </c>
      <c r="B317" s="66">
        <v>1980</v>
      </c>
      <c r="C317" s="29" t="s">
        <v>700</v>
      </c>
      <c r="D317" s="29" t="s">
        <v>19148</v>
      </c>
      <c r="E317" s="28" t="s">
        <v>753</v>
      </c>
      <c r="F317" s="28" t="s">
        <v>754</v>
      </c>
      <c r="G317" s="29">
        <v>14</v>
      </c>
      <c r="H317" s="29"/>
      <c r="I317" s="61" t="s">
        <v>755</v>
      </c>
      <c r="J317" s="29"/>
      <c r="K317" s="29">
        <v>18</v>
      </c>
      <c r="L317" s="40" t="s">
        <v>703</v>
      </c>
      <c r="M317" s="65" t="str">
        <f t="shared" si="39"/>
        <v>https://www.aiche.org/academy/conferences/loss-prevention-symposium/1980/proceeding</v>
      </c>
      <c r="N317" s="40" t="str">
        <f t="shared" si="38"/>
        <v>N. H. Gerardu, "Safe Blowoff Conditions for Storage Vessels," Loss Prevention Symposium - Vol 14, AIChE, 1980 pp. 134-139.</v>
      </c>
      <c r="O317" s="90" t="str">
        <f t="shared" si="40"/>
        <v>https://www.aiche.org/academy/conferences/loss-prevention-symposium/1980/proceeding/session/technical-papers</v>
      </c>
      <c r="P317" s="28" t="s">
        <v>16213</v>
      </c>
      <c r="Q317" s="90" t="str">
        <f t="shared" si="41"/>
        <v>https://www.aiche.org/node/1296491/group/9226/session/118726/paper/819346</v>
      </c>
    </row>
    <row r="318" spans="1:17" ht="31" x14ac:dyDescent="0.35">
      <c r="A318" s="29">
        <v>317</v>
      </c>
      <c r="B318" s="66">
        <v>1980</v>
      </c>
      <c r="C318" s="29" t="s">
        <v>700</v>
      </c>
      <c r="D318" s="29" t="s">
        <v>19148</v>
      </c>
      <c r="E318" s="28" t="s">
        <v>756</v>
      </c>
      <c r="F318" s="28" t="s">
        <v>15660</v>
      </c>
      <c r="G318" s="29">
        <v>14</v>
      </c>
      <c r="H318" s="29"/>
      <c r="I318" s="61" t="s">
        <v>757</v>
      </c>
      <c r="J318" s="29"/>
      <c r="K318" s="29">
        <v>19</v>
      </c>
      <c r="L318" s="40" t="s">
        <v>703</v>
      </c>
      <c r="M318" s="65" t="str">
        <f t="shared" si="39"/>
        <v>https://www.aiche.org/academy/conferences/loss-prevention-symposium/1980/proceeding</v>
      </c>
      <c r="N318" s="40" t="str">
        <f t="shared" si="38"/>
        <v>S. Ciborowski and A. Krzysztoforski, "Risks in the Cyclohexane Oxidation," Loss Prevention Symposium - Vol 14, AIChE, 1980 pp. 140-144.</v>
      </c>
      <c r="O318" s="90" t="str">
        <f t="shared" si="40"/>
        <v>https://www.aiche.org/academy/conferences/loss-prevention-symposium/1980/proceeding/session/technical-papers</v>
      </c>
      <c r="P318" s="28" t="s">
        <v>16214</v>
      </c>
      <c r="Q318" s="90" t="str">
        <f t="shared" si="41"/>
        <v>https://www.aiche.org/node/1296491/group/9226/session/118726/paper/819351</v>
      </c>
    </row>
    <row r="319" spans="1:17" ht="31" x14ac:dyDescent="0.35">
      <c r="A319" s="29">
        <v>318</v>
      </c>
      <c r="B319" s="66">
        <v>1980</v>
      </c>
      <c r="C319" s="29" t="s">
        <v>700</v>
      </c>
      <c r="D319" s="29" t="s">
        <v>19148</v>
      </c>
      <c r="E319" s="28" t="s">
        <v>758</v>
      </c>
      <c r="F319" s="28" t="s">
        <v>759</v>
      </c>
      <c r="G319" s="29">
        <v>14</v>
      </c>
      <c r="H319" s="29"/>
      <c r="I319" s="61" t="s">
        <v>760</v>
      </c>
      <c r="J319" s="29"/>
      <c r="K319" s="29">
        <v>20</v>
      </c>
      <c r="L319" s="40" t="s">
        <v>703</v>
      </c>
      <c r="M319" s="65" t="str">
        <f t="shared" si="39"/>
        <v>https://www.aiche.org/academy/conferences/loss-prevention-symposium/1980/proceeding</v>
      </c>
      <c r="N319" s="40" t="str">
        <f t="shared" si="38"/>
        <v>R. A. Strehlow, "Blast Wave From Deflagrative Explosions: An Accoustic Approach," Loss Prevention Symposium - Vol 14, AIChE, 1980 pp. 145-153.</v>
      </c>
      <c r="O319" s="90" t="str">
        <f t="shared" si="40"/>
        <v>https://www.aiche.org/academy/conferences/loss-prevention-symposium/1980/proceeding/session/technical-papers</v>
      </c>
      <c r="P319" s="28" t="s">
        <v>16215</v>
      </c>
      <c r="Q319" s="90" t="str">
        <f t="shared" si="41"/>
        <v>https://www.aiche.org/node/1296491/group/9226/session/118726/paper/819356</v>
      </c>
    </row>
    <row r="320" spans="1:17" ht="46.5" x14ac:dyDescent="0.35">
      <c r="A320" s="29">
        <v>319</v>
      </c>
      <c r="B320" s="66">
        <v>1980</v>
      </c>
      <c r="C320" s="29" t="s">
        <v>700</v>
      </c>
      <c r="D320" s="29" t="s">
        <v>19148</v>
      </c>
      <c r="E320" s="28" t="s">
        <v>761</v>
      </c>
      <c r="F320" s="28" t="s">
        <v>15661</v>
      </c>
      <c r="G320" s="29">
        <v>14</v>
      </c>
      <c r="H320" s="29"/>
      <c r="I320" s="61" t="s">
        <v>762</v>
      </c>
      <c r="J320" s="29"/>
      <c r="K320" s="29">
        <v>21</v>
      </c>
      <c r="L320" s="40" t="s">
        <v>703</v>
      </c>
      <c r="M320" s="65" t="str">
        <f t="shared" si="39"/>
        <v>https://www.aiche.org/academy/conferences/loss-prevention-symposium/1980/proceeding</v>
      </c>
      <c r="N320" s="40" t="str">
        <f t="shared" si="38"/>
        <v>R. E. Cocks and R. C. Meyer, "Fabrication and Use of a 20-L Spherical Dust Testing Apparatus," Loss Prevention Symposium - Vol 14, AIChE, 1980 pp. 154-164.</v>
      </c>
      <c r="O320" s="90" t="str">
        <f t="shared" si="40"/>
        <v>https://www.aiche.org/academy/conferences/loss-prevention-symposium/1980/proceeding/session/technical-papers</v>
      </c>
      <c r="P320" s="28" t="s">
        <v>16216</v>
      </c>
      <c r="Q320" s="90" t="str">
        <f t="shared" si="41"/>
        <v>https://www.aiche.org/node/1296491/group/9226/session/118726/paper/819361</v>
      </c>
    </row>
    <row r="321" spans="1:17" ht="31" x14ac:dyDescent="0.35">
      <c r="A321" s="29">
        <v>320</v>
      </c>
      <c r="B321" s="66">
        <v>1980</v>
      </c>
      <c r="C321" s="29" t="s">
        <v>700</v>
      </c>
      <c r="D321" s="29" t="s">
        <v>19148</v>
      </c>
      <c r="E321" s="28" t="s">
        <v>763</v>
      </c>
      <c r="F321" s="28" t="s">
        <v>747</v>
      </c>
      <c r="G321" s="29">
        <v>14</v>
      </c>
      <c r="H321" s="29"/>
      <c r="I321" s="61" t="s">
        <v>764</v>
      </c>
      <c r="J321" s="29"/>
      <c r="K321" s="29">
        <v>22</v>
      </c>
      <c r="L321" s="40" t="s">
        <v>703</v>
      </c>
      <c r="M321" s="65" t="str">
        <f t="shared" si="39"/>
        <v>https://www.aiche.org/academy/conferences/loss-prevention-symposium/1980/proceeding</v>
      </c>
      <c r="N321" s="40" t="str">
        <f t="shared" si="38"/>
        <v>T. A. Kletz, "How Far Should We Go in Bringing Old Plants Up To Modern Standards?," Loss Prevention Symposium - Vol 14, AIChE, 1980 pp. 165-172.</v>
      </c>
      <c r="O321" s="90" t="str">
        <f t="shared" si="40"/>
        <v>https://www.aiche.org/academy/conferences/loss-prevention-symposium/1980/proceeding/session/technical-papers</v>
      </c>
      <c r="P321" s="28" t="s">
        <v>16217</v>
      </c>
      <c r="Q321" s="90" t="str">
        <f t="shared" si="41"/>
        <v>https://www.aiche.org/node/1296491/group/9226/session/118726/paper/819366</v>
      </c>
    </row>
    <row r="322" spans="1:17" ht="31" x14ac:dyDescent="0.35">
      <c r="A322" s="29">
        <v>321</v>
      </c>
      <c r="B322" s="66">
        <v>1980</v>
      </c>
      <c r="C322" s="29" t="s">
        <v>700</v>
      </c>
      <c r="D322" s="29" t="s">
        <v>19148</v>
      </c>
      <c r="E322" s="28" t="s">
        <v>765</v>
      </c>
      <c r="F322" s="28" t="s">
        <v>15662</v>
      </c>
      <c r="G322" s="29">
        <v>14</v>
      </c>
      <c r="H322" s="29"/>
      <c r="I322" s="61" t="s">
        <v>766</v>
      </c>
      <c r="J322" s="29"/>
      <c r="K322" s="29">
        <v>23</v>
      </c>
      <c r="L322" s="40" t="s">
        <v>703</v>
      </c>
      <c r="M322" s="65" t="str">
        <f t="shared" si="39"/>
        <v>https://www.aiche.org/academy/conferences/loss-prevention-symposium/1980/proceeding</v>
      </c>
      <c r="N322" s="40" t="str">
        <f t="shared" si="38"/>
        <v>O. J. Cox Jr. and M. L. Weirick, "Sizing Safety Valve Inlet Lines," Loss Prevention Symposium - Vol 14, AIChE, 1980 pp. 173-177.</v>
      </c>
      <c r="O322" s="90" t="str">
        <f t="shared" si="40"/>
        <v>https://www.aiche.org/academy/conferences/loss-prevention-symposium/1980/proceeding/session/technical-papers</v>
      </c>
      <c r="P322" s="28" t="s">
        <v>16218</v>
      </c>
      <c r="Q322" s="90" t="str">
        <f t="shared" si="41"/>
        <v>https://www.aiche.org/node/1296491/group/9226/session/118726/paper/819371</v>
      </c>
    </row>
    <row r="323" spans="1:17" ht="31" x14ac:dyDescent="0.35">
      <c r="A323" s="29">
        <v>322</v>
      </c>
      <c r="B323" s="66">
        <v>1980</v>
      </c>
      <c r="C323" s="29" t="s">
        <v>700</v>
      </c>
      <c r="D323" s="29" t="s">
        <v>19148</v>
      </c>
      <c r="E323" s="28" t="s">
        <v>767</v>
      </c>
      <c r="F323" s="28" t="s">
        <v>768</v>
      </c>
      <c r="G323" s="29">
        <v>14</v>
      </c>
      <c r="H323" s="29"/>
      <c r="I323" s="61" t="s">
        <v>769</v>
      </c>
      <c r="J323" s="29"/>
      <c r="K323" s="29">
        <v>24</v>
      </c>
      <c r="L323" s="40" t="s">
        <v>703</v>
      </c>
      <c r="M323" s="65" t="str">
        <f t="shared" si="39"/>
        <v>https://www.aiche.org/academy/conferences/loss-prevention-symposium/1980/proceeding</v>
      </c>
      <c r="N323" s="40" t="str">
        <f t="shared" si="38"/>
        <v>S. J. Skinner, "Explosive Evolution of Gas in the Manufacture of Ethyl Polysilicate," Loss Prevention Symposium - Vol 14, AIChE, 1980 pp. 178-180.</v>
      </c>
      <c r="O323" s="90" t="str">
        <f t="shared" si="40"/>
        <v>https://www.aiche.org/academy/conferences/loss-prevention-symposium/1980/proceeding/session/technical-papers</v>
      </c>
      <c r="P323" s="28" t="s">
        <v>16219</v>
      </c>
      <c r="Q323" s="90" t="str">
        <f t="shared" si="41"/>
        <v>https://www.aiche.org/node/1296491/group/9226/session/118726/paper/819376</v>
      </c>
    </row>
    <row r="324" spans="1:17" ht="31" x14ac:dyDescent="0.35">
      <c r="A324" s="29">
        <v>323</v>
      </c>
      <c r="B324" s="66">
        <v>1980</v>
      </c>
      <c r="C324" s="29" t="s">
        <v>700</v>
      </c>
      <c r="D324" s="29" t="s">
        <v>19148</v>
      </c>
      <c r="E324" s="28" t="s">
        <v>770</v>
      </c>
      <c r="F324" s="28" t="s">
        <v>209</v>
      </c>
      <c r="G324" s="29">
        <v>14</v>
      </c>
      <c r="H324" s="29"/>
      <c r="I324" s="61">
        <v>181</v>
      </c>
      <c r="J324" s="29"/>
      <c r="K324" s="29">
        <v>25</v>
      </c>
      <c r="L324" s="40" t="s">
        <v>703</v>
      </c>
      <c r="M324" s="65" t="str">
        <f t="shared" si="39"/>
        <v>https://www.aiche.org/academy/conferences/loss-prevention-symposium/1980/proceeding</v>
      </c>
      <c r="N324" s="40" t="str">
        <f t="shared" si="38"/>
        <v>W. H. Doyle, "Case Histories on Duct Fire Incident," Loss Prevention Symposium - Vol 14, AIChE, 1980 pp.181.</v>
      </c>
      <c r="O324" s="90" t="str">
        <f t="shared" si="40"/>
        <v>https://www.aiche.org/academy/conferences/loss-prevention-symposium/1980/proceeding/session/technical-papers</v>
      </c>
      <c r="P324" s="28" t="s">
        <v>16220</v>
      </c>
      <c r="Q324" s="90" t="str">
        <f t="shared" si="41"/>
        <v>https://www.aiche.org/node/1296491/group/9226/session/118726/paper/819381</v>
      </c>
    </row>
    <row r="325" spans="1:17" ht="31" x14ac:dyDescent="0.35">
      <c r="A325" s="29">
        <v>324</v>
      </c>
      <c r="B325" s="66">
        <v>1980</v>
      </c>
      <c r="C325" s="29" t="s">
        <v>700</v>
      </c>
      <c r="D325" s="29" t="s">
        <v>19148</v>
      </c>
      <c r="E325" s="28" t="s">
        <v>771</v>
      </c>
      <c r="F325" s="28" t="s">
        <v>772</v>
      </c>
      <c r="G325" s="29">
        <v>14</v>
      </c>
      <c r="H325" s="29"/>
      <c r="I325" s="61" t="s">
        <v>773</v>
      </c>
      <c r="J325" s="29"/>
      <c r="K325" s="29">
        <v>26</v>
      </c>
      <c r="L325" s="40" t="s">
        <v>703</v>
      </c>
      <c r="M325" s="65" t="str">
        <f t="shared" si="39"/>
        <v>https://www.aiche.org/academy/conferences/loss-prevention-symposium/1980/proceeding</v>
      </c>
      <c r="N325" s="40" t="str">
        <f t="shared" si="38"/>
        <v>E. A. George, "Incident Involving a Loaded Anhydrous Ammonia Road Tanker," Loss Prevention Symposium - Vol 14, AIChE, 1980 pp. 182-183.</v>
      </c>
      <c r="O325" s="90" t="str">
        <f t="shared" si="40"/>
        <v>https://www.aiche.org/academy/conferences/loss-prevention-symposium/1980/proceeding/session/technical-papers</v>
      </c>
      <c r="P325" s="28" t="s">
        <v>16221</v>
      </c>
      <c r="Q325" s="90" t="str">
        <f t="shared" si="41"/>
        <v>https://www.aiche.org/node/1296491/group/9226/session/118726/paper/819386</v>
      </c>
    </row>
    <row r="326" spans="1:17" ht="31" x14ac:dyDescent="0.35">
      <c r="A326" s="29">
        <v>325</v>
      </c>
      <c r="B326" s="66">
        <v>1980</v>
      </c>
      <c r="C326" s="29" t="s">
        <v>700</v>
      </c>
      <c r="D326" s="29" t="s">
        <v>19148</v>
      </c>
      <c r="E326" s="28" t="s">
        <v>774</v>
      </c>
      <c r="F326" s="28" t="s">
        <v>747</v>
      </c>
      <c r="G326" s="29">
        <v>14</v>
      </c>
      <c r="H326" s="29"/>
      <c r="I326" s="61" t="s">
        <v>775</v>
      </c>
      <c r="J326" s="29"/>
      <c r="K326" s="29" t="s">
        <v>667</v>
      </c>
      <c r="L326" s="40" t="s">
        <v>703</v>
      </c>
      <c r="M326" s="65" t="str">
        <f t="shared" si="39"/>
        <v>https://www.aiche.org/academy/conferences/loss-prevention-symposium/1980/proceeding</v>
      </c>
      <c r="N326" s="40" t="str">
        <f t="shared" si="38"/>
        <v>T. A. Kletz, "Case Histories on Transportation," Loss Prevention Symposium - Vol 14, AIChE, 1980 pp. 183-185.</v>
      </c>
      <c r="O326" s="90" t="str">
        <f t="shared" si="40"/>
        <v>https://www.aiche.org/academy/conferences/loss-prevention-symposium/1980/proceeding/session/technical-papers</v>
      </c>
      <c r="P326" s="28" t="s">
        <v>16222</v>
      </c>
      <c r="Q326" s="90" t="str">
        <f t="shared" si="41"/>
        <v>https://www.aiche.org/node/1296491/group/9226/session/118726/paper/820021</v>
      </c>
    </row>
    <row r="327" spans="1:17" ht="31" x14ac:dyDescent="0.35">
      <c r="A327" s="29">
        <v>326</v>
      </c>
      <c r="B327" s="66">
        <v>1980</v>
      </c>
      <c r="C327" s="29" t="s">
        <v>700</v>
      </c>
      <c r="D327" s="29" t="s">
        <v>19148</v>
      </c>
      <c r="E327" s="28" t="s">
        <v>776</v>
      </c>
      <c r="F327" s="28" t="s">
        <v>772</v>
      </c>
      <c r="G327" s="29">
        <v>14</v>
      </c>
      <c r="H327" s="29"/>
      <c r="I327" s="61" t="s">
        <v>777</v>
      </c>
      <c r="J327" s="29"/>
      <c r="K327" s="29" t="s">
        <v>667</v>
      </c>
      <c r="L327" s="40" t="s">
        <v>703</v>
      </c>
      <c r="M327" s="65" t="str">
        <f t="shared" si="39"/>
        <v>https://www.aiche.org/academy/conferences/loss-prevention-symposium/1980/proceeding</v>
      </c>
      <c r="N327" s="40" t="str">
        <f t="shared" si="38"/>
        <v>E. A. George, "Case History on Transportation," Loss Prevention Symposium - Vol 14, AIChE, 1980 pp. 185-186.</v>
      </c>
      <c r="O327" s="90" t="str">
        <f t="shared" si="40"/>
        <v>https://www.aiche.org/academy/conferences/loss-prevention-symposium/1980/proceeding/session/technical-papers</v>
      </c>
      <c r="P327" s="28" t="s">
        <v>16223</v>
      </c>
      <c r="Q327" s="90" t="str">
        <f t="shared" si="41"/>
        <v>https://www.aiche.org/node/1296491/group/9226/session/118726/paper/820026</v>
      </c>
    </row>
    <row r="328" spans="1:17" ht="31" x14ac:dyDescent="0.35">
      <c r="A328" s="29">
        <v>327</v>
      </c>
      <c r="B328" s="66" t="s">
        <v>778</v>
      </c>
      <c r="C328" s="29" t="s">
        <v>779</v>
      </c>
      <c r="D328" s="69" t="s">
        <v>780</v>
      </c>
      <c r="E328" s="28" t="s">
        <v>781</v>
      </c>
      <c r="F328" s="28" t="s">
        <v>782</v>
      </c>
      <c r="G328" s="29"/>
      <c r="H328" s="29"/>
      <c r="I328" s="29"/>
      <c r="J328" s="29" t="s">
        <v>783</v>
      </c>
      <c r="K328" s="67" t="s">
        <v>35</v>
      </c>
      <c r="L328" s="70" t="s">
        <v>784</v>
      </c>
      <c r="M328" s="65" t="str">
        <f t="shared" ref="M328:M355" si="42">HYPERLINK("https://www.aiche.org/academy/conferences/loss-prevention-symposium/1981/proceeding")</f>
        <v>https://www.aiche.org/academy/conferences/loss-prevention-symposium/1981/proceeding</v>
      </c>
      <c r="N328" s="71" t="str">
        <f t="shared" ref="N328:N360" si="43">F328&amp;", """&amp;E328&amp;","" "&amp;L328&amp;","&amp;" Session "&amp;J328&amp;", AIChE, "&amp;MID(C328,5,4)&amp;"."</f>
        <v>D. Hulburt, and R. Cimino, "Application of Safety Analysis to Coal Liquefaction Systems," 15th Annual Loss Prevention Symposium, Session 60a, AIChE, 1981.</v>
      </c>
      <c r="O328" s="90" t="str">
        <f t="shared" ref="O328:O355" si="44">HYPERLINK("https://www.aiche.org/academy/conferences/loss-prevention-symposium/1981/proceeding/session/technical-papers")</f>
        <v>https://www.aiche.org/academy/conferences/loss-prevention-symposium/1981/proceeding/session/technical-papers</v>
      </c>
      <c r="P328" s="28" t="s">
        <v>16224</v>
      </c>
      <c r="Q328" s="90" t="str">
        <f t="shared" si="41"/>
        <v>https://www.aiche.org/node/1435376/group/9236/session/118796/paper/819561</v>
      </c>
    </row>
    <row r="329" spans="1:17" ht="46.5" x14ac:dyDescent="0.35">
      <c r="A329" s="29">
        <v>328</v>
      </c>
      <c r="B329" s="66" t="s">
        <v>778</v>
      </c>
      <c r="C329" s="29" t="s">
        <v>779</v>
      </c>
      <c r="D329" s="69" t="s">
        <v>780</v>
      </c>
      <c r="E329" s="28" t="s">
        <v>785</v>
      </c>
      <c r="F329" s="28" t="s">
        <v>786</v>
      </c>
      <c r="G329" s="29"/>
      <c r="H329" s="29"/>
      <c r="I329" s="29"/>
      <c r="J329" s="29" t="s">
        <v>787</v>
      </c>
      <c r="K329" s="67" t="s">
        <v>36</v>
      </c>
      <c r="L329" s="70" t="s">
        <v>784</v>
      </c>
      <c r="M329" s="65" t="str">
        <f t="shared" si="42"/>
        <v>https://www.aiche.org/academy/conferences/loss-prevention-symposium/1981/proceeding</v>
      </c>
      <c r="N329" s="71" t="str">
        <f t="shared" si="43"/>
        <v>B.T. Johnson and C. A. Kleppe, "The Kilngas System for Producing Clean Energy from Coal," 15th Annual Loss Prevention Symposium, Session 60b, AIChE, 1981.</v>
      </c>
      <c r="O329" s="90" t="str">
        <f t="shared" si="44"/>
        <v>https://www.aiche.org/academy/conferences/loss-prevention-symposium/1981/proceeding/session/technical-papers</v>
      </c>
      <c r="P329" s="28" t="s">
        <v>16225</v>
      </c>
      <c r="Q329" s="90" t="str">
        <f t="shared" si="41"/>
        <v>https://www.aiche.org/node/1435376/group/9236/session/118796/paper/819566</v>
      </c>
    </row>
    <row r="330" spans="1:17" ht="46.5" x14ac:dyDescent="0.35">
      <c r="A330" s="29">
        <v>329</v>
      </c>
      <c r="B330" s="66" t="s">
        <v>778</v>
      </c>
      <c r="C330" s="29" t="s">
        <v>779</v>
      </c>
      <c r="D330" s="69" t="s">
        <v>780</v>
      </c>
      <c r="E330" s="28" t="s">
        <v>788</v>
      </c>
      <c r="F330" s="28" t="s">
        <v>15772</v>
      </c>
      <c r="G330" s="29"/>
      <c r="H330" s="29"/>
      <c r="I330" s="29"/>
      <c r="J330" s="29" t="s">
        <v>789</v>
      </c>
      <c r="K330" s="67" t="s">
        <v>37</v>
      </c>
      <c r="L330" s="70" t="s">
        <v>784</v>
      </c>
      <c r="M330" s="65" t="str">
        <f t="shared" si="42"/>
        <v>https://www.aiche.org/academy/conferences/loss-prevention-symposium/1981/proceeding</v>
      </c>
      <c r="N330" s="71" t="str">
        <f t="shared" si="43"/>
        <v>J. M. Evans and M. L. Verden, "Safety Considerations in Coal Synfuels  Operations ," 15th Annual Loss Prevention Symposium, Session 60c, AIChE, 1981.</v>
      </c>
      <c r="O330" s="90" t="str">
        <f t="shared" si="44"/>
        <v>https://www.aiche.org/academy/conferences/loss-prevention-symposium/1981/proceeding/session/technical-papers</v>
      </c>
      <c r="P330" s="28" t="s">
        <v>16226</v>
      </c>
      <c r="Q330" s="90" t="str">
        <f t="shared" si="41"/>
        <v>https://www.aiche.org/node/1435376/group/9236/session/118796/paper/819571</v>
      </c>
    </row>
    <row r="331" spans="1:17" ht="46.5" x14ac:dyDescent="0.35">
      <c r="A331" s="29">
        <v>330</v>
      </c>
      <c r="B331" s="66" t="s">
        <v>778</v>
      </c>
      <c r="C331" s="29" t="s">
        <v>779</v>
      </c>
      <c r="D331" s="69" t="s">
        <v>790</v>
      </c>
      <c r="E331" s="28" t="s">
        <v>791</v>
      </c>
      <c r="F331" s="28" t="s">
        <v>792</v>
      </c>
      <c r="G331" s="29"/>
      <c r="H331" s="29"/>
      <c r="I331" s="29"/>
      <c r="J331" s="29" t="s">
        <v>793</v>
      </c>
      <c r="K331" s="67" t="s">
        <v>38</v>
      </c>
      <c r="L331" s="70" t="s">
        <v>784</v>
      </c>
      <c r="M331" s="65" t="str">
        <f t="shared" si="42"/>
        <v>https://www.aiche.org/academy/conferences/loss-prevention-symposium/1981/proceeding</v>
      </c>
      <c r="N331" s="71" t="str">
        <f t="shared" si="43"/>
        <v>C.E. Beckett and J.D. Soden, "Modern Fire Protection Design and Detection Control Systems," 15th Annual Loss Prevention Symposium, Session 61a, AIChE, 1981.</v>
      </c>
      <c r="O331" s="90" t="str">
        <f t="shared" si="44"/>
        <v>https://www.aiche.org/academy/conferences/loss-prevention-symposium/1981/proceeding/session/technical-papers</v>
      </c>
      <c r="P331" s="28" t="s">
        <v>16227</v>
      </c>
      <c r="Q331" s="90" t="str">
        <f t="shared" si="41"/>
        <v>https://www.aiche.org/node/1435376/group/9236/session/118796/paper/819576</v>
      </c>
    </row>
    <row r="332" spans="1:17" ht="46.5" x14ac:dyDescent="0.35">
      <c r="A332" s="29">
        <v>331</v>
      </c>
      <c r="B332" s="66" t="s">
        <v>778</v>
      </c>
      <c r="C332" s="29" t="s">
        <v>779</v>
      </c>
      <c r="D332" s="69" t="s">
        <v>790</v>
      </c>
      <c r="E332" s="28" t="s">
        <v>794</v>
      </c>
      <c r="F332" s="28" t="s">
        <v>795</v>
      </c>
      <c r="G332" s="29"/>
      <c r="H332" s="29"/>
      <c r="I332" s="29"/>
      <c r="J332" s="29" t="s">
        <v>796</v>
      </c>
      <c r="K332" s="67" t="s">
        <v>39</v>
      </c>
      <c r="L332" s="70" t="s">
        <v>784</v>
      </c>
      <c r="M332" s="65" t="str">
        <f t="shared" si="42"/>
        <v>https://www.aiche.org/academy/conferences/loss-prevention-symposium/1981/proceeding</v>
      </c>
      <c r="N332" s="71" t="str">
        <f t="shared" si="43"/>
        <v>D. S. Mowrer, K. W. Dungan, "Coal Handling Facilities—Rejuvenating Old Problems Requires New Solutions," 15th Annual Loss Prevention Symposium, Session 61b, AIChE, 1981.</v>
      </c>
      <c r="O332" s="90" t="str">
        <f t="shared" si="44"/>
        <v>https://www.aiche.org/academy/conferences/loss-prevention-symposium/1981/proceeding/session/technical-papers</v>
      </c>
      <c r="P332" s="28" t="s">
        <v>16228</v>
      </c>
      <c r="Q332" s="90" t="str">
        <f t="shared" si="41"/>
        <v>https://www.aiche.org/node/1435376/group/9236/session/118796/paper/819581</v>
      </c>
    </row>
    <row r="333" spans="1:17" ht="46.5" x14ac:dyDescent="0.35">
      <c r="A333" s="29">
        <v>332</v>
      </c>
      <c r="B333" s="66" t="s">
        <v>778</v>
      </c>
      <c r="C333" s="29" t="s">
        <v>779</v>
      </c>
      <c r="D333" s="69" t="s">
        <v>790</v>
      </c>
      <c r="E333" s="28" t="s">
        <v>797</v>
      </c>
      <c r="F333" s="28" t="s">
        <v>798</v>
      </c>
      <c r="G333" s="29"/>
      <c r="H333" s="29"/>
      <c r="I333" s="29"/>
      <c r="J333" s="29" t="s">
        <v>799</v>
      </c>
      <c r="K333" s="67" t="s">
        <v>40</v>
      </c>
      <c r="L333" s="70" t="s">
        <v>784</v>
      </c>
      <c r="M333" s="65" t="str">
        <f t="shared" si="42"/>
        <v>https://www.aiche.org/academy/conferences/loss-prevention-symposium/1981/proceeding</v>
      </c>
      <c r="N333" s="71" t="str">
        <f t="shared" si="43"/>
        <v>C. W. Nemeth, "Silicone Foam Answers Critical Penetration Seal Problem of Fire, Water and Smoke," 15th Annual Loss Prevention Symposium, Session 61c, AIChE, 1981.</v>
      </c>
      <c r="O333" s="90" t="str">
        <f t="shared" si="44"/>
        <v>https://www.aiche.org/academy/conferences/loss-prevention-symposium/1981/proceeding/session/technical-papers</v>
      </c>
      <c r="P333" s="28" t="s">
        <v>16229</v>
      </c>
      <c r="Q333" s="90" t="str">
        <f t="shared" si="41"/>
        <v>https://www.aiche.org/node/1435376/group/9236/session/118796/paper/819586</v>
      </c>
    </row>
    <row r="334" spans="1:17" ht="46.5" x14ac:dyDescent="0.35">
      <c r="A334" s="29">
        <v>333</v>
      </c>
      <c r="B334" s="66" t="s">
        <v>778</v>
      </c>
      <c r="C334" s="29" t="s">
        <v>779</v>
      </c>
      <c r="D334" s="69" t="s">
        <v>790</v>
      </c>
      <c r="E334" s="28" t="s">
        <v>800</v>
      </c>
      <c r="F334" s="28" t="s">
        <v>801</v>
      </c>
      <c r="G334" s="29"/>
      <c r="H334" s="29"/>
      <c r="I334" s="29"/>
      <c r="J334" s="29" t="s">
        <v>802</v>
      </c>
      <c r="K334" s="67" t="s">
        <v>41</v>
      </c>
      <c r="L334" s="70" t="s">
        <v>784</v>
      </c>
      <c r="M334" s="65" t="str">
        <f t="shared" si="42"/>
        <v>https://www.aiche.org/academy/conferences/loss-prevention-symposium/1981/proceeding</v>
      </c>
      <c r="N334" s="71" t="str">
        <f t="shared" si="43"/>
        <v>A. H. Karabinis and W. B. Howard, "Tests of Explosion Venting of Buildings ," 15th Annual Loss Prevention Symposium, Session 61d, AIChE, 1981.</v>
      </c>
      <c r="O334" s="90" t="str">
        <f t="shared" si="44"/>
        <v>https://www.aiche.org/academy/conferences/loss-prevention-symposium/1981/proceeding/session/technical-papers</v>
      </c>
      <c r="P334" s="28" t="s">
        <v>16230</v>
      </c>
      <c r="Q334" s="90" t="str">
        <f t="shared" si="41"/>
        <v>https://www.aiche.org/node/1435376/group/9236/session/118796/paper/819591</v>
      </c>
    </row>
    <row r="335" spans="1:17" ht="46.5" x14ac:dyDescent="0.35">
      <c r="A335" s="29">
        <v>334</v>
      </c>
      <c r="B335" s="66" t="s">
        <v>778</v>
      </c>
      <c r="C335" s="29" t="s">
        <v>779</v>
      </c>
      <c r="D335" s="69" t="s">
        <v>790</v>
      </c>
      <c r="E335" s="28" t="s">
        <v>803</v>
      </c>
      <c r="F335" s="28" t="s">
        <v>804</v>
      </c>
      <c r="G335" s="29"/>
      <c r="H335" s="29"/>
      <c r="I335" s="29"/>
      <c r="J335" s="29" t="s">
        <v>805</v>
      </c>
      <c r="K335" s="67" t="s">
        <v>42</v>
      </c>
      <c r="L335" s="70" t="s">
        <v>784</v>
      </c>
      <c r="M335" s="65" t="str">
        <f t="shared" si="42"/>
        <v>https://www.aiche.org/academy/conferences/loss-prevention-symposium/1981/proceeding</v>
      </c>
      <c r="N335" s="71" t="str">
        <f t="shared" si="43"/>
        <v>R. P. Benedetti, "NFPA—Its Impact on  The Chemical Process Industries and Its Standards Making System," 15th Annual Loss Prevention Symposium, Session 61e, AIChE, 1981.</v>
      </c>
      <c r="O335" s="90" t="str">
        <f t="shared" si="44"/>
        <v>https://www.aiche.org/academy/conferences/loss-prevention-symposium/1981/proceeding/session/technical-papers</v>
      </c>
      <c r="P335" s="28" t="s">
        <v>16231</v>
      </c>
      <c r="Q335" s="90" t="str">
        <f t="shared" si="41"/>
        <v>https://www.aiche.org/node/1435376/group/9236/session/118796/paper/819596</v>
      </c>
    </row>
    <row r="336" spans="1:17" ht="46.5" x14ac:dyDescent="0.35">
      <c r="A336" s="29">
        <v>335</v>
      </c>
      <c r="B336" s="66" t="s">
        <v>778</v>
      </c>
      <c r="C336" s="29" t="s">
        <v>779</v>
      </c>
      <c r="D336" s="69" t="s">
        <v>806</v>
      </c>
      <c r="E336" s="28" t="s">
        <v>807</v>
      </c>
      <c r="F336" s="28" t="s">
        <v>15773</v>
      </c>
      <c r="G336" s="29"/>
      <c r="H336" s="29"/>
      <c r="I336" s="29"/>
      <c r="J336" s="29" t="s">
        <v>808</v>
      </c>
      <c r="K336" s="67" t="s">
        <v>43</v>
      </c>
      <c r="L336" s="70" t="s">
        <v>784</v>
      </c>
      <c r="M336" s="65" t="str">
        <f t="shared" si="42"/>
        <v>https://www.aiche.org/academy/conferences/loss-prevention-symposium/1981/proceeding</v>
      </c>
      <c r="N336" s="71" t="str">
        <f t="shared" si="43"/>
        <v>J.H.S. Lee and C. M. Guiaro, "Factors that Influence the Pressure Development in Closed and Vented Vessels," 15th Annual Loss Prevention Symposium, Session 62a, AIChE, 1981.</v>
      </c>
      <c r="O336" s="90" t="str">
        <f t="shared" si="44"/>
        <v>https://www.aiche.org/academy/conferences/loss-prevention-symposium/1981/proceeding/session/technical-papers</v>
      </c>
      <c r="P336" s="28" t="s">
        <v>16232</v>
      </c>
      <c r="Q336" s="90" t="str">
        <f t="shared" si="41"/>
        <v>https://www.aiche.org/node/1435376/group/9236/session/118796/paper/819601</v>
      </c>
    </row>
    <row r="337" spans="1:17" ht="46.5" x14ac:dyDescent="0.35">
      <c r="A337" s="29">
        <v>336</v>
      </c>
      <c r="B337" s="66" t="s">
        <v>778</v>
      </c>
      <c r="C337" s="29" t="s">
        <v>779</v>
      </c>
      <c r="D337" s="69" t="s">
        <v>806</v>
      </c>
      <c r="E337" s="28" t="s">
        <v>809</v>
      </c>
      <c r="F337" s="28" t="s">
        <v>810</v>
      </c>
      <c r="G337" s="29"/>
      <c r="H337" s="29"/>
      <c r="I337" s="29"/>
      <c r="J337" s="29" t="s">
        <v>811</v>
      </c>
      <c r="K337" s="29">
        <v>10</v>
      </c>
      <c r="L337" s="70" t="s">
        <v>784</v>
      </c>
      <c r="M337" s="65" t="str">
        <f t="shared" si="42"/>
        <v>https://www.aiche.org/academy/conferences/loss-prevention-symposium/1981/proceeding</v>
      </c>
      <c r="N337" s="71" t="str">
        <f t="shared" si="43"/>
        <v>G. J. O'Brien, M. D. Gordon, C. J. Hensler and K. Marcali, "Thermal Stability Hazards Analysis," 15th Annual Loss Prevention Symposium, Session 62b, AIChE, 1981.</v>
      </c>
      <c r="O337" s="90" t="str">
        <f t="shared" si="44"/>
        <v>https://www.aiche.org/academy/conferences/loss-prevention-symposium/1981/proceeding/session/technical-papers</v>
      </c>
      <c r="P337" s="28" t="s">
        <v>16233</v>
      </c>
      <c r="Q337" s="90" t="str">
        <f t="shared" si="41"/>
        <v>https://www.aiche.org/node/1435376/group/9236/session/118796/paper/819606</v>
      </c>
    </row>
    <row r="338" spans="1:17" ht="62" x14ac:dyDescent="0.35">
      <c r="A338" s="29">
        <v>337</v>
      </c>
      <c r="B338" s="66" t="s">
        <v>778</v>
      </c>
      <c r="C338" s="29" t="s">
        <v>779</v>
      </c>
      <c r="D338" s="69" t="s">
        <v>806</v>
      </c>
      <c r="E338" s="28" t="s">
        <v>812</v>
      </c>
      <c r="F338" s="28" t="s">
        <v>813</v>
      </c>
      <c r="G338" s="29"/>
      <c r="H338" s="29"/>
      <c r="I338" s="29"/>
      <c r="J338" s="29" t="s">
        <v>814</v>
      </c>
      <c r="K338" s="29">
        <v>11</v>
      </c>
      <c r="L338" s="70" t="s">
        <v>784</v>
      </c>
      <c r="M338" s="65" t="str">
        <f t="shared" si="42"/>
        <v>https://www.aiche.org/academy/conferences/loss-prevention-symposium/1981/proceeding</v>
      </c>
      <c r="N338" s="71" t="str">
        <f t="shared" si="43"/>
        <v>M. W. Duch, K. Marcali, M. D. Gordon, C. J. Hensler and G. J. O'Brien,, "A Thermal Stability Evaluation Using Differential Scanning Calorimetry and Accelerating Rate Calorimetry: Application to Ortho-Nltroanlilne," 15th Annual Loss Prevention Symposium, Session 62c, AIChE, 1981.</v>
      </c>
      <c r="O338" s="90" t="str">
        <f t="shared" si="44"/>
        <v>https://www.aiche.org/academy/conferences/loss-prevention-symposium/1981/proceeding/session/technical-papers</v>
      </c>
      <c r="P338" s="28" t="s">
        <v>16234</v>
      </c>
      <c r="Q338" s="90" t="str">
        <f t="shared" si="41"/>
        <v>https://www.aiche.org/node/1435376/group/9236/session/118796/paper/819611</v>
      </c>
    </row>
    <row r="339" spans="1:17" ht="62" x14ac:dyDescent="0.35">
      <c r="A339" s="29">
        <v>338</v>
      </c>
      <c r="B339" s="66" t="s">
        <v>778</v>
      </c>
      <c r="C339" s="29" t="s">
        <v>779</v>
      </c>
      <c r="D339" s="69" t="s">
        <v>806</v>
      </c>
      <c r="E339" s="28" t="s">
        <v>815</v>
      </c>
      <c r="F339" s="28" t="s">
        <v>816</v>
      </c>
      <c r="G339" s="29"/>
      <c r="H339" s="29"/>
      <c r="I339" s="29"/>
      <c r="J339" s="29" t="s">
        <v>817</v>
      </c>
      <c r="K339" s="29">
        <v>12</v>
      </c>
      <c r="L339" s="70" t="s">
        <v>784</v>
      </c>
      <c r="M339" s="65" t="str">
        <f t="shared" si="42"/>
        <v>https://www.aiche.org/academy/conferences/loss-prevention-symposium/1981/proceeding</v>
      </c>
      <c r="N339" s="71" t="str">
        <f t="shared" si="43"/>
        <v>M. D. Gordon, G. J. O'Brien, C.J. Hensler, and K. Marcali, "Mathematical Modeling In Thermal Hazards Evaluations: Application to an O-Niltrochlorobenzene Amination Process," 15th Annual Loss Prevention Symposium, Session 62d, AIChE, 1981.</v>
      </c>
      <c r="O339" s="90" t="str">
        <f t="shared" si="44"/>
        <v>https://www.aiche.org/academy/conferences/loss-prevention-symposium/1981/proceeding/session/technical-papers</v>
      </c>
      <c r="P339" s="28" t="s">
        <v>16235</v>
      </c>
      <c r="Q339" s="90" t="str">
        <f t="shared" si="41"/>
        <v>https://www.aiche.org/node/1435376/group/9236/session/118796/paper/819616</v>
      </c>
    </row>
    <row r="340" spans="1:17" ht="31" x14ac:dyDescent="0.35">
      <c r="A340" s="29">
        <v>339</v>
      </c>
      <c r="B340" s="66" t="s">
        <v>778</v>
      </c>
      <c r="C340" s="29" t="s">
        <v>779</v>
      </c>
      <c r="D340" s="69" t="s">
        <v>806</v>
      </c>
      <c r="E340" s="28" t="s">
        <v>818</v>
      </c>
      <c r="F340" s="28" t="s">
        <v>819</v>
      </c>
      <c r="G340" s="29"/>
      <c r="H340" s="29"/>
      <c r="I340" s="29"/>
      <c r="J340" s="29" t="s">
        <v>820</v>
      </c>
      <c r="K340" s="29">
        <v>13</v>
      </c>
      <c r="L340" s="70" t="s">
        <v>784</v>
      </c>
      <c r="M340" s="65" t="str">
        <f t="shared" si="42"/>
        <v>https://www.aiche.org/academy/conferences/loss-prevention-symposium/1981/proceeding</v>
      </c>
      <c r="N340" s="71" t="str">
        <f t="shared" si="43"/>
        <v>D. R. Pesuit, "Investigations of a Dust Explosion in a Silo Containing Polyvinyl Alcohol," 15th Annual Loss Prevention Symposium, Session 62e, AIChE, 1981.</v>
      </c>
      <c r="O340" s="90" t="str">
        <f t="shared" si="44"/>
        <v>https://www.aiche.org/academy/conferences/loss-prevention-symposium/1981/proceeding/session/technical-papers</v>
      </c>
      <c r="P340" s="28" t="s">
        <v>16236</v>
      </c>
      <c r="Q340" s="90" t="str">
        <f t="shared" si="41"/>
        <v>https://www.aiche.org/node/1435376/group/9236/session/118796/paper/819621</v>
      </c>
    </row>
    <row r="341" spans="1:17" ht="46.5" x14ac:dyDescent="0.35">
      <c r="A341" s="29">
        <v>340</v>
      </c>
      <c r="B341" s="66" t="s">
        <v>778</v>
      </c>
      <c r="C341" s="29" t="s">
        <v>779</v>
      </c>
      <c r="D341" s="69" t="s">
        <v>806</v>
      </c>
      <c r="E341" s="28" t="s">
        <v>821</v>
      </c>
      <c r="F341" s="28" t="s">
        <v>822</v>
      </c>
      <c r="G341" s="29"/>
      <c r="H341" s="29"/>
      <c r="I341" s="29"/>
      <c r="J341" s="29" t="s">
        <v>823</v>
      </c>
      <c r="K341" s="29">
        <v>14</v>
      </c>
      <c r="L341" s="70" t="s">
        <v>784</v>
      </c>
      <c r="M341" s="65" t="str">
        <f t="shared" si="42"/>
        <v>https://www.aiche.org/academy/conferences/loss-prevention-symposium/1981/proceeding</v>
      </c>
      <c r="N341" s="71" t="str">
        <f t="shared" si="43"/>
        <v>P. B. Dransfield and T. R. Greig, "The Use of Explosive Devices in the Destructive Decontamination of Small Plant Vessels Containing Hazardous Materials," 15th Annual Loss Prevention Symposium, Session 62f, AIChE, 1981.</v>
      </c>
      <c r="O341" s="90" t="str">
        <f t="shared" si="44"/>
        <v>https://www.aiche.org/academy/conferences/loss-prevention-symposium/1981/proceeding/session/technical-papers</v>
      </c>
      <c r="P341" s="28" t="s">
        <v>16237</v>
      </c>
      <c r="Q341" s="90" t="str">
        <f t="shared" si="41"/>
        <v>https://www.aiche.org/node/1435376/group/9236/session/118796/paper/819626</v>
      </c>
    </row>
    <row r="342" spans="1:17" ht="46.5" x14ac:dyDescent="0.35">
      <c r="A342" s="29">
        <v>341</v>
      </c>
      <c r="B342" s="66" t="s">
        <v>778</v>
      </c>
      <c r="C342" s="29" t="s">
        <v>779</v>
      </c>
      <c r="D342" s="69" t="s">
        <v>824</v>
      </c>
      <c r="E342" s="28" t="s">
        <v>825</v>
      </c>
      <c r="F342" s="28" t="s">
        <v>4040</v>
      </c>
      <c r="G342" s="29"/>
      <c r="H342" s="29"/>
      <c r="I342" s="29"/>
      <c r="J342" s="29" t="s">
        <v>826</v>
      </c>
      <c r="K342" s="29">
        <v>15</v>
      </c>
      <c r="L342" s="70" t="s">
        <v>784</v>
      </c>
      <c r="M342" s="65" t="str">
        <f t="shared" si="42"/>
        <v>https://www.aiche.org/academy/conferences/loss-prevention-symposium/1981/proceeding</v>
      </c>
      <c r="N342" s="71" t="str">
        <f t="shared" si="43"/>
        <v>M. A. Delichatsios, "Exposure of Steel Containers to An External Fire," 15th Annual Loss Prevention Symposium, Session 63a, AIChE, 1981.</v>
      </c>
      <c r="O342" s="90" t="str">
        <f t="shared" si="44"/>
        <v>https://www.aiche.org/academy/conferences/loss-prevention-symposium/1981/proceeding/session/technical-papers</v>
      </c>
      <c r="P342" s="28" t="s">
        <v>16238</v>
      </c>
      <c r="Q342" s="90" t="str">
        <f t="shared" si="41"/>
        <v>https://www.aiche.org/node/1435376/group/9236/session/118796/paper/819631</v>
      </c>
    </row>
    <row r="343" spans="1:17" ht="46.5" x14ac:dyDescent="0.35">
      <c r="A343" s="29">
        <v>342</v>
      </c>
      <c r="B343" s="66" t="s">
        <v>778</v>
      </c>
      <c r="C343" s="29" t="s">
        <v>779</v>
      </c>
      <c r="D343" s="69" t="s">
        <v>824</v>
      </c>
      <c r="E343" s="28" t="s">
        <v>827</v>
      </c>
      <c r="F343" s="28" t="s">
        <v>828</v>
      </c>
      <c r="G343" s="29"/>
      <c r="H343" s="29"/>
      <c r="I343" s="29"/>
      <c r="J343" s="29" t="s">
        <v>829</v>
      </c>
      <c r="K343" s="29">
        <v>16</v>
      </c>
      <c r="L343" s="70" t="s">
        <v>784</v>
      </c>
      <c r="M343" s="65" t="str">
        <f t="shared" si="42"/>
        <v>https://www.aiche.org/academy/conferences/loss-prevention-symposium/1981/proceeding</v>
      </c>
      <c r="N343" s="71" t="str">
        <f t="shared" si="43"/>
        <v>F. J. Mikloucich, J. A. Noronha, and E. J. Schiffhauer, "Heat Transfer Analysis of Fire on Water Filled Drums," 15th Annual Loss Prevention Symposium, Session 63b, AIChE, 1981.</v>
      </c>
      <c r="O343" s="90" t="str">
        <f t="shared" si="44"/>
        <v>https://www.aiche.org/academy/conferences/loss-prevention-symposium/1981/proceeding/session/technical-papers</v>
      </c>
      <c r="P343" s="28" t="s">
        <v>16239</v>
      </c>
      <c r="Q343" s="90" t="str">
        <f t="shared" si="41"/>
        <v>https://www.aiche.org/node/1435376/group/9236/session/118796/paper/819636</v>
      </c>
    </row>
    <row r="344" spans="1:17" ht="46.5" x14ac:dyDescent="0.35">
      <c r="A344" s="29">
        <v>343</v>
      </c>
      <c r="B344" s="66" t="s">
        <v>778</v>
      </c>
      <c r="C344" s="29" t="s">
        <v>779</v>
      </c>
      <c r="D344" s="69" t="s">
        <v>824</v>
      </c>
      <c r="E344" s="28" t="s">
        <v>830</v>
      </c>
      <c r="F344" s="28" t="s">
        <v>831</v>
      </c>
      <c r="G344" s="29"/>
      <c r="H344" s="29"/>
      <c r="I344" s="29"/>
      <c r="J344" s="29" t="s">
        <v>832</v>
      </c>
      <c r="K344" s="29">
        <v>17</v>
      </c>
      <c r="L344" s="70" t="s">
        <v>784</v>
      </c>
      <c r="M344" s="65" t="str">
        <f t="shared" si="42"/>
        <v>https://www.aiche.org/academy/conferences/loss-prevention-symposium/1981/proceeding</v>
      </c>
      <c r="N344" s="71" t="str">
        <f t="shared" si="43"/>
        <v>W. D. Wagers, "Deluge Protection for Class I Flammable Liquids Stored Three High In 55 Gallon Drums," 15th Annual Loss Prevention Symposium, Session 63c, AIChE, 1981.</v>
      </c>
      <c r="O344" s="90" t="str">
        <f t="shared" si="44"/>
        <v>https://www.aiche.org/academy/conferences/loss-prevention-symposium/1981/proceeding/session/technical-papers</v>
      </c>
      <c r="P344" s="28" t="s">
        <v>16240</v>
      </c>
      <c r="Q344" s="90" t="str">
        <f t="shared" si="41"/>
        <v>https://www.aiche.org/node/1435376/group/9236/session/118796/paper/819641</v>
      </c>
    </row>
    <row r="345" spans="1:17" ht="46.5" x14ac:dyDescent="0.35">
      <c r="A345" s="29">
        <v>344</v>
      </c>
      <c r="B345" s="66" t="s">
        <v>778</v>
      </c>
      <c r="C345" s="29" t="s">
        <v>779</v>
      </c>
      <c r="D345" s="69" t="s">
        <v>824</v>
      </c>
      <c r="E345" s="28" t="s">
        <v>833</v>
      </c>
      <c r="F345" s="28" t="s">
        <v>834</v>
      </c>
      <c r="G345" s="29"/>
      <c r="H345" s="29"/>
      <c r="I345" s="29"/>
      <c r="J345" s="29" t="s">
        <v>835</v>
      </c>
      <c r="K345" s="29">
        <v>18</v>
      </c>
      <c r="L345" s="70" t="s">
        <v>784</v>
      </c>
      <c r="M345" s="65" t="str">
        <f t="shared" si="42"/>
        <v>https://www.aiche.org/academy/conferences/loss-prevention-symposium/1981/proceeding</v>
      </c>
      <c r="N345" s="71" t="str">
        <f t="shared" si="43"/>
        <v>J. E. Rogerson, "Fire Tests of NFPA Class III Combustible Liquids Stored in Drums," 15th Annual Loss Prevention Symposium, Session 63d, AIChE, 1981.</v>
      </c>
      <c r="O345" s="90" t="str">
        <f t="shared" si="44"/>
        <v>https://www.aiche.org/academy/conferences/loss-prevention-symposium/1981/proceeding/session/technical-papers</v>
      </c>
      <c r="P345" s="28" t="s">
        <v>16241</v>
      </c>
      <c r="Q345" s="90" t="str">
        <f t="shared" si="41"/>
        <v>https://www.aiche.org/node/1435376/group/9236/session/118796/paper/819646</v>
      </c>
    </row>
    <row r="346" spans="1:17" ht="31" x14ac:dyDescent="0.35">
      <c r="A346" s="29">
        <v>345</v>
      </c>
      <c r="B346" s="66" t="s">
        <v>778</v>
      </c>
      <c r="C346" s="29" t="s">
        <v>779</v>
      </c>
      <c r="D346" s="69" t="s">
        <v>16</v>
      </c>
      <c r="E346" s="28" t="s">
        <v>836</v>
      </c>
      <c r="F346" s="28" t="s">
        <v>837</v>
      </c>
      <c r="G346" s="29"/>
      <c r="H346" s="29"/>
      <c r="I346" s="29"/>
      <c r="J346" s="29" t="s">
        <v>838</v>
      </c>
      <c r="K346" s="29">
        <v>19</v>
      </c>
      <c r="L346" s="70" t="s">
        <v>784</v>
      </c>
      <c r="M346" s="65" t="str">
        <f t="shared" si="42"/>
        <v>https://www.aiche.org/academy/conferences/loss-prevention-symposium/1981/proceeding</v>
      </c>
      <c r="N346" s="71" t="str">
        <f t="shared" si="43"/>
        <v>R. C. Van Meerbeke, "Cove Point LNG Facility and The National Electric Code," 15th Annual Loss Prevention Symposium, Session 64a, AIChE, 1981.</v>
      </c>
      <c r="O346" s="90" t="str">
        <f t="shared" si="44"/>
        <v>https://www.aiche.org/academy/conferences/loss-prevention-symposium/1981/proceeding/session/technical-papers</v>
      </c>
      <c r="P346" s="28" t="s">
        <v>16242</v>
      </c>
      <c r="Q346" s="90" t="str">
        <f t="shared" si="41"/>
        <v>https://www.aiche.org/node/1435376/group/9236/session/118796/paper/819651</v>
      </c>
    </row>
    <row r="347" spans="1:17" ht="31" x14ac:dyDescent="0.35">
      <c r="A347" s="29">
        <v>346</v>
      </c>
      <c r="B347" s="66" t="s">
        <v>778</v>
      </c>
      <c r="C347" s="29" t="s">
        <v>779</v>
      </c>
      <c r="D347" s="69" t="s">
        <v>16</v>
      </c>
      <c r="E347" s="28" t="s">
        <v>839</v>
      </c>
      <c r="F347" s="28" t="s">
        <v>840</v>
      </c>
      <c r="G347" s="29"/>
      <c r="H347" s="29"/>
      <c r="I347" s="29"/>
      <c r="J347" s="29" t="s">
        <v>841</v>
      </c>
      <c r="K347" s="29">
        <v>20</v>
      </c>
      <c r="L347" s="70" t="s">
        <v>784</v>
      </c>
      <c r="M347" s="65" t="str">
        <f t="shared" si="42"/>
        <v>https://www.aiche.org/academy/conferences/loss-prevention-symposium/1981/proceeding</v>
      </c>
      <c r="N347" s="71" t="str">
        <f t="shared" si="43"/>
        <v>W. A. Short, "Electrical Equipment Used in  Hazardous Locations," 15th Annual Loss Prevention Symposium, Session 64b, AIChE, 1981.</v>
      </c>
      <c r="O347" s="90" t="str">
        <f t="shared" si="44"/>
        <v>https://www.aiche.org/academy/conferences/loss-prevention-symposium/1981/proceeding/session/technical-papers</v>
      </c>
      <c r="P347" s="28" t="s">
        <v>16243</v>
      </c>
      <c r="Q347" s="90" t="str">
        <f t="shared" si="41"/>
        <v>https://www.aiche.org/node/1435376/group/9236/session/118796/paper/819656</v>
      </c>
    </row>
    <row r="348" spans="1:17" ht="46.5" x14ac:dyDescent="0.35">
      <c r="A348" s="29">
        <v>347</v>
      </c>
      <c r="B348" s="66" t="s">
        <v>778</v>
      </c>
      <c r="C348" s="29" t="s">
        <v>779</v>
      </c>
      <c r="D348" s="69" t="s">
        <v>16</v>
      </c>
      <c r="E348" s="28" t="s">
        <v>842</v>
      </c>
      <c r="F348" s="28" t="s">
        <v>843</v>
      </c>
      <c r="G348" s="29"/>
      <c r="H348" s="29"/>
      <c r="I348" s="29"/>
      <c r="J348" s="29" t="s">
        <v>844</v>
      </c>
      <c r="K348" s="29">
        <v>21</v>
      </c>
      <c r="L348" s="70" t="s">
        <v>784</v>
      </c>
      <c r="M348" s="65" t="str">
        <f t="shared" si="42"/>
        <v>https://www.aiche.org/academy/conferences/loss-prevention-symposium/1981/proceeding</v>
      </c>
      <c r="N348" s="71" t="str">
        <f t="shared" si="43"/>
        <v>R.Y.Levine, "New Concepts In The Classification of Class II Hazardous Locations (Dusty Atmospheres)," 15th Annual Loss Prevention Symposium, Session 64c, AIChE, 1981.</v>
      </c>
      <c r="O348" s="90" t="str">
        <f t="shared" si="44"/>
        <v>https://www.aiche.org/academy/conferences/loss-prevention-symposium/1981/proceeding/session/technical-papers</v>
      </c>
      <c r="P348" s="28" t="s">
        <v>16244</v>
      </c>
      <c r="Q348" s="90" t="str">
        <f t="shared" si="41"/>
        <v>https://www.aiche.org/node/1435376/group/9236/session/118796/paper/819661</v>
      </c>
    </row>
    <row r="349" spans="1:17" ht="31" x14ac:dyDescent="0.35">
      <c r="A349" s="29">
        <v>348</v>
      </c>
      <c r="B349" s="66" t="s">
        <v>778</v>
      </c>
      <c r="C349" s="29" t="s">
        <v>779</v>
      </c>
      <c r="D349" s="69" t="s">
        <v>16</v>
      </c>
      <c r="E349" s="28" t="s">
        <v>845</v>
      </c>
      <c r="F349" s="28" t="s">
        <v>846</v>
      </c>
      <c r="G349" s="29"/>
      <c r="H349" s="29"/>
      <c r="I349" s="29"/>
      <c r="J349" s="29" t="s">
        <v>847</v>
      </c>
      <c r="K349" s="29">
        <v>22</v>
      </c>
      <c r="L349" s="70" t="s">
        <v>784</v>
      </c>
      <c r="M349" s="65" t="str">
        <f t="shared" si="42"/>
        <v>https://www.aiche.org/academy/conferences/loss-prevention-symposium/1981/proceeding</v>
      </c>
      <c r="N349" s="71" t="str">
        <f t="shared" si="43"/>
        <v>W. Calder, "Intrinsic Safety Effects on  Loss Prevention," 15th Annual Loss Prevention Symposium, Session 64d, AIChE, 1981.</v>
      </c>
      <c r="O349" s="90" t="str">
        <f t="shared" si="44"/>
        <v>https://www.aiche.org/academy/conferences/loss-prevention-symposium/1981/proceeding/session/technical-papers</v>
      </c>
      <c r="P349" s="28" t="s">
        <v>16245</v>
      </c>
      <c r="Q349" s="90" t="str">
        <f t="shared" si="41"/>
        <v>https://www.aiche.org/node/1435376/group/9236/session/118796/paper/819666</v>
      </c>
    </row>
    <row r="350" spans="1:17" ht="31" x14ac:dyDescent="0.35">
      <c r="A350" s="29">
        <v>349</v>
      </c>
      <c r="B350" s="66" t="s">
        <v>778</v>
      </c>
      <c r="C350" s="29" t="s">
        <v>779</v>
      </c>
      <c r="D350" s="69" t="s">
        <v>16</v>
      </c>
      <c r="E350" s="28" t="s">
        <v>848</v>
      </c>
      <c r="F350" s="28" t="s">
        <v>834</v>
      </c>
      <c r="G350" s="29"/>
      <c r="H350" s="29"/>
      <c r="I350" s="29"/>
      <c r="J350" s="29" t="s">
        <v>849</v>
      </c>
      <c r="K350" s="29">
        <v>23</v>
      </c>
      <c r="L350" s="70" t="s">
        <v>784</v>
      </c>
      <c r="M350" s="65" t="str">
        <f t="shared" si="42"/>
        <v>https://www.aiche.org/academy/conferences/loss-prevention-symposium/1981/proceeding</v>
      </c>
      <c r="N350" s="71" t="str">
        <f t="shared" si="43"/>
        <v>J. E. Rogerson, "Entrance of Dust Into Pressurized Enclosures," 15th Annual Loss Prevention Symposium, Session 64e, AIChE, 1981.</v>
      </c>
      <c r="O350" s="90" t="str">
        <f t="shared" si="44"/>
        <v>https://www.aiche.org/academy/conferences/loss-prevention-symposium/1981/proceeding/session/technical-papers</v>
      </c>
      <c r="P350" s="28" t="s">
        <v>16246</v>
      </c>
      <c r="Q350" s="90" t="str">
        <f t="shared" si="41"/>
        <v>https://www.aiche.org/node/1435376/group/9236/session/118796/paper/819671</v>
      </c>
    </row>
    <row r="351" spans="1:17" ht="46.5" x14ac:dyDescent="0.35">
      <c r="A351" s="29">
        <v>350</v>
      </c>
      <c r="B351" s="66" t="s">
        <v>778</v>
      </c>
      <c r="C351" s="29" t="s">
        <v>779</v>
      </c>
      <c r="D351" s="69" t="s">
        <v>850</v>
      </c>
      <c r="E351" s="28" t="s">
        <v>851</v>
      </c>
      <c r="F351" s="28" t="s">
        <v>852</v>
      </c>
      <c r="G351" s="29"/>
      <c r="H351" s="29"/>
      <c r="I351" s="29"/>
      <c r="J351" s="29" t="s">
        <v>853</v>
      </c>
      <c r="K351" s="29">
        <v>24</v>
      </c>
      <c r="L351" s="70" t="s">
        <v>784</v>
      </c>
      <c r="M351" s="65" t="str">
        <f t="shared" si="42"/>
        <v>https://www.aiche.org/academy/conferences/loss-prevention-symposium/1981/proceeding</v>
      </c>
      <c r="N351" s="71" t="str">
        <f t="shared" si="43"/>
        <v>H.B.Rosenthal, "Safety Analysis and Review System—An Energy Department Safety Assurance Tool," 15th Annual Loss Prevention Symposium, Session 65a, AIChE, 1981.</v>
      </c>
      <c r="O351" s="90" t="str">
        <f t="shared" si="44"/>
        <v>https://www.aiche.org/academy/conferences/loss-prevention-symposium/1981/proceeding/session/technical-papers</v>
      </c>
      <c r="P351" s="28" t="s">
        <v>16247</v>
      </c>
      <c r="Q351" s="90" t="str">
        <f t="shared" si="41"/>
        <v>https://www.aiche.org/node/1435376/group/9236/session/118796/paper/819676</v>
      </c>
    </row>
    <row r="352" spans="1:17" ht="31" x14ac:dyDescent="0.35">
      <c r="A352" s="29">
        <v>351</v>
      </c>
      <c r="B352" s="66" t="s">
        <v>778</v>
      </c>
      <c r="C352" s="29" t="s">
        <v>779</v>
      </c>
      <c r="D352" s="69" t="s">
        <v>850</v>
      </c>
      <c r="E352" s="28" t="s">
        <v>854</v>
      </c>
      <c r="F352" s="28" t="s">
        <v>855</v>
      </c>
      <c r="G352" s="29"/>
      <c r="H352" s="29"/>
      <c r="I352" s="29"/>
      <c r="J352" s="29" t="s">
        <v>856</v>
      </c>
      <c r="K352" s="29">
        <v>25</v>
      </c>
      <c r="L352" s="70" t="s">
        <v>784</v>
      </c>
      <c r="M352" s="65" t="str">
        <f t="shared" si="42"/>
        <v>https://www.aiche.org/academy/conferences/loss-prevention-symposium/1981/proceeding</v>
      </c>
      <c r="N352" s="71" t="str">
        <f t="shared" si="43"/>
        <v>H. Fawcett, "The Changing Nature of Acute Chemical Emergencies," 15th Annual Loss Prevention Symposium, Session 65b, AIChE, 1981.</v>
      </c>
      <c r="O352" s="90" t="str">
        <f t="shared" si="44"/>
        <v>https://www.aiche.org/academy/conferences/loss-prevention-symposium/1981/proceeding/session/technical-papers</v>
      </c>
      <c r="P352" s="28" t="s">
        <v>16248</v>
      </c>
      <c r="Q352" s="90" t="str">
        <f t="shared" si="41"/>
        <v>https://www.aiche.org/node/1435376/group/9236/session/118796/paper/819681</v>
      </c>
    </row>
    <row r="353" spans="1:17" ht="46.5" x14ac:dyDescent="0.35">
      <c r="A353" s="29">
        <v>352</v>
      </c>
      <c r="B353" s="66" t="s">
        <v>778</v>
      </c>
      <c r="C353" s="29" t="s">
        <v>779</v>
      </c>
      <c r="D353" s="69" t="s">
        <v>850</v>
      </c>
      <c r="E353" s="28" t="s">
        <v>857</v>
      </c>
      <c r="F353" s="28" t="s">
        <v>858</v>
      </c>
      <c r="G353" s="29"/>
      <c r="H353" s="29"/>
      <c r="I353" s="29"/>
      <c r="J353" s="29" t="s">
        <v>859</v>
      </c>
      <c r="K353" s="29">
        <v>26</v>
      </c>
      <c r="L353" s="70" t="s">
        <v>784</v>
      </c>
      <c r="M353" s="65" t="str">
        <f t="shared" si="42"/>
        <v>https://www.aiche.org/academy/conferences/loss-prevention-symposium/1981/proceeding</v>
      </c>
      <c r="N353" s="71" t="str">
        <f t="shared" si="43"/>
        <v>D.L.Parry, "Acoustic Emission Inspection of Petroleum and Chemical Pressure Containment Systems," 15th Annual Loss Prevention Symposium, Session 65c, AIChE, 1981.</v>
      </c>
      <c r="O353" s="90" t="str">
        <f t="shared" si="44"/>
        <v>https://www.aiche.org/academy/conferences/loss-prevention-symposium/1981/proceeding/session/technical-papers</v>
      </c>
      <c r="P353" s="28" t="s">
        <v>16249</v>
      </c>
      <c r="Q353" s="90" t="str">
        <f t="shared" si="41"/>
        <v>https://www.aiche.org/node/1435376/group/9236/session/118796/paper/819686</v>
      </c>
    </row>
    <row r="354" spans="1:17" ht="46.5" x14ac:dyDescent="0.35">
      <c r="A354" s="29">
        <v>353</v>
      </c>
      <c r="B354" s="66" t="s">
        <v>778</v>
      </c>
      <c r="C354" s="29" t="s">
        <v>779</v>
      </c>
      <c r="D354" s="69" t="s">
        <v>850</v>
      </c>
      <c r="E354" s="28" t="s">
        <v>860</v>
      </c>
      <c r="F354" s="28" t="s">
        <v>861</v>
      </c>
      <c r="G354" s="29"/>
      <c r="H354" s="29"/>
      <c r="I354" s="29"/>
      <c r="J354" s="29" t="s">
        <v>862</v>
      </c>
      <c r="K354" s="29">
        <v>27</v>
      </c>
      <c r="L354" s="70" t="s">
        <v>784</v>
      </c>
      <c r="M354" s="65" t="str">
        <f t="shared" si="42"/>
        <v>https://www.aiche.org/academy/conferences/loss-prevention-symposium/1981/proceeding</v>
      </c>
      <c r="N354" s="71" t="str">
        <f t="shared" si="43"/>
        <v>T. A. Kletz, and R. W. Fawcet, "One Organization's Memory—The Use of A Computerized System to Store and Retrieve Information on  Loss Prevention," 15th Annual Loss Prevention Symposium, Session 65d, AIChE, 1981.</v>
      </c>
      <c r="O354" s="90" t="str">
        <f t="shared" si="44"/>
        <v>https://www.aiche.org/academy/conferences/loss-prevention-symposium/1981/proceeding/session/technical-papers</v>
      </c>
      <c r="P354" s="28" t="s">
        <v>16250</v>
      </c>
      <c r="Q354" s="90" t="str">
        <f t="shared" si="41"/>
        <v>https://www.aiche.org/node/1435376/group/9236/session/118796/paper/819691</v>
      </c>
    </row>
    <row r="355" spans="1:17" ht="46.5" x14ac:dyDescent="0.35">
      <c r="A355" s="29">
        <v>354</v>
      </c>
      <c r="B355" s="66" t="s">
        <v>778</v>
      </c>
      <c r="C355" s="29" t="s">
        <v>779</v>
      </c>
      <c r="D355" s="69" t="s">
        <v>850</v>
      </c>
      <c r="E355" s="28" t="s">
        <v>864</v>
      </c>
      <c r="F355" s="28" t="s">
        <v>15774</v>
      </c>
      <c r="G355" s="29"/>
      <c r="H355" s="29"/>
      <c r="I355" s="29"/>
      <c r="J355" s="29" t="s">
        <v>865</v>
      </c>
      <c r="K355" s="29">
        <v>28</v>
      </c>
      <c r="L355" s="70" t="s">
        <v>784</v>
      </c>
      <c r="M355" s="65" t="str">
        <f t="shared" si="42"/>
        <v>https://www.aiche.org/academy/conferences/loss-prevention-symposium/1981/proceeding</v>
      </c>
      <c r="N355" s="71" t="str">
        <f t="shared" si="43"/>
        <v>J. T Merry, J. A. Noronha, W. C. Reid, "Deflagration pressure-containment (DPC) for Vessel Safety Design," 15th Annual Loss Prevention Symposium, Session 65e, AIChE, 1981.</v>
      </c>
      <c r="O355" s="90" t="str">
        <f t="shared" si="44"/>
        <v>https://www.aiche.org/academy/conferences/loss-prevention-symposium/1981/proceeding/session/technical-papers</v>
      </c>
      <c r="P355" s="28" t="s">
        <v>16251</v>
      </c>
      <c r="Q355" s="90" t="str">
        <f t="shared" si="41"/>
        <v>https://www.aiche.org/node/1435376/group/9236/session/118796/paper/819696</v>
      </c>
    </row>
    <row r="356" spans="1:17" ht="31" x14ac:dyDescent="0.35">
      <c r="A356" s="29">
        <v>355</v>
      </c>
      <c r="B356" s="66" t="s">
        <v>778</v>
      </c>
      <c r="C356" s="29" t="s">
        <v>779</v>
      </c>
      <c r="D356" s="69" t="s">
        <v>850</v>
      </c>
      <c r="E356" s="28" t="s">
        <v>867</v>
      </c>
      <c r="F356" s="28" t="s">
        <v>868</v>
      </c>
      <c r="G356" s="29"/>
      <c r="H356" s="29"/>
      <c r="I356" s="29"/>
      <c r="J356" s="29" t="s">
        <v>869</v>
      </c>
      <c r="K356" s="29">
        <v>29</v>
      </c>
      <c r="L356" s="70" t="s">
        <v>784</v>
      </c>
      <c r="M356" s="65" t="str">
        <f>HYPERLINK("https://www.aiche.org/academy/conferences/loss-prevention-symposium/1981/proceeding")</f>
        <v>https://www.aiche.org/academy/conferences/loss-prevention-symposium/1981/proceeding</v>
      </c>
      <c r="N356" s="71" t="str">
        <f t="shared" si="43"/>
        <v>F. X. Bender, "Monitoring Settled Dust on  Overhead Surfaces," 15th Annual Loss Prevention Symposium, Session 65f, AIChE, 1981.</v>
      </c>
      <c r="O356" s="90" t="str">
        <f>HYPERLINK("https://www.aiche.org/academy/conferences/loss-prevention-symposium/1981/proceeding/session/technical-papers")</f>
        <v>https://www.aiche.org/academy/conferences/loss-prevention-symposium/1981/proceeding/session/technical-papers</v>
      </c>
      <c r="P356" s="28" t="s">
        <v>16252</v>
      </c>
      <c r="Q356" s="90" t="str">
        <f t="shared" si="41"/>
        <v>https://www.aiche.org/node/1435376/group/9236/session/118796/paper/819701</v>
      </c>
    </row>
    <row r="357" spans="1:17" ht="31" x14ac:dyDescent="0.35">
      <c r="A357" s="29">
        <v>356</v>
      </c>
      <c r="B357" s="66">
        <v>1982</v>
      </c>
      <c r="C357" s="29" t="s">
        <v>874</v>
      </c>
      <c r="D357" s="69"/>
      <c r="E357" s="28" t="s">
        <v>871</v>
      </c>
      <c r="F357" s="28"/>
      <c r="G357" s="29"/>
      <c r="H357" s="29"/>
      <c r="I357" s="29"/>
      <c r="J357" s="29"/>
      <c r="K357" s="67" t="s">
        <v>35</v>
      </c>
      <c r="L357" s="70" t="s">
        <v>872</v>
      </c>
      <c r="M357" s="65" t="str">
        <f>HYPERLINK("https://www.aiche.org/academy/conferences/loss-prevention-symposium/1982/proceeding")</f>
        <v>https://www.aiche.org/academy/conferences/loss-prevention-symposium/1982/proceeding</v>
      </c>
      <c r="N357" s="71" t="str">
        <f t="shared" si="43"/>
        <v>, "FENWAL Automatic Fire Detectors Application Engineering Manual," 16th Annual Loss Prevention Symposium, Session , AIChE, 1982.</v>
      </c>
      <c r="O357" s="90" t="str">
        <f>HYPERLINK("https://www.aiche.org/academy/conferences/loss-prevention-symposium/1982/proceeding/session/technical-papers")</f>
        <v>https://www.aiche.org/academy/conferences/loss-prevention-symposium/1982/proceeding/session/technical-papers</v>
      </c>
      <c r="P357" s="28" t="s">
        <v>16253</v>
      </c>
      <c r="Q357" s="90" t="str">
        <f t="shared" si="41"/>
        <v>https://www.aiche.org/node/1448156/group/9251/session/118926/paper/820041</v>
      </c>
    </row>
    <row r="358" spans="1:17" ht="31" x14ac:dyDescent="0.35">
      <c r="A358" s="29">
        <v>357</v>
      </c>
      <c r="B358" s="66" t="s">
        <v>873</v>
      </c>
      <c r="C358" s="29" t="s">
        <v>874</v>
      </c>
      <c r="D358" s="72" t="s">
        <v>875</v>
      </c>
      <c r="E358" s="44" t="s">
        <v>876</v>
      </c>
      <c r="F358" s="44" t="s">
        <v>877</v>
      </c>
      <c r="G358" s="73"/>
      <c r="H358" s="73"/>
      <c r="I358" s="29"/>
      <c r="J358" s="29" t="s">
        <v>878</v>
      </c>
      <c r="K358" s="67" t="s">
        <v>667</v>
      </c>
      <c r="L358" s="28" t="s">
        <v>667</v>
      </c>
      <c r="M358" s="28"/>
      <c r="N358" s="71" t="str">
        <f t="shared" si="43"/>
        <v>Robert C. Savery, "Heat, Smoke and Flame Detectors—Advantages and Disadvantages," missing, Session 7a, AIChE, 1982.</v>
      </c>
      <c r="O358" s="91"/>
      <c r="P358" s="28"/>
      <c r="Q358" s="28"/>
    </row>
    <row r="359" spans="1:17" ht="46.5" x14ac:dyDescent="0.35">
      <c r="A359" s="29">
        <v>358</v>
      </c>
      <c r="B359" s="66" t="s">
        <v>873</v>
      </c>
      <c r="C359" s="29" t="s">
        <v>874</v>
      </c>
      <c r="D359" s="72" t="s">
        <v>875</v>
      </c>
      <c r="E359" s="44" t="s">
        <v>879</v>
      </c>
      <c r="F359" s="44" t="s">
        <v>880</v>
      </c>
      <c r="G359" s="73"/>
      <c r="H359" s="73"/>
      <c r="I359" s="29"/>
      <c r="J359" s="29" t="s">
        <v>881</v>
      </c>
      <c r="K359" s="67" t="s">
        <v>36</v>
      </c>
      <c r="L359" s="70" t="s">
        <v>872</v>
      </c>
      <c r="M359" s="65" t="str">
        <f t="shared" ref="M359:M384" si="45">HYPERLINK("https://www.aiche.org/academy/conferences/loss-prevention-symposium/1982/proceeding")</f>
        <v>https://www.aiche.org/academy/conferences/loss-prevention-symposium/1982/proceeding</v>
      </c>
      <c r="N359" s="71" t="str">
        <f t="shared" si="43"/>
        <v>S. T. Peacock, A. Z. Keller, andA. A. R. Kamath, "Reliability Appraisal of Fire Detection Systems," 16th Annual Loss Prevention Symposium, Session 7b, AIChE, 1982.</v>
      </c>
      <c r="O359" s="90" t="str">
        <f t="shared" ref="O359:O384" si="46">HYPERLINK("https://www.aiche.org/academy/conferences/loss-prevention-symposium/1982/proceeding/session/technical-papers")</f>
        <v>https://www.aiche.org/academy/conferences/loss-prevention-symposium/1982/proceeding/session/technical-papers</v>
      </c>
      <c r="P359" s="28" t="s">
        <v>16254</v>
      </c>
      <c r="Q359" s="90" t="str">
        <f t="shared" si="41"/>
        <v>https://www.aiche.org/node/1448156/group/9251/session/118926/paper/820046</v>
      </c>
    </row>
    <row r="360" spans="1:17" ht="46.5" x14ac:dyDescent="0.35">
      <c r="A360" s="29">
        <v>359</v>
      </c>
      <c r="B360" s="66" t="s">
        <v>873</v>
      </c>
      <c r="C360" s="29" t="s">
        <v>874</v>
      </c>
      <c r="D360" s="72" t="s">
        <v>875</v>
      </c>
      <c r="E360" s="44" t="s">
        <v>882</v>
      </c>
      <c r="F360" s="44" t="s">
        <v>883</v>
      </c>
      <c r="G360" s="73"/>
      <c r="H360" s="73"/>
      <c r="I360" s="29"/>
      <c r="J360" s="29" t="s">
        <v>884</v>
      </c>
      <c r="K360" s="67" t="s">
        <v>37</v>
      </c>
      <c r="L360" s="70" t="s">
        <v>872</v>
      </c>
      <c r="M360" s="65" t="str">
        <f t="shared" si="45"/>
        <v>https://www.aiche.org/academy/conferences/loss-prevention-symposium/1982/proceeding</v>
      </c>
      <c r="N360" s="71" t="str">
        <f t="shared" si="43"/>
        <v>R. W. Murray, and K. J. O'Neill, "Automatic Fire Detection: Application and Installation in The Chemical Process Industries," 16th Annual Loss Prevention Symposium, Session 7c, AIChE, 1982.</v>
      </c>
      <c r="O360" s="90" t="str">
        <f t="shared" si="46"/>
        <v>https://www.aiche.org/academy/conferences/loss-prevention-symposium/1982/proceeding/session/technical-papers</v>
      </c>
      <c r="P360" s="28" t="s">
        <v>16255</v>
      </c>
      <c r="Q360" s="90" t="str">
        <f t="shared" si="41"/>
        <v>https://www.aiche.org/node/1448156/group/9251/session/118926/paper/820051</v>
      </c>
    </row>
    <row r="361" spans="1:17" ht="46.5" x14ac:dyDescent="0.35">
      <c r="A361" s="29">
        <v>360</v>
      </c>
      <c r="B361" s="66">
        <v>1983</v>
      </c>
      <c r="C361" s="29" t="s">
        <v>874</v>
      </c>
      <c r="D361" s="72"/>
      <c r="E361" s="44" t="s">
        <v>15113</v>
      </c>
      <c r="F361" s="44" t="s">
        <v>883</v>
      </c>
      <c r="G361" s="73">
        <v>2</v>
      </c>
      <c r="H361" s="73">
        <v>1</v>
      </c>
      <c r="I361" s="29" t="s">
        <v>885</v>
      </c>
      <c r="J361" s="29"/>
      <c r="K361" s="67" t="s">
        <v>38</v>
      </c>
      <c r="L361" s="28" t="s">
        <v>886</v>
      </c>
      <c r="M361" s="65" t="str">
        <f t="shared" si="45"/>
        <v>https://www.aiche.org/academy/conferences/loss-prevention-symposium/1982/proceeding</v>
      </c>
      <c r="N361" s="71" t="str">
        <f>F361&amp;", """&amp;E361&amp;","" "&amp;L361&amp;"."</f>
        <v>R. W. Murray, and K. J. O'Neill, "Automatic Fire Detection: Application and Installation in The Chemical Process Industries  - POP Version," Plant/Operations Progress.</v>
      </c>
      <c r="O361" s="90" t="str">
        <f t="shared" si="46"/>
        <v>https://www.aiche.org/academy/conferences/loss-prevention-symposium/1982/proceeding/session/technical-papers</v>
      </c>
      <c r="P361" s="28" t="s">
        <v>16256</v>
      </c>
      <c r="Q361" s="90" t="str">
        <f t="shared" si="41"/>
        <v>https://www.aiche.org/node/1448156/group/9251/session/118926/paper/820056</v>
      </c>
    </row>
    <row r="362" spans="1:17" ht="31" x14ac:dyDescent="0.35">
      <c r="A362" s="29">
        <v>361</v>
      </c>
      <c r="B362" s="66" t="s">
        <v>873</v>
      </c>
      <c r="C362" s="29" t="s">
        <v>874</v>
      </c>
      <c r="D362" s="72" t="s">
        <v>875</v>
      </c>
      <c r="E362" s="44" t="s">
        <v>887</v>
      </c>
      <c r="F362" s="44" t="s">
        <v>888</v>
      </c>
      <c r="G362" s="73"/>
      <c r="H362" s="73"/>
      <c r="I362" s="29"/>
      <c r="J362" s="29" t="s">
        <v>889</v>
      </c>
      <c r="K362" s="67" t="s">
        <v>39</v>
      </c>
      <c r="L362" s="70" t="s">
        <v>872</v>
      </c>
      <c r="M362" s="65" t="str">
        <f t="shared" si="45"/>
        <v>https://www.aiche.org/academy/conferences/loss-prevention-symposium/1982/proceeding</v>
      </c>
      <c r="N362" s="71" t="str">
        <f>F362&amp;", """&amp;E362&amp;","" "&amp;L362&amp;","&amp;" Session "&amp;J362&amp;", AIChE, "&amp;MID(C362,5,4)&amp;"."</f>
        <v>James D. Miceli,, "Special Hazard Fire Detection and Control Systems," 16th Annual Loss Prevention Symposium, Session 7d, AIChE, 1982.</v>
      </c>
      <c r="O362" s="90" t="str">
        <f t="shared" si="46"/>
        <v>https://www.aiche.org/academy/conferences/loss-prevention-symposium/1982/proceeding/session/technical-papers</v>
      </c>
      <c r="P362" s="28" t="s">
        <v>16257</v>
      </c>
      <c r="Q362" s="90" t="str">
        <f t="shared" si="41"/>
        <v>https://www.aiche.org/node/1448156/group/9251/session/118926/paper/820061</v>
      </c>
    </row>
    <row r="363" spans="1:17" ht="31" x14ac:dyDescent="0.35">
      <c r="A363" s="29">
        <v>362</v>
      </c>
      <c r="B363" s="66" t="s">
        <v>873</v>
      </c>
      <c r="C363" s="29" t="s">
        <v>874</v>
      </c>
      <c r="D363" s="72" t="s">
        <v>875</v>
      </c>
      <c r="E363" s="44" t="s">
        <v>890</v>
      </c>
      <c r="F363" s="44" t="s">
        <v>891</v>
      </c>
      <c r="G363" s="73"/>
      <c r="H363" s="73"/>
      <c r="I363" s="29"/>
      <c r="J363" s="29" t="s">
        <v>892</v>
      </c>
      <c r="K363" s="67" t="s">
        <v>40</v>
      </c>
      <c r="L363" s="70" t="s">
        <v>872</v>
      </c>
      <c r="M363" s="65" t="str">
        <f t="shared" si="45"/>
        <v>https://www.aiche.org/academy/conferences/loss-prevention-symposium/1982/proceeding</v>
      </c>
      <c r="N363" s="71" t="str">
        <f>F363&amp;", """&amp;E363&amp;","" "&amp;L363&amp;","&amp;" Session "&amp;J363&amp;", AIChE, "&amp;MID(C363,5,4)&amp;"."</f>
        <v>F. C. Harbert, "On-Line Detection of Gases by An Infrared Laser," 16th Annual Loss Prevention Symposium, Session 7e, AIChE, 1982.</v>
      </c>
      <c r="O363" s="90" t="str">
        <f t="shared" si="46"/>
        <v>https://www.aiche.org/academy/conferences/loss-prevention-symposium/1982/proceeding/session/technical-papers</v>
      </c>
      <c r="P363" s="28" t="s">
        <v>16258</v>
      </c>
      <c r="Q363" s="90" t="str">
        <f t="shared" si="41"/>
        <v>https://www.aiche.org/node/1448156/group/9251/session/118926/paper/820066</v>
      </c>
    </row>
    <row r="364" spans="1:17" ht="31" x14ac:dyDescent="0.35">
      <c r="A364" s="29">
        <v>363</v>
      </c>
      <c r="B364" s="66">
        <v>1983</v>
      </c>
      <c r="C364" s="29" t="s">
        <v>874</v>
      </c>
      <c r="D364" s="72"/>
      <c r="E364" s="44" t="s">
        <v>15114</v>
      </c>
      <c r="F364" s="44" t="s">
        <v>891</v>
      </c>
      <c r="G364" s="73">
        <v>2</v>
      </c>
      <c r="H364" s="73">
        <v>1</v>
      </c>
      <c r="I364" s="29" t="s">
        <v>893</v>
      </c>
      <c r="J364" s="29"/>
      <c r="K364" s="67" t="s">
        <v>41</v>
      </c>
      <c r="L364" s="28" t="s">
        <v>886</v>
      </c>
      <c r="M364" s="65" t="str">
        <f t="shared" si="45"/>
        <v>https://www.aiche.org/academy/conferences/loss-prevention-symposium/1982/proceeding</v>
      </c>
      <c r="N364" s="71" t="str">
        <f>F364&amp;", """&amp;E364&amp;","" "&amp;L364&amp;", Vol "&amp;G364&amp;"("&amp;H364&amp;"), "&amp;I364&amp;", "&amp;B364&amp;"."</f>
        <v>F. C. Harbert, "On-Line Detection of Gases - POP Version," Plant/Operations Progress, Vol 2(1), 58-61, 1983.</v>
      </c>
      <c r="O364" s="90" t="str">
        <f t="shared" si="46"/>
        <v>https://www.aiche.org/academy/conferences/loss-prevention-symposium/1982/proceeding/session/technical-papers</v>
      </c>
      <c r="P364" s="28" t="s">
        <v>16259</v>
      </c>
      <c r="Q364" s="90" t="str">
        <f t="shared" si="41"/>
        <v>https://www.aiche.org/node/1448156/group/9251/session/118926/paper/820071</v>
      </c>
    </row>
    <row r="365" spans="1:17" ht="31" x14ac:dyDescent="0.35">
      <c r="A365" s="29">
        <v>364</v>
      </c>
      <c r="B365" s="66" t="s">
        <v>873</v>
      </c>
      <c r="C365" s="29" t="s">
        <v>874</v>
      </c>
      <c r="D365" s="69" t="s">
        <v>894</v>
      </c>
      <c r="E365" s="44" t="s">
        <v>895</v>
      </c>
      <c r="F365" s="44" t="s">
        <v>896</v>
      </c>
      <c r="G365" s="73"/>
      <c r="H365" s="73"/>
      <c r="I365" s="29"/>
      <c r="J365" s="29" t="s">
        <v>897</v>
      </c>
      <c r="K365" s="67" t="s">
        <v>42</v>
      </c>
      <c r="L365" s="70" t="s">
        <v>872</v>
      </c>
      <c r="M365" s="65" t="str">
        <f t="shared" si="45"/>
        <v>https://www.aiche.org/academy/conferences/loss-prevention-symposium/1982/proceeding</v>
      </c>
      <c r="N365" s="71" t="str">
        <f>F365&amp;", """&amp;E365&amp;","" "&amp;L365&amp;","&amp;" Session "&amp;J365&amp;", AIChE, "&amp;MID(C365,5,4)&amp;"."</f>
        <v>J. F. Gabbett,, "PVC Computer Control Experience," 16th Annual Loss Prevention Symposium, Session 8a, AIChE, 1982.</v>
      </c>
      <c r="O365" s="90" t="str">
        <f t="shared" si="46"/>
        <v>https://www.aiche.org/academy/conferences/loss-prevention-symposium/1982/proceeding/session/technical-papers</v>
      </c>
      <c r="P365" s="28" t="s">
        <v>16260</v>
      </c>
      <c r="Q365" s="90" t="str">
        <f t="shared" si="41"/>
        <v>https://www.aiche.org/node/1448156/group/9251/session/118926/paper/820076</v>
      </c>
    </row>
    <row r="366" spans="1:17" ht="31" x14ac:dyDescent="0.35">
      <c r="A366" s="29">
        <v>365</v>
      </c>
      <c r="B366" s="66" t="s">
        <v>873</v>
      </c>
      <c r="C366" s="29" t="s">
        <v>874</v>
      </c>
      <c r="D366" s="69" t="s">
        <v>894</v>
      </c>
      <c r="E366" s="44" t="s">
        <v>898</v>
      </c>
      <c r="F366" s="44" t="s">
        <v>747</v>
      </c>
      <c r="G366" s="73"/>
      <c r="H366" s="73"/>
      <c r="I366" s="29"/>
      <c r="J366" s="29" t="s">
        <v>899</v>
      </c>
      <c r="K366" s="67" t="s">
        <v>43</v>
      </c>
      <c r="L366" s="70" t="s">
        <v>872</v>
      </c>
      <c r="M366" s="65" t="str">
        <f t="shared" si="45"/>
        <v>https://www.aiche.org/academy/conferences/loss-prevention-symposium/1982/proceeding</v>
      </c>
      <c r="N366" s="71" t="str">
        <f>F366&amp;", """&amp;E366&amp;","" "&amp;L366&amp;","&amp;" Session "&amp;J366&amp;", AIChE, "&amp;MID(C366,5,4)&amp;"."</f>
        <v>T. A. Kletz, "Some Human Problems with Computer Control," 16th Annual Loss Prevention Symposium, Session 8b, AIChE, 1982.</v>
      </c>
      <c r="O366" s="90" t="str">
        <f t="shared" si="46"/>
        <v>https://www.aiche.org/academy/conferences/loss-prevention-symposium/1982/proceeding/session/technical-papers</v>
      </c>
      <c r="P366" s="28" t="s">
        <v>16261</v>
      </c>
      <c r="Q366" s="90" t="str">
        <f t="shared" si="41"/>
        <v>https://www.aiche.org/node/1448156/group/9251/session/118926/paper/820081</v>
      </c>
    </row>
    <row r="367" spans="1:17" ht="31" x14ac:dyDescent="0.35">
      <c r="A367" s="29">
        <v>366</v>
      </c>
      <c r="B367" s="66">
        <v>1982</v>
      </c>
      <c r="C367" s="29" t="s">
        <v>874</v>
      </c>
      <c r="D367" s="69"/>
      <c r="E367" s="44" t="s">
        <v>15115</v>
      </c>
      <c r="F367" s="44" t="s">
        <v>747</v>
      </c>
      <c r="G367" s="73">
        <v>1</v>
      </c>
      <c r="H367" s="73">
        <v>4</v>
      </c>
      <c r="I367" s="29" t="s">
        <v>900</v>
      </c>
      <c r="J367" s="29"/>
      <c r="K367" s="29">
        <v>10</v>
      </c>
      <c r="L367" s="28" t="s">
        <v>886</v>
      </c>
      <c r="M367" s="65" t="str">
        <f t="shared" si="45"/>
        <v>https://www.aiche.org/academy/conferences/loss-prevention-symposium/1982/proceeding</v>
      </c>
      <c r="N367" s="71" t="str">
        <f>F367&amp;", """&amp;E367&amp;","" "&amp;L367&amp;", Vol "&amp;G367&amp;"("&amp;H367&amp;"), "&amp;I367&amp;", "&amp;B367&amp;"."</f>
        <v>T. A. Kletz, "Human Problems with Computer Control - POP Version," Plant/Operations Progress, Vol 1(4), 209-211, 1982.</v>
      </c>
      <c r="O367" s="90" t="str">
        <f t="shared" si="46"/>
        <v>https://www.aiche.org/academy/conferences/loss-prevention-symposium/1982/proceeding/session/technical-papers</v>
      </c>
      <c r="P367" s="28" t="s">
        <v>16262</v>
      </c>
      <c r="Q367" s="90" t="str">
        <f t="shared" si="41"/>
        <v>https://www.aiche.org/node/1448156/group/9251/session/118926/paper/820086</v>
      </c>
    </row>
    <row r="368" spans="1:17" ht="31" x14ac:dyDescent="0.35">
      <c r="A368" s="29">
        <v>367</v>
      </c>
      <c r="B368" s="66" t="s">
        <v>873</v>
      </c>
      <c r="C368" s="29" t="s">
        <v>874</v>
      </c>
      <c r="D368" s="69" t="s">
        <v>894</v>
      </c>
      <c r="E368" s="44" t="s">
        <v>901</v>
      </c>
      <c r="F368" s="44" t="s">
        <v>902</v>
      </c>
      <c r="G368" s="73"/>
      <c r="H368" s="73"/>
      <c r="I368" s="29"/>
      <c r="J368" s="29" t="s">
        <v>903</v>
      </c>
      <c r="K368" s="29">
        <v>11</v>
      </c>
      <c r="L368" s="70" t="s">
        <v>872</v>
      </c>
      <c r="M368" s="65" t="str">
        <f t="shared" si="45"/>
        <v>https://www.aiche.org/academy/conferences/loss-prevention-symposium/1982/proceeding</v>
      </c>
      <c r="N368" s="71" t="str">
        <f>F368&amp;", """&amp;E368&amp;","" "&amp;L368&amp;","&amp;" Session "&amp;J368&amp;", AIChE, "&amp;MID(C368,5,4)&amp;"."</f>
        <v>D. W. King, "Secure Computers Control Safety," 16th Annual Loss Prevention Symposium, Session 8c, AIChE, 1982.</v>
      </c>
      <c r="O368" s="90" t="str">
        <f t="shared" si="46"/>
        <v>https://www.aiche.org/academy/conferences/loss-prevention-symposium/1982/proceeding/session/technical-papers</v>
      </c>
      <c r="P368" s="28" t="s">
        <v>16263</v>
      </c>
      <c r="Q368" s="90" t="str">
        <f t="shared" si="41"/>
        <v>https://www.aiche.org/node/1448156/group/9251/session/118926/paper/820091</v>
      </c>
    </row>
    <row r="369" spans="1:17" ht="46.5" x14ac:dyDescent="0.35">
      <c r="A369" s="29">
        <v>368</v>
      </c>
      <c r="B369" s="66" t="s">
        <v>873</v>
      </c>
      <c r="C369" s="29" t="s">
        <v>874</v>
      </c>
      <c r="D369" s="69" t="s">
        <v>894</v>
      </c>
      <c r="E369" s="44" t="s">
        <v>904</v>
      </c>
      <c r="F369" s="44" t="s">
        <v>905</v>
      </c>
      <c r="G369" s="73"/>
      <c r="H369" s="73"/>
      <c r="I369" s="29"/>
      <c r="J369" s="29" t="s">
        <v>906</v>
      </c>
      <c r="K369" s="29">
        <v>12</v>
      </c>
      <c r="L369" s="70" t="s">
        <v>872</v>
      </c>
      <c r="M369" s="65" t="str">
        <f t="shared" si="45"/>
        <v>https://www.aiche.org/academy/conferences/loss-prevention-symposium/1982/proceeding</v>
      </c>
      <c r="N369" s="71" t="str">
        <f>F369&amp;", """&amp;E369&amp;","" "&amp;L369&amp;","&amp;" Session "&amp;J369&amp;", AIChE, "&amp;MID(C369,5,4)&amp;"."</f>
        <v>G. Lovejoy and I. M. Clark, "Furnace Safety Systems: Current Practice For Safe and Reliable Control of Industrial Boilers," 16th Annual Loss Prevention Symposium, Session 8d, AIChE, 1982.</v>
      </c>
      <c r="O369" s="90" t="str">
        <f t="shared" si="46"/>
        <v>https://www.aiche.org/academy/conferences/loss-prevention-symposium/1982/proceeding/session/technical-papers</v>
      </c>
      <c r="P369" s="28" t="s">
        <v>16264</v>
      </c>
      <c r="Q369" s="90" t="str">
        <f t="shared" si="41"/>
        <v>https://www.aiche.org/node/1448156/group/9251/session/118926/paper/820096</v>
      </c>
    </row>
    <row r="370" spans="1:17" ht="31" x14ac:dyDescent="0.35">
      <c r="A370" s="29">
        <v>369</v>
      </c>
      <c r="B370" s="66">
        <v>1983</v>
      </c>
      <c r="C370" s="29" t="s">
        <v>874</v>
      </c>
      <c r="D370" s="69"/>
      <c r="E370" s="44" t="s">
        <v>15116</v>
      </c>
      <c r="F370" s="44" t="s">
        <v>905</v>
      </c>
      <c r="G370" s="73">
        <v>2</v>
      </c>
      <c r="H370" s="73">
        <v>1</v>
      </c>
      <c r="I370" s="29" t="s">
        <v>907</v>
      </c>
      <c r="J370" s="29"/>
      <c r="K370" s="29">
        <v>13</v>
      </c>
      <c r="L370" s="28" t="s">
        <v>886</v>
      </c>
      <c r="M370" s="65" t="str">
        <f t="shared" si="45"/>
        <v>https://www.aiche.org/academy/conferences/loss-prevention-symposium/1982/proceeding</v>
      </c>
      <c r="N370" s="71" t="str">
        <f>F370&amp;", """&amp;E370&amp;","" "&amp;L370&amp;", Vol "&amp;G370&amp;"("&amp;H370&amp;"), "&amp;I370&amp;", "&amp;B370&amp;"."</f>
        <v>G. Lovejoy and I. M. Clark, "Furnace Safety Systems - POP Version," Plant/Operations Progress, Vol 2(1), 13-21, 1983.</v>
      </c>
      <c r="O370" s="90" t="str">
        <f t="shared" si="46"/>
        <v>https://www.aiche.org/academy/conferences/loss-prevention-symposium/1982/proceeding/session/technical-papers</v>
      </c>
      <c r="P370" s="28" t="s">
        <v>16265</v>
      </c>
      <c r="Q370" s="90" t="str">
        <f t="shared" si="41"/>
        <v>https://www.aiche.org/node/1448156/group/9251/session/118926/paper/820101</v>
      </c>
    </row>
    <row r="371" spans="1:17" ht="31" x14ac:dyDescent="0.35">
      <c r="A371" s="29">
        <v>370</v>
      </c>
      <c r="B371" s="66" t="s">
        <v>873</v>
      </c>
      <c r="C371" s="29" t="s">
        <v>874</v>
      </c>
      <c r="D371" s="69" t="s">
        <v>894</v>
      </c>
      <c r="E371" s="44" t="s">
        <v>908</v>
      </c>
      <c r="F371" s="44" t="s">
        <v>909</v>
      </c>
      <c r="G371" s="73"/>
      <c r="H371" s="73"/>
      <c r="I371" s="29"/>
      <c r="J371" s="29" t="s">
        <v>910</v>
      </c>
      <c r="K371" s="29">
        <v>14</v>
      </c>
      <c r="L371" s="70" t="s">
        <v>872</v>
      </c>
      <c r="M371" s="65" t="str">
        <f t="shared" si="45"/>
        <v>https://www.aiche.org/academy/conferences/loss-prevention-symposium/1982/proceeding</v>
      </c>
      <c r="N371" s="71" t="str">
        <f>F371&amp;", """&amp;E371&amp;","" "&amp;L371&amp;","&amp;" Session "&amp;J371&amp;", AIChE, "&amp;MID(C371,5,4)&amp;"."</f>
        <v>K. Swanson, "Advanced Combustion Control," 16th Annual Loss Prevention Symposium, Session 8e, AIChE, 1982.</v>
      </c>
      <c r="O371" s="90" t="str">
        <f t="shared" si="46"/>
        <v>https://www.aiche.org/academy/conferences/loss-prevention-symposium/1982/proceeding/session/technical-papers</v>
      </c>
      <c r="P371" s="28" t="s">
        <v>16266</v>
      </c>
      <c r="Q371" s="90" t="str">
        <f t="shared" si="41"/>
        <v>https://www.aiche.org/node/1448156/group/9251/session/118926/paper/820106</v>
      </c>
    </row>
    <row r="372" spans="1:17" ht="31" x14ac:dyDescent="0.35">
      <c r="A372" s="29">
        <v>371</v>
      </c>
      <c r="B372" s="66">
        <v>1983</v>
      </c>
      <c r="C372" s="29" t="s">
        <v>874</v>
      </c>
      <c r="D372" s="69"/>
      <c r="E372" s="44" t="s">
        <v>15117</v>
      </c>
      <c r="F372" s="44" t="s">
        <v>909</v>
      </c>
      <c r="G372" s="73">
        <v>2</v>
      </c>
      <c r="H372" s="73">
        <v>1</v>
      </c>
      <c r="I372" s="29" t="s">
        <v>911</v>
      </c>
      <c r="J372" s="29"/>
      <c r="K372" s="29">
        <v>15</v>
      </c>
      <c r="L372" s="28" t="s">
        <v>886</v>
      </c>
      <c r="M372" s="65" t="str">
        <f t="shared" si="45"/>
        <v>https://www.aiche.org/academy/conferences/loss-prevention-symposium/1982/proceeding</v>
      </c>
      <c r="N372" s="71" t="str">
        <f>F372&amp;", """&amp;E372&amp;","" "&amp;L372&amp;", Vol "&amp;G372&amp;"("&amp;H372&amp;"), "&amp;I372&amp;", "&amp;B372&amp;"."</f>
        <v>K. Swanson, "An Advanced Combustion Control System - POP Version," Plant/Operations Progress, Vol 2(1), 31-34, 1983.</v>
      </c>
      <c r="O372" s="90" t="str">
        <f t="shared" si="46"/>
        <v>https://www.aiche.org/academy/conferences/loss-prevention-symposium/1982/proceeding/session/technical-papers</v>
      </c>
      <c r="P372" s="28" t="s">
        <v>16267</v>
      </c>
      <c r="Q372" s="90" t="str">
        <f t="shared" si="41"/>
        <v>https://www.aiche.org/node/1448156/group/9251/session/118926/paper/820111</v>
      </c>
    </row>
    <row r="373" spans="1:17" ht="46.5" x14ac:dyDescent="0.35">
      <c r="A373" s="29">
        <v>372</v>
      </c>
      <c r="B373" s="66" t="s">
        <v>873</v>
      </c>
      <c r="C373" s="29" t="s">
        <v>874</v>
      </c>
      <c r="D373" s="69" t="s">
        <v>912</v>
      </c>
      <c r="E373" s="44" t="s">
        <v>913</v>
      </c>
      <c r="F373" s="44" t="s">
        <v>914</v>
      </c>
      <c r="G373" s="73"/>
      <c r="H373" s="73"/>
      <c r="I373" s="29"/>
      <c r="J373" s="29" t="s">
        <v>915</v>
      </c>
      <c r="K373" s="29">
        <v>16</v>
      </c>
      <c r="L373" s="70" t="s">
        <v>872</v>
      </c>
      <c r="M373" s="65" t="str">
        <f t="shared" si="45"/>
        <v>https://www.aiche.org/academy/conferences/loss-prevention-symposium/1982/proceeding</v>
      </c>
      <c r="N373" s="71" t="str">
        <f>F373&amp;", """&amp;E373&amp;","" "&amp;L373&amp;","&amp;" Session "&amp;J373&amp;", AIChE, "&amp;MID(C373,5,4)&amp;"."</f>
        <v>W. B. Howard, "Flame Arresters and Flashback Preventers: Survey Paper," 16th Annual Loss Prevention Symposium, Session 9a, AIChE, 1982.</v>
      </c>
      <c r="O373" s="90" t="str">
        <f t="shared" si="46"/>
        <v>https://www.aiche.org/academy/conferences/loss-prevention-symposium/1982/proceeding/session/technical-papers</v>
      </c>
      <c r="P373" s="28" t="s">
        <v>16268</v>
      </c>
      <c r="Q373" s="90" t="str">
        <f t="shared" si="41"/>
        <v>https://www.aiche.org/node/1448156/group/9251/session/118926/paper/820116</v>
      </c>
    </row>
    <row r="374" spans="1:17" ht="31" x14ac:dyDescent="0.35">
      <c r="A374" s="29">
        <v>373</v>
      </c>
      <c r="B374" s="66">
        <v>1982</v>
      </c>
      <c r="C374" s="29" t="s">
        <v>874</v>
      </c>
      <c r="D374" s="69"/>
      <c r="E374" s="44" t="s">
        <v>15118</v>
      </c>
      <c r="F374" s="44" t="s">
        <v>914</v>
      </c>
      <c r="G374" s="73">
        <v>1</v>
      </c>
      <c r="H374" s="73">
        <v>4</v>
      </c>
      <c r="I374" s="29" t="s">
        <v>916</v>
      </c>
      <c r="J374" s="29"/>
      <c r="K374" s="29">
        <v>17</v>
      </c>
      <c r="L374" s="28" t="s">
        <v>886</v>
      </c>
      <c r="M374" s="65" t="str">
        <f t="shared" si="45"/>
        <v>https://www.aiche.org/academy/conferences/loss-prevention-symposium/1982/proceeding</v>
      </c>
      <c r="N374" s="71" t="str">
        <f>F374&amp;", """&amp;E374&amp;","" "&amp;L374&amp;", Vol "&amp;G374&amp;"("&amp;H374&amp;"), "&amp;I374&amp;", "&amp;B374&amp;"."</f>
        <v>W. B. Howard, "Flame Arresters and Flashback Preventers: Survey Paper - POP Version," Plant/Operations Progress, Vol 1(4), 203-208, 1982.</v>
      </c>
      <c r="O374" s="90" t="str">
        <f t="shared" si="46"/>
        <v>https://www.aiche.org/academy/conferences/loss-prevention-symposium/1982/proceeding/session/technical-papers</v>
      </c>
      <c r="P374" s="28" t="s">
        <v>16269</v>
      </c>
      <c r="Q374" s="90" t="str">
        <f t="shared" si="41"/>
        <v>https://www.aiche.org/node/1448156/group/9251/session/118926/paper/820121</v>
      </c>
    </row>
    <row r="375" spans="1:17" ht="46.5" x14ac:dyDescent="0.35">
      <c r="A375" s="29">
        <v>374</v>
      </c>
      <c r="B375" s="66" t="s">
        <v>873</v>
      </c>
      <c r="C375" s="29" t="s">
        <v>874</v>
      </c>
      <c r="D375" s="69" t="s">
        <v>912</v>
      </c>
      <c r="E375" s="44" t="s">
        <v>917</v>
      </c>
      <c r="F375" s="44" t="s">
        <v>918</v>
      </c>
      <c r="G375" s="73"/>
      <c r="H375" s="73"/>
      <c r="I375" s="29"/>
      <c r="J375" s="29" t="s">
        <v>919</v>
      </c>
      <c r="K375" s="29">
        <v>18</v>
      </c>
      <c r="L375" s="70" t="s">
        <v>872</v>
      </c>
      <c r="M375" s="65" t="str">
        <f t="shared" si="45"/>
        <v>https://www.aiche.org/academy/conferences/loss-prevention-symposium/1982/proceeding</v>
      </c>
      <c r="N375" s="71" t="str">
        <f>F375&amp;", """&amp;E375&amp;","" "&amp;L375&amp;","&amp;" Session "&amp;J375&amp;", AIChE, "&amp;MID(C375,5,4)&amp;"."</f>
        <v>R. A. Bjorklund, R. O. Kushida, and M. F. Flessner, "Experimental Evaluation of Flashback Flame Arresters for Fuel Vapor Vents," 16th Annual Loss Prevention Symposium, Session 9b, AIChE, 1982.</v>
      </c>
      <c r="O375" s="90" t="str">
        <f t="shared" si="46"/>
        <v>https://www.aiche.org/academy/conferences/loss-prevention-symposium/1982/proceeding/session/technical-papers</v>
      </c>
      <c r="P375" s="28" t="s">
        <v>16270</v>
      </c>
      <c r="Q375" s="90" t="str">
        <f t="shared" ref="Q375:Q384" si="47">HYPERLINK(P375)</f>
        <v>https://www.aiche.org/node/1448156/group/9251/session/118926/paper/820126</v>
      </c>
    </row>
    <row r="376" spans="1:17" ht="46.5" x14ac:dyDescent="0.35">
      <c r="A376" s="29">
        <v>375</v>
      </c>
      <c r="B376" s="66">
        <v>1982</v>
      </c>
      <c r="C376" s="29" t="s">
        <v>874</v>
      </c>
      <c r="D376" s="69"/>
      <c r="E376" s="44" t="s">
        <v>15119</v>
      </c>
      <c r="F376" s="44" t="s">
        <v>918</v>
      </c>
      <c r="G376" s="73">
        <v>1</v>
      </c>
      <c r="H376" s="73">
        <v>4</v>
      </c>
      <c r="I376" s="29" t="s">
        <v>920</v>
      </c>
      <c r="J376" s="29"/>
      <c r="K376" s="29">
        <v>19</v>
      </c>
      <c r="L376" s="28" t="s">
        <v>886</v>
      </c>
      <c r="M376" s="65" t="str">
        <f t="shared" si="45"/>
        <v>https://www.aiche.org/academy/conferences/loss-prevention-symposium/1982/proceeding</v>
      </c>
      <c r="N376" s="71" t="str">
        <f>F376&amp;", """&amp;E376&amp;","" "&amp;L376&amp;", Vol "&amp;G376&amp;"("&amp;H376&amp;"), "&amp;I376&amp;", "&amp;B376&amp;"."</f>
        <v>R. A. Bjorklund, R. O. Kushida, and M. F. Flessner, "Experimental Evaluation of Flashback Flame Arresters - POP Version," Plant/Operations Progress, Vol 1(4), 254-262, 1982.</v>
      </c>
      <c r="O376" s="90" t="str">
        <f t="shared" si="46"/>
        <v>https://www.aiche.org/academy/conferences/loss-prevention-symposium/1982/proceeding/session/technical-papers</v>
      </c>
      <c r="P376" s="28" t="s">
        <v>16271</v>
      </c>
      <c r="Q376" s="90" t="str">
        <f t="shared" si="47"/>
        <v>https://www.aiche.org/node/1448156/group/9251/session/118926/paper/820131</v>
      </c>
    </row>
    <row r="377" spans="1:17" ht="46.5" x14ac:dyDescent="0.35">
      <c r="A377" s="29">
        <v>376</v>
      </c>
      <c r="B377" s="66" t="s">
        <v>873</v>
      </c>
      <c r="C377" s="29" t="s">
        <v>874</v>
      </c>
      <c r="D377" s="69" t="s">
        <v>912</v>
      </c>
      <c r="E377" s="44" t="s">
        <v>921</v>
      </c>
      <c r="F377" s="44" t="s">
        <v>922</v>
      </c>
      <c r="G377" s="73"/>
      <c r="H377" s="73"/>
      <c r="I377" s="29"/>
      <c r="J377" s="29" t="s">
        <v>923</v>
      </c>
      <c r="K377" s="29">
        <v>20</v>
      </c>
      <c r="L377" s="70" t="s">
        <v>872</v>
      </c>
      <c r="M377" s="65" t="str">
        <f t="shared" si="45"/>
        <v>https://www.aiche.org/academy/conferences/loss-prevention-symposium/1982/proceeding</v>
      </c>
      <c r="N377" s="71" t="str">
        <f>F377&amp;", """&amp;E377&amp;","" "&amp;L377&amp;","&amp;" Session "&amp;J377&amp;", AIChE, "&amp;MID(C377,5,4)&amp;"."</f>
        <v>G. L. Broschka, I. Ginsburgh, R. A. Mancini, and R. G. Will, "A Study of Flame Arresters in Piping Systems," 16th Annual Loss Prevention Symposium, Session 9c, AIChE, 1982.</v>
      </c>
      <c r="O377" s="90" t="str">
        <f t="shared" si="46"/>
        <v>https://www.aiche.org/academy/conferences/loss-prevention-symposium/1982/proceeding/session/technical-papers</v>
      </c>
      <c r="P377" s="28" t="s">
        <v>16272</v>
      </c>
      <c r="Q377" s="90" t="str">
        <f t="shared" si="47"/>
        <v>https://www.aiche.org/node/1448156/group/9251/session/118926/paper/820136</v>
      </c>
    </row>
    <row r="378" spans="1:17" ht="46.5" x14ac:dyDescent="0.35">
      <c r="A378" s="29">
        <v>377</v>
      </c>
      <c r="B378" s="66">
        <v>1983</v>
      </c>
      <c r="C378" s="29" t="s">
        <v>874</v>
      </c>
      <c r="D378" s="69"/>
      <c r="E378" s="44" t="s">
        <v>15120</v>
      </c>
      <c r="F378" s="44" t="s">
        <v>922</v>
      </c>
      <c r="G378" s="73">
        <v>2</v>
      </c>
      <c r="H378" s="73">
        <v>1</v>
      </c>
      <c r="I378" s="29">
        <v>43598</v>
      </c>
      <c r="J378" s="29"/>
      <c r="K378" s="29">
        <v>21</v>
      </c>
      <c r="L378" s="28" t="s">
        <v>886</v>
      </c>
      <c r="M378" s="65" t="str">
        <f t="shared" si="45"/>
        <v>https://www.aiche.org/academy/conferences/loss-prevention-symposium/1982/proceeding</v>
      </c>
      <c r="N378" s="71" t="str">
        <f>F378&amp;", """&amp;E378&amp;","" "&amp;L378&amp;", Vol "&amp;G378&amp;"("&amp;H378&amp;"), "&amp;I378&amp;", "&amp;B378&amp;"."</f>
        <v>G. L. Broschka, I. Ginsburgh, R. A. Mancini, and R. G. Will, "A Study of Flame Arresters in Piping Systems - POP Version," Plant/Operations Progress, Vol 2(1), 43598, 1983.</v>
      </c>
      <c r="O378" s="90" t="str">
        <f t="shared" si="46"/>
        <v>https://www.aiche.org/academy/conferences/loss-prevention-symposium/1982/proceeding/session/technical-papers</v>
      </c>
      <c r="P378" s="28" t="s">
        <v>16273</v>
      </c>
      <c r="Q378" s="90" t="str">
        <f t="shared" si="47"/>
        <v>https://www.aiche.org/node/1448156/group/9251/session/118926/paper/820141</v>
      </c>
    </row>
    <row r="379" spans="1:17" ht="46.5" x14ac:dyDescent="0.35">
      <c r="A379" s="29">
        <v>378</v>
      </c>
      <c r="B379" s="66" t="s">
        <v>873</v>
      </c>
      <c r="C379" s="29" t="s">
        <v>874</v>
      </c>
      <c r="D379" s="69" t="s">
        <v>912</v>
      </c>
      <c r="E379" s="44" t="s">
        <v>924</v>
      </c>
      <c r="F379" s="44" t="s">
        <v>925</v>
      </c>
      <c r="G379" s="73"/>
      <c r="H379" s="73"/>
      <c r="I379" s="29"/>
      <c r="J379" s="29" t="s">
        <v>926</v>
      </c>
      <c r="K379" s="29">
        <v>22</v>
      </c>
      <c r="L379" s="70" t="s">
        <v>872</v>
      </c>
      <c r="M379" s="65" t="str">
        <f t="shared" si="45"/>
        <v>https://www.aiche.org/academy/conferences/loss-prevention-symposium/1982/proceeding</v>
      </c>
      <c r="N379" s="71" t="str">
        <f>F379&amp;", """&amp;E379&amp;","" "&amp;L379&amp;","&amp;" Session "&amp;J379&amp;", AIChE, "&amp;MID(C379,5,4)&amp;"."</f>
        <v>O. W. Johnson, "An Oil Industry Viewpoint on Flame Arresters in Pipe Lines," 16th Annual Loss Prevention Symposium, Session 9d, AIChE, 1982.</v>
      </c>
      <c r="O379" s="90" t="str">
        <f t="shared" si="46"/>
        <v>https://www.aiche.org/academy/conferences/loss-prevention-symposium/1982/proceeding/session/technical-papers</v>
      </c>
      <c r="P379" s="28" t="s">
        <v>16274</v>
      </c>
      <c r="Q379" s="90" t="str">
        <f t="shared" si="47"/>
        <v>https://www.aiche.org/node/1448156/group/9251/session/118926/paper/820146</v>
      </c>
    </row>
    <row r="380" spans="1:17" ht="31" x14ac:dyDescent="0.35">
      <c r="A380" s="29">
        <v>379</v>
      </c>
      <c r="B380" s="66">
        <v>1983</v>
      </c>
      <c r="C380" s="29" t="s">
        <v>874</v>
      </c>
      <c r="D380" s="69"/>
      <c r="E380" s="44" t="s">
        <v>15121</v>
      </c>
      <c r="F380" s="44" t="s">
        <v>925</v>
      </c>
      <c r="G380" s="73">
        <v>2</v>
      </c>
      <c r="H380" s="73">
        <v>2</v>
      </c>
      <c r="I380" s="29" t="s">
        <v>927</v>
      </c>
      <c r="J380" s="29"/>
      <c r="K380" s="29">
        <v>23</v>
      </c>
      <c r="L380" s="28" t="s">
        <v>886</v>
      </c>
      <c r="M380" s="65" t="str">
        <f t="shared" si="45"/>
        <v>https://www.aiche.org/academy/conferences/loss-prevention-symposium/1982/proceeding</v>
      </c>
      <c r="N380" s="71" t="str">
        <f>F380&amp;", """&amp;E380&amp;","" "&amp;L380&amp;", Vol "&amp;G380&amp;"("&amp;H380&amp;"), "&amp;I380&amp;", "&amp;B380&amp;"."</f>
        <v>O. W. Johnson, "An Oil Industry Viewpoint on Flame Arresters in Pipe Lines - POP Version," Plant/Operations Progress, Vol 2(2), 75-78, 1983.</v>
      </c>
      <c r="O380" s="90" t="str">
        <f t="shared" si="46"/>
        <v>https://www.aiche.org/academy/conferences/loss-prevention-symposium/1982/proceeding/session/technical-papers</v>
      </c>
      <c r="P380" s="28" t="s">
        <v>16275</v>
      </c>
      <c r="Q380" s="90" t="str">
        <f t="shared" si="47"/>
        <v>https://www.aiche.org/node/1448156/group/9251/session/118926/paper/820151</v>
      </c>
    </row>
    <row r="381" spans="1:17" ht="46.5" x14ac:dyDescent="0.35">
      <c r="A381" s="29">
        <v>380</v>
      </c>
      <c r="B381" s="66" t="s">
        <v>873</v>
      </c>
      <c r="C381" s="29" t="s">
        <v>874</v>
      </c>
      <c r="D381" s="69" t="s">
        <v>912</v>
      </c>
      <c r="E381" s="44" t="s">
        <v>928</v>
      </c>
      <c r="F381" s="44" t="s">
        <v>747</v>
      </c>
      <c r="G381" s="73"/>
      <c r="H381" s="73"/>
      <c r="I381" s="29"/>
      <c r="J381" s="29" t="s">
        <v>929</v>
      </c>
      <c r="K381" s="29">
        <v>24</v>
      </c>
      <c r="L381" s="70" t="s">
        <v>872</v>
      </c>
      <c r="M381" s="65" t="str">
        <f t="shared" si="45"/>
        <v>https://www.aiche.org/academy/conferences/loss-prevention-symposium/1982/proceeding</v>
      </c>
      <c r="N381" s="71" t="str">
        <f>F381&amp;", """&amp;E381&amp;","" "&amp;L381&amp;","&amp;" Session "&amp;J381&amp;", AIChE, "&amp;MID(C381,5,4)&amp;"."</f>
        <v>T. A. Kletz, "A Flame Trap Assembly for Use with High Melting-Point Materials," 16th Annual Loss Prevention Symposium, Session 9e, AIChE, 1982.</v>
      </c>
      <c r="O381" s="90" t="str">
        <f t="shared" si="46"/>
        <v>https://www.aiche.org/academy/conferences/loss-prevention-symposium/1982/proceeding/session/technical-papers</v>
      </c>
      <c r="P381" s="28" t="s">
        <v>16276</v>
      </c>
      <c r="Q381" s="90" t="str">
        <f t="shared" si="47"/>
        <v>https://www.aiche.org/node/1448156/group/9251/session/118926/paper/820156</v>
      </c>
    </row>
    <row r="382" spans="1:17" ht="31" x14ac:dyDescent="0.35">
      <c r="A382" s="29">
        <v>381</v>
      </c>
      <c r="B382" s="66">
        <v>1982</v>
      </c>
      <c r="C382" s="29" t="s">
        <v>874</v>
      </c>
      <c r="D382" s="69"/>
      <c r="E382" s="44" t="s">
        <v>15122</v>
      </c>
      <c r="F382" s="44" t="s">
        <v>747</v>
      </c>
      <c r="G382" s="73">
        <v>1</v>
      </c>
      <c r="H382" s="73">
        <v>4</v>
      </c>
      <c r="I382" s="29" t="s">
        <v>930</v>
      </c>
      <c r="J382" s="29"/>
      <c r="K382" s="29">
        <v>25</v>
      </c>
      <c r="L382" s="28" t="s">
        <v>886</v>
      </c>
      <c r="M382" s="65" t="str">
        <f t="shared" si="45"/>
        <v>https://www.aiche.org/academy/conferences/loss-prevention-symposium/1982/proceeding</v>
      </c>
      <c r="N382" s="71" t="str">
        <f>F382&amp;", """&amp;E382&amp;","" "&amp;L382&amp;", Vol "&amp;G382&amp;"("&amp;H382&amp;"), "&amp;I382&amp;", "&amp;B382&amp;"."</f>
        <v>T. A. Kletz, "A Flame Trap Assembly for Use with High Melting-Point Materials - POP Version," Plant/Operations Progress, Vol 1(4), 252-253, 1982.</v>
      </c>
      <c r="O382" s="90" t="str">
        <f t="shared" si="46"/>
        <v>https://www.aiche.org/academy/conferences/loss-prevention-symposium/1982/proceeding/session/technical-papers</v>
      </c>
      <c r="P382" s="28" t="s">
        <v>16277</v>
      </c>
      <c r="Q382" s="90" t="str">
        <f t="shared" si="47"/>
        <v>https://www.aiche.org/node/1448156/group/9251/session/118926/paper/820161</v>
      </c>
    </row>
    <row r="383" spans="1:17" ht="46.5" x14ac:dyDescent="0.35">
      <c r="A383" s="29">
        <v>382</v>
      </c>
      <c r="B383" s="66" t="s">
        <v>873</v>
      </c>
      <c r="C383" s="29" t="s">
        <v>874</v>
      </c>
      <c r="D383" s="69" t="s">
        <v>931</v>
      </c>
      <c r="E383" s="44" t="s">
        <v>932</v>
      </c>
      <c r="F383" s="44" t="s">
        <v>933</v>
      </c>
      <c r="G383" s="73"/>
      <c r="H383" s="73"/>
      <c r="I383" s="29"/>
      <c r="J383" s="29" t="s">
        <v>934</v>
      </c>
      <c r="K383" s="29">
        <v>26</v>
      </c>
      <c r="L383" s="70" t="s">
        <v>872</v>
      </c>
      <c r="M383" s="65" t="str">
        <f t="shared" si="45"/>
        <v>https://www.aiche.org/academy/conferences/loss-prevention-symposium/1982/proceeding</v>
      </c>
      <c r="N383" s="71" t="str">
        <f>F383&amp;", """&amp;E383&amp;","" "&amp;L383&amp;","&amp;" Session "&amp;J383&amp;", AIChE, "&amp;MID(C383,5,4)&amp;"."</f>
        <v>H. K. Fauske and R. E. Henry, "Mechanisms of Liquid-Liquid Vapor Explosions," 16th Annual Loss Prevention Symposium, Session 10a, AIChE, 1982.</v>
      </c>
      <c r="O383" s="90" t="str">
        <f t="shared" si="46"/>
        <v>https://www.aiche.org/academy/conferences/loss-prevention-symposium/1982/proceeding/session/technical-papers</v>
      </c>
      <c r="P383" s="28" t="s">
        <v>16278</v>
      </c>
      <c r="Q383" s="90" t="str">
        <f t="shared" si="47"/>
        <v>https://www.aiche.org/node/1448156/group/9251/session/118926/paper/820166</v>
      </c>
    </row>
    <row r="384" spans="1:17" ht="31" x14ac:dyDescent="0.35">
      <c r="A384" s="29">
        <v>383</v>
      </c>
      <c r="B384" s="66" t="s">
        <v>873</v>
      </c>
      <c r="C384" s="29" t="s">
        <v>874</v>
      </c>
      <c r="D384" s="69"/>
      <c r="E384" s="44" t="s">
        <v>15123</v>
      </c>
      <c r="F384" s="44" t="s">
        <v>935</v>
      </c>
      <c r="G384" s="73">
        <v>1</v>
      </c>
      <c r="H384" s="73">
        <v>4</v>
      </c>
      <c r="I384" s="29" t="s">
        <v>936</v>
      </c>
      <c r="J384" s="29" t="s">
        <v>937</v>
      </c>
      <c r="K384" s="29">
        <v>27</v>
      </c>
      <c r="L384" s="28" t="s">
        <v>886</v>
      </c>
      <c r="M384" s="65" t="str">
        <f t="shared" si="45"/>
        <v>https://www.aiche.org/academy/conferences/loss-prevention-symposium/1982/proceeding</v>
      </c>
      <c r="N384" s="71" t="str">
        <f>F384&amp;", """&amp;E384&amp;","" "&amp;L384&amp;", Vol "&amp;G384&amp;"("&amp;H384&amp;"), "&amp;I384&amp;", "&amp;B384&amp;"."</f>
        <v>D. M. Solberg, "Industrial Gas Explosion Problems - POP Version," Plant/Operations Progress, Vol 1(4), 243-248, 1982.</v>
      </c>
      <c r="O384" s="90" t="str">
        <f t="shared" si="46"/>
        <v>https://www.aiche.org/academy/conferences/loss-prevention-symposium/1982/proceeding/session/technical-papers</v>
      </c>
      <c r="P384" s="28" t="s">
        <v>16279</v>
      </c>
      <c r="Q384" s="90" t="str">
        <f t="shared" si="47"/>
        <v>https://www.aiche.org/node/1448156/group/9251/session/118926/paper/820171</v>
      </c>
    </row>
    <row r="385" spans="1:17" ht="31" x14ac:dyDescent="0.35">
      <c r="A385" s="29">
        <v>384</v>
      </c>
      <c r="B385" s="66" t="s">
        <v>873</v>
      </c>
      <c r="C385" s="29" t="s">
        <v>874</v>
      </c>
      <c r="D385" s="69" t="s">
        <v>931</v>
      </c>
      <c r="E385" s="28" t="s">
        <v>15549</v>
      </c>
      <c r="F385" s="44" t="s">
        <v>938</v>
      </c>
      <c r="G385" s="73"/>
      <c r="H385" s="73"/>
      <c r="I385" s="29"/>
      <c r="J385" s="29" t="s">
        <v>939</v>
      </c>
      <c r="K385" s="29" t="s">
        <v>667</v>
      </c>
      <c r="L385" s="70" t="s">
        <v>872</v>
      </c>
      <c r="M385" s="28"/>
      <c r="N385" s="71" t="str">
        <f>F385&amp;", """&amp;E385&amp;","" "&amp;L385&amp;","&amp;" Session "&amp;J385&amp;", AIChE, "&amp;MID(C385,5,4)&amp;"."</f>
        <v>H. R. Chang, "Boiling and Spreading of Liquid N2, Methane and LPG on Water," 16th Annual Loss Prevention Symposium, Session 10b, AIChE, 1982.</v>
      </c>
      <c r="O385" s="91"/>
      <c r="P385" s="28"/>
      <c r="Q385" s="28"/>
    </row>
    <row r="386" spans="1:17" ht="31" x14ac:dyDescent="0.35">
      <c r="A386" s="29">
        <v>385</v>
      </c>
      <c r="B386" s="66" t="s">
        <v>873</v>
      </c>
      <c r="C386" s="29" t="s">
        <v>874</v>
      </c>
      <c r="D386" s="69" t="s">
        <v>931</v>
      </c>
      <c r="E386" s="44" t="s">
        <v>940</v>
      </c>
      <c r="F386" s="44" t="s">
        <v>941</v>
      </c>
      <c r="G386" s="73"/>
      <c r="H386" s="73"/>
      <c r="I386" s="29"/>
      <c r="J386" s="29" t="s">
        <v>942</v>
      </c>
      <c r="K386" s="29" t="s">
        <v>667</v>
      </c>
      <c r="L386" s="70" t="s">
        <v>872</v>
      </c>
      <c r="M386" s="28"/>
      <c r="N386" s="71" t="str">
        <f>F386&amp;", """&amp;E386&amp;","" "&amp;L386&amp;","&amp;" Session "&amp;J386&amp;", AIChE, "&amp;MID(C386,5,4)&amp;"."</f>
        <v>T. D. Filiput , "Dust Explosions—Theory, Tests, Hazard Control Experience," 16th Annual Loss Prevention Symposium, Session 10c, AIChE, 1982.</v>
      </c>
      <c r="O386" s="91"/>
      <c r="P386" s="28"/>
      <c r="Q386" s="28"/>
    </row>
    <row r="387" spans="1:17" ht="46.5" x14ac:dyDescent="0.35">
      <c r="A387" s="29">
        <v>386</v>
      </c>
      <c r="B387" s="66" t="s">
        <v>873</v>
      </c>
      <c r="C387" s="29" t="s">
        <v>874</v>
      </c>
      <c r="D387" s="69" t="s">
        <v>931</v>
      </c>
      <c r="E387" s="44" t="s">
        <v>943</v>
      </c>
      <c r="F387" s="44" t="s">
        <v>15550</v>
      </c>
      <c r="G387" s="73"/>
      <c r="H387" s="73"/>
      <c r="I387" s="29"/>
      <c r="J387" s="29" t="s">
        <v>937</v>
      </c>
      <c r="K387" s="29" t="s">
        <v>667</v>
      </c>
      <c r="L387" s="70" t="s">
        <v>872</v>
      </c>
      <c r="M387" s="28"/>
      <c r="N387" s="71" t="str">
        <f>F387&amp;", """&amp;E387&amp;","" "&amp;L387&amp;","&amp;" Session "&amp;J387&amp;", AIChE, "&amp;MID(C387,5,4)&amp;"."</f>
        <v>D. M. Salberg, J. A. Pappas, and E. Skramstad, "Prediction of Pressure Loads from Vented Gas Explosions," 16th Annual Loss Prevention Symposium, Session 10d, AIChE, 1982.</v>
      </c>
      <c r="O387" s="91"/>
      <c r="P387" s="28"/>
      <c r="Q387" s="28"/>
    </row>
    <row r="388" spans="1:17" ht="31" x14ac:dyDescent="0.35">
      <c r="A388" s="29">
        <v>387</v>
      </c>
      <c r="B388" s="66" t="s">
        <v>873</v>
      </c>
      <c r="C388" s="29" t="s">
        <v>874</v>
      </c>
      <c r="D388" s="69" t="s">
        <v>931</v>
      </c>
      <c r="E388" s="44" t="s">
        <v>944</v>
      </c>
      <c r="F388" s="44" t="s">
        <v>945</v>
      </c>
      <c r="G388" s="73"/>
      <c r="H388" s="73"/>
      <c r="I388" s="29"/>
      <c r="J388" s="29" t="s">
        <v>946</v>
      </c>
      <c r="K388" s="29">
        <v>28</v>
      </c>
      <c r="L388" s="70" t="s">
        <v>872</v>
      </c>
      <c r="M388" s="65" t="str">
        <f t="shared" ref="M388:M393" si="48">HYPERLINK("https://www.aiche.org/academy/conferences/loss-prevention-symposium/1982/proceeding")</f>
        <v>https://www.aiche.org/academy/conferences/loss-prevention-symposium/1982/proceeding</v>
      </c>
      <c r="N388" s="71" t="str">
        <f>F388&amp;", """&amp;E388&amp;","" "&amp;L388&amp;","&amp;" Session "&amp;J388&amp;", AIChE, "&amp;MID(C388,5,4)&amp;"."</f>
        <v>J. H. S. Lee, "Explosion in Vessels: Recent Results," 16th Annual Loss Prevention Symposium, Session 10e, AIChE, 1982.</v>
      </c>
      <c r="O388" s="90" t="str">
        <f t="shared" ref="O388:O393" si="49">HYPERLINK("https://www.aiche.org/academy/conferences/loss-prevention-symposium/1982/proceeding/session/technical-papers")</f>
        <v>https://www.aiche.org/academy/conferences/loss-prevention-symposium/1982/proceeding/session/technical-papers</v>
      </c>
      <c r="P388" s="28" t="s">
        <v>16280</v>
      </c>
      <c r="Q388" s="90" t="str">
        <f t="shared" ref="Q388:Q393" si="50">HYPERLINK(P388)</f>
        <v>https://www.aiche.org/node/1448156/group/9251/session/118926/paper/820176</v>
      </c>
    </row>
    <row r="389" spans="1:17" ht="31" x14ac:dyDescent="0.35">
      <c r="A389" s="29">
        <v>388</v>
      </c>
      <c r="B389" s="66">
        <v>1983</v>
      </c>
      <c r="C389" s="29" t="s">
        <v>874</v>
      </c>
      <c r="D389" s="69"/>
      <c r="E389" s="44" t="s">
        <v>15124</v>
      </c>
      <c r="F389" s="44" t="s">
        <v>945</v>
      </c>
      <c r="G389" s="73">
        <v>2</v>
      </c>
      <c r="H389" s="73">
        <v>2</v>
      </c>
      <c r="I389" s="29" t="s">
        <v>947</v>
      </c>
      <c r="J389" s="29"/>
      <c r="K389" s="29">
        <v>29</v>
      </c>
      <c r="L389" s="28" t="s">
        <v>886</v>
      </c>
      <c r="M389" s="65" t="str">
        <f t="shared" si="48"/>
        <v>https://www.aiche.org/academy/conferences/loss-prevention-symposium/1982/proceeding</v>
      </c>
      <c r="N389" s="71" t="str">
        <f>F389&amp;", """&amp;E389&amp;","" "&amp;L389&amp;", Vol "&amp;G389&amp;"("&amp;H389&amp;"), "&amp;I389&amp;", "&amp;B389&amp;"."</f>
        <v>J. H. S. Lee, "Explosion in Vessels: Recent Results - POP Version," Plant/Operations Progress, Vol 2(2), 84-89, 1983.</v>
      </c>
      <c r="O389" s="90" t="str">
        <f t="shared" si="49"/>
        <v>https://www.aiche.org/academy/conferences/loss-prevention-symposium/1982/proceeding/session/technical-papers</v>
      </c>
      <c r="P389" s="28" t="s">
        <v>16281</v>
      </c>
      <c r="Q389" s="90" t="str">
        <f t="shared" si="50"/>
        <v>https://www.aiche.org/node/1448156/group/9251/session/118926/paper/820181</v>
      </c>
    </row>
    <row r="390" spans="1:17" ht="46.5" x14ac:dyDescent="0.35">
      <c r="A390" s="29">
        <v>389</v>
      </c>
      <c r="B390" s="66" t="s">
        <v>873</v>
      </c>
      <c r="C390" s="29" t="s">
        <v>874</v>
      </c>
      <c r="D390" s="69" t="s">
        <v>948</v>
      </c>
      <c r="E390" s="44" t="s">
        <v>949</v>
      </c>
      <c r="F390" s="44" t="s">
        <v>950</v>
      </c>
      <c r="G390" s="73"/>
      <c r="H390" s="73"/>
      <c r="I390" s="29"/>
      <c r="J390" s="29" t="s">
        <v>951</v>
      </c>
      <c r="K390" s="29">
        <v>30</v>
      </c>
      <c r="L390" s="70" t="s">
        <v>872</v>
      </c>
      <c r="M390" s="65" t="str">
        <f t="shared" si="48"/>
        <v>https://www.aiche.org/academy/conferences/loss-prevention-symposium/1982/proceeding</v>
      </c>
      <c r="N390" s="71" t="str">
        <f>F390&amp;", """&amp;E390&amp;","" "&amp;L390&amp;","&amp;" Session "&amp;J390&amp;", AIChE, "&amp;MID(C390,5,4)&amp;"."</f>
        <v>J. E. Huff, "Determination of Emergency Venting Requirements from Runaway Tests In Closed Systems.," 16th Annual Loss Prevention Symposium, Session 11a, AIChE, 1982.</v>
      </c>
      <c r="O390" s="90" t="str">
        <f t="shared" si="49"/>
        <v>https://www.aiche.org/academy/conferences/loss-prevention-symposium/1982/proceeding/session/technical-papers</v>
      </c>
      <c r="P390" s="28" t="s">
        <v>16282</v>
      </c>
      <c r="Q390" s="90" t="str">
        <f t="shared" si="50"/>
        <v>https://www.aiche.org/node/1448156/group/9251/session/118926/paper/820186</v>
      </c>
    </row>
    <row r="391" spans="1:17" ht="31" x14ac:dyDescent="0.35">
      <c r="A391" s="29">
        <v>390</v>
      </c>
      <c r="B391" s="66">
        <v>1982</v>
      </c>
      <c r="C391" s="29" t="s">
        <v>874</v>
      </c>
      <c r="D391" s="69"/>
      <c r="E391" s="44" t="s">
        <v>15125</v>
      </c>
      <c r="F391" s="44" t="s">
        <v>950</v>
      </c>
      <c r="G391" s="73">
        <v>1</v>
      </c>
      <c r="H391" s="73">
        <v>4</v>
      </c>
      <c r="I391" s="29" t="s">
        <v>953</v>
      </c>
      <c r="J391" s="29"/>
      <c r="K391" s="29">
        <v>31</v>
      </c>
      <c r="L391" s="28" t="s">
        <v>886</v>
      </c>
      <c r="M391" s="65" t="str">
        <f t="shared" si="48"/>
        <v>https://www.aiche.org/academy/conferences/loss-prevention-symposium/1982/proceeding</v>
      </c>
      <c r="N391" s="71" t="str">
        <f>F391&amp;", """&amp;E391&amp;","" "&amp;L391&amp;", Vol "&amp;G391&amp;"("&amp;H391&amp;"), "&amp;I391&amp;", "&amp;B391&amp;"."</f>
        <v>J. E. Huff, "Emergency Venting Requirements - POP Version," Plant/Operations Progress, Vol 1(4), 211-229, 1982.</v>
      </c>
      <c r="O391" s="90" t="str">
        <f t="shared" si="49"/>
        <v>https://www.aiche.org/academy/conferences/loss-prevention-symposium/1982/proceeding/session/technical-papers</v>
      </c>
      <c r="P391" s="28" t="s">
        <v>16283</v>
      </c>
      <c r="Q391" s="90" t="str">
        <f t="shared" si="50"/>
        <v>https://www.aiche.org/node/1448156/group/9251/session/118926/paper/820191</v>
      </c>
    </row>
    <row r="392" spans="1:17" ht="62" x14ac:dyDescent="0.35">
      <c r="A392" s="29">
        <v>391</v>
      </c>
      <c r="B392" s="66" t="s">
        <v>873</v>
      </c>
      <c r="C392" s="29" t="s">
        <v>874</v>
      </c>
      <c r="D392" s="69" t="s">
        <v>948</v>
      </c>
      <c r="E392" s="69" t="s">
        <v>955</v>
      </c>
      <c r="F392" s="44" t="s">
        <v>956</v>
      </c>
      <c r="G392" s="73"/>
      <c r="H392" s="73"/>
      <c r="I392" s="29"/>
      <c r="J392" s="29" t="s">
        <v>957</v>
      </c>
      <c r="K392" s="29">
        <v>32</v>
      </c>
      <c r="L392" s="70" t="s">
        <v>872</v>
      </c>
      <c r="M392" s="65" t="str">
        <f t="shared" si="48"/>
        <v>https://www.aiche.org/academy/conferences/loss-prevention-symposium/1982/proceeding</v>
      </c>
      <c r="N392" s="71" t="str">
        <f>F392&amp;", """&amp;E392&amp;","" "&amp;L392&amp;","&amp;" Session "&amp;J392&amp;", AIChE, "&amp;MID(C392,5,4)&amp;"."</f>
        <v>H. K. Fauske, M. A. Grolmes, and R. E. Henry, "Sizing of Emergency Relief Systems and Scale-up Considerations in Connection with Runaway Chemical Reactions," 16th Annual Loss Prevention Symposium, Session 11b, AIChE, 1982.</v>
      </c>
      <c r="O392" s="90" t="str">
        <f t="shared" si="49"/>
        <v>https://www.aiche.org/academy/conferences/loss-prevention-symposium/1982/proceeding/session/technical-papers</v>
      </c>
      <c r="P392" s="28" t="s">
        <v>16284</v>
      </c>
      <c r="Q392" s="90" t="str">
        <f t="shared" si="50"/>
        <v>https://www.aiche.org/node/1448156/group/9251/session/118926/paper/820196</v>
      </c>
    </row>
    <row r="393" spans="1:17" ht="31" x14ac:dyDescent="0.35">
      <c r="A393" s="29">
        <v>392</v>
      </c>
      <c r="B393" s="66">
        <v>1983</v>
      </c>
      <c r="C393" s="29" t="s">
        <v>874</v>
      </c>
      <c r="D393" s="69"/>
      <c r="E393" s="69" t="s">
        <v>15126</v>
      </c>
      <c r="F393" s="44" t="s">
        <v>956</v>
      </c>
      <c r="G393" s="73">
        <v>2</v>
      </c>
      <c r="H393" s="73">
        <v>1</v>
      </c>
      <c r="I393" s="29" t="s">
        <v>959</v>
      </c>
      <c r="J393" s="29"/>
      <c r="K393" s="29">
        <v>33</v>
      </c>
      <c r="L393" s="28" t="s">
        <v>886</v>
      </c>
      <c r="M393" s="65" t="str">
        <f t="shared" si="48"/>
        <v>https://www.aiche.org/academy/conferences/loss-prevention-symposium/1982/proceeding</v>
      </c>
      <c r="N393" s="71" t="str">
        <f>F393&amp;", """&amp;E393&amp;","" "&amp;L393&amp;", Vol "&amp;G393&amp;"("&amp;H393&amp;"), "&amp;I393&amp;", "&amp;B393&amp;"."</f>
        <v>H. K. Fauske, M. A. Grolmes, and R. E. Henry, "Emergency Relief Systems and Scale-up - POP Version," Plant/Operations Progress, Vol 2(1), 27-31, 1983.</v>
      </c>
      <c r="O393" s="90" t="str">
        <f t="shared" si="49"/>
        <v>https://www.aiche.org/academy/conferences/loss-prevention-symposium/1982/proceeding/session/technical-papers</v>
      </c>
      <c r="P393" s="28" t="s">
        <v>16285</v>
      </c>
      <c r="Q393" s="90" t="str">
        <f t="shared" si="50"/>
        <v>https://www.aiche.org/node/1448156/group/9251/session/118926/paper/820201</v>
      </c>
    </row>
    <row r="394" spans="1:17" ht="46.5" x14ac:dyDescent="0.35">
      <c r="A394" s="29">
        <v>393</v>
      </c>
      <c r="B394" s="66" t="s">
        <v>873</v>
      </c>
      <c r="C394" s="29" t="s">
        <v>874</v>
      </c>
      <c r="D394" s="69" t="s">
        <v>948</v>
      </c>
      <c r="E394" s="44" t="s">
        <v>961</v>
      </c>
      <c r="F394" s="44" t="s">
        <v>962</v>
      </c>
      <c r="G394" s="73"/>
      <c r="H394" s="73"/>
      <c r="I394" s="29"/>
      <c r="J394" s="29" t="s">
        <v>963</v>
      </c>
      <c r="K394" s="29" t="s">
        <v>667</v>
      </c>
      <c r="L394" s="70" t="s">
        <v>872</v>
      </c>
      <c r="M394" s="28"/>
      <c r="N394" s="71" t="str">
        <f>F394&amp;", """&amp;E394&amp;","" "&amp;L394&amp;","&amp;" Session "&amp;J394&amp;", AIChE, "&amp;MID(C394,5,4)&amp;"."</f>
        <v>H. S. Forrest, "Emergency Relief Venting of Exothermically Reacting Liquid Systems with Gaseous Reaction Products," 16th Annual Loss Prevention Symposium, Session 11c, AIChE, 1982.</v>
      </c>
      <c r="O394" s="91"/>
      <c r="P394" s="28"/>
      <c r="Q394" s="28"/>
    </row>
    <row r="395" spans="1:17" ht="46.5" x14ac:dyDescent="0.35">
      <c r="A395" s="29">
        <v>394</v>
      </c>
      <c r="B395" s="66" t="s">
        <v>873</v>
      </c>
      <c r="C395" s="29" t="s">
        <v>874</v>
      </c>
      <c r="D395" s="69" t="s">
        <v>948</v>
      </c>
      <c r="E395" s="44" t="s">
        <v>964</v>
      </c>
      <c r="F395" s="44" t="s">
        <v>965</v>
      </c>
      <c r="G395" s="74"/>
      <c r="H395" s="74"/>
      <c r="I395" s="29"/>
      <c r="J395" s="29" t="s">
        <v>966</v>
      </c>
      <c r="K395" s="29">
        <v>34</v>
      </c>
      <c r="L395" s="70" t="s">
        <v>872</v>
      </c>
      <c r="M395" s="65" t="str">
        <f t="shared" ref="M395:M407" si="51">HYPERLINK("https://www.aiche.org/academy/conferences/loss-prevention-symposium/1982/proceeding")</f>
        <v>https://www.aiche.org/academy/conferences/loss-prevention-symposium/1982/proceeding</v>
      </c>
      <c r="N395" s="71" t="str">
        <f>F395&amp;", """&amp;E395&amp;","" "&amp;L395&amp;","&amp;" Session "&amp;J395&amp;", AIChE, "&amp;MID(C395,5,4)&amp;"."</f>
        <v>E. S. De Haven, "Approximate Hazard Ratings and Venting Requirements from CSI-ARC® Data," 16th Annual Loss Prevention Symposium, Session 11d, AIChE, 1982.</v>
      </c>
      <c r="O395" s="90" t="str">
        <f t="shared" ref="O395:O406" si="52">HYPERLINK("https://www.aiche.org/academy/conferences/loss-prevention-symposium/1982/proceeding/session/technical-papers")</f>
        <v>https://www.aiche.org/academy/conferences/loss-prevention-symposium/1982/proceeding/session/technical-papers</v>
      </c>
      <c r="P395" s="28" t="s">
        <v>16286</v>
      </c>
      <c r="Q395" s="90" t="str">
        <f t="shared" ref="Q395:Q458" si="53">HYPERLINK(P395)</f>
        <v>https://www.aiche.org/node/1448156/group/9251/session/118926/paper/820206</v>
      </c>
    </row>
    <row r="396" spans="1:17" ht="46.5" x14ac:dyDescent="0.35">
      <c r="A396" s="29">
        <v>395</v>
      </c>
      <c r="B396" s="66">
        <v>1983</v>
      </c>
      <c r="C396" s="29" t="s">
        <v>874</v>
      </c>
      <c r="D396" s="69"/>
      <c r="E396" s="44" t="s">
        <v>15127</v>
      </c>
      <c r="F396" s="44" t="s">
        <v>965</v>
      </c>
      <c r="G396" s="74">
        <v>2</v>
      </c>
      <c r="H396" s="73">
        <v>1</v>
      </c>
      <c r="I396" s="29" t="s">
        <v>968</v>
      </c>
      <c r="J396" s="29"/>
      <c r="K396" s="29">
        <v>35</v>
      </c>
      <c r="L396" s="28" t="s">
        <v>886</v>
      </c>
      <c r="M396" s="65" t="str">
        <f t="shared" si="51"/>
        <v>https://www.aiche.org/academy/conferences/loss-prevention-symposium/1982/proceeding</v>
      </c>
      <c r="N396" s="71" t="str">
        <f>F396&amp;", """&amp;E396&amp;","" "&amp;L396&amp;", Vol "&amp;G396&amp;"("&amp;H396&amp;"), "&amp;I396&amp;", "&amp;B396&amp;"."</f>
        <v>E. S. De Haven, "Approximate Hazard Ratings and Venting Requirements from CSI-ARC® Data - POP Version," Plant/Operations Progress, Vol 2(1), 21-26, 1983.</v>
      </c>
      <c r="O396" s="90" t="str">
        <f t="shared" si="52"/>
        <v>https://www.aiche.org/academy/conferences/loss-prevention-symposium/1982/proceeding/session/technical-papers</v>
      </c>
      <c r="P396" s="28" t="s">
        <v>16287</v>
      </c>
      <c r="Q396" s="90" t="str">
        <f t="shared" si="53"/>
        <v>https://www.aiche.org/node/1448156/group/9251/session/118926/paper/820211</v>
      </c>
    </row>
    <row r="397" spans="1:17" ht="46.5" x14ac:dyDescent="0.35">
      <c r="A397" s="29">
        <v>396</v>
      </c>
      <c r="B397" s="66">
        <v>1982</v>
      </c>
      <c r="C397" s="29" t="s">
        <v>874</v>
      </c>
      <c r="D397" s="69"/>
      <c r="E397" s="44" t="s">
        <v>970</v>
      </c>
      <c r="F397" s="44" t="s">
        <v>971</v>
      </c>
      <c r="G397" s="73"/>
      <c r="H397" s="73"/>
      <c r="I397" s="29"/>
      <c r="J397" s="29" t="s">
        <v>966</v>
      </c>
      <c r="K397" s="29">
        <v>36</v>
      </c>
      <c r="L397" s="70" t="s">
        <v>872</v>
      </c>
      <c r="M397" s="65" t="str">
        <f t="shared" si="51"/>
        <v>https://www.aiche.org/academy/conferences/loss-prevention-symposium/1982/proceeding</v>
      </c>
      <c r="N397" s="71" t="str">
        <f>F397&amp;", """&amp;E397&amp;","" "&amp;L397&amp;","&amp;" Session "&amp;J397&amp;", AIChE, "&amp;MID(C397,5,4)&amp;"."</f>
        <v>Columbia Scientific Industries Corporation, "The ARC Formula for the Chemical Processing Industries," 16th Annual Loss Prevention Symposium, Session 11d, AIChE, 1982.</v>
      </c>
      <c r="O397" s="90" t="str">
        <f t="shared" si="52"/>
        <v>https://www.aiche.org/academy/conferences/loss-prevention-symposium/1982/proceeding/session/technical-papers</v>
      </c>
      <c r="P397" s="28" t="s">
        <v>16288</v>
      </c>
      <c r="Q397" s="90" t="str">
        <f t="shared" si="53"/>
        <v>https://www.aiche.org/node/1448156/group/9251/session/118926/paper/820216</v>
      </c>
    </row>
    <row r="398" spans="1:17" ht="31" x14ac:dyDescent="0.35">
      <c r="A398" s="29">
        <v>397</v>
      </c>
      <c r="B398" s="66" t="s">
        <v>873</v>
      </c>
      <c r="C398" s="29" t="s">
        <v>874</v>
      </c>
      <c r="D398" s="69" t="s">
        <v>948</v>
      </c>
      <c r="E398" s="44" t="s">
        <v>973</v>
      </c>
      <c r="F398" s="44" t="s">
        <v>974</v>
      </c>
      <c r="G398" s="73"/>
      <c r="H398" s="73"/>
      <c r="I398" s="29"/>
      <c r="J398" s="29" t="s">
        <v>975</v>
      </c>
      <c r="K398" s="29">
        <v>37</v>
      </c>
      <c r="L398" s="70" t="s">
        <v>872</v>
      </c>
      <c r="M398" s="65" t="str">
        <f t="shared" si="51"/>
        <v>https://www.aiche.org/academy/conferences/loss-prevention-symposium/1982/proceeding</v>
      </c>
      <c r="N398" s="71" t="str">
        <f>F398&amp;", """&amp;E398&amp;","" "&amp;L398&amp;","&amp;" Session "&amp;J398&amp;", AIChE, "&amp;MID(C398,5,4)&amp;"."</f>
        <v>C-H Chiu, "Depressuring Analysis for Cryogenic Plant Safety," 16th Annual Loss Prevention Symposium, Session 11e, AIChE, 1982.</v>
      </c>
      <c r="O398" s="90" t="str">
        <f t="shared" si="52"/>
        <v>https://www.aiche.org/academy/conferences/loss-prevention-symposium/1982/proceeding/session/technical-papers</v>
      </c>
      <c r="P398" s="28" t="s">
        <v>16289</v>
      </c>
      <c r="Q398" s="90" t="str">
        <f t="shared" si="53"/>
        <v>https://www.aiche.org/node/1448156/group/9251/session/118926/paper/820221</v>
      </c>
    </row>
    <row r="399" spans="1:17" ht="31" x14ac:dyDescent="0.35">
      <c r="A399" s="29">
        <v>398</v>
      </c>
      <c r="B399" s="66" t="s">
        <v>873</v>
      </c>
      <c r="C399" s="29" t="s">
        <v>874</v>
      </c>
      <c r="D399" s="69" t="s">
        <v>977</v>
      </c>
      <c r="E399" s="44" t="s">
        <v>978</v>
      </c>
      <c r="F399" s="44" t="s">
        <v>979</v>
      </c>
      <c r="G399" s="73"/>
      <c r="H399" s="73"/>
      <c r="I399" s="29"/>
      <c r="J399" s="29" t="s">
        <v>980</v>
      </c>
      <c r="K399" s="29">
        <v>38</v>
      </c>
      <c r="L399" s="70" t="s">
        <v>872</v>
      </c>
      <c r="M399" s="65" t="str">
        <f t="shared" si="51"/>
        <v>https://www.aiche.org/academy/conferences/loss-prevention-symposium/1982/proceeding</v>
      </c>
      <c r="N399" s="71" t="str">
        <f>F399&amp;", """&amp;E399&amp;","" "&amp;L399&amp;","&amp;" Session "&amp;J399&amp;", AIChE, "&amp;MID(C399,5,4)&amp;"."</f>
        <v>R. E. Witter, "Safety Program Pay-off," 16th Annual Loss Prevention Symposium, Session 12a, AIChE, 1982.</v>
      </c>
      <c r="O399" s="90" t="str">
        <f t="shared" si="52"/>
        <v>https://www.aiche.org/academy/conferences/loss-prevention-symposium/1982/proceeding/session/technical-papers</v>
      </c>
      <c r="P399" s="28" t="s">
        <v>16290</v>
      </c>
      <c r="Q399" s="90" t="str">
        <f t="shared" si="53"/>
        <v>https://www.aiche.org/node/1448156/group/9251/session/118926/paper/820226</v>
      </c>
    </row>
    <row r="400" spans="1:17" ht="31" x14ac:dyDescent="0.35">
      <c r="A400" s="29">
        <v>399</v>
      </c>
      <c r="B400" s="66">
        <v>1982</v>
      </c>
      <c r="C400" s="29" t="s">
        <v>874</v>
      </c>
      <c r="D400" s="69"/>
      <c r="E400" s="44" t="s">
        <v>15128</v>
      </c>
      <c r="F400" s="44" t="s">
        <v>979</v>
      </c>
      <c r="G400" s="73">
        <v>1</v>
      </c>
      <c r="H400" s="73">
        <v>3</v>
      </c>
      <c r="I400" s="29" t="s">
        <v>982</v>
      </c>
      <c r="J400" s="29"/>
      <c r="K400" s="29">
        <v>39</v>
      </c>
      <c r="L400" s="28" t="s">
        <v>886</v>
      </c>
      <c r="M400" s="65" t="str">
        <f t="shared" si="51"/>
        <v>https://www.aiche.org/academy/conferences/loss-prevention-symposium/1982/proceeding</v>
      </c>
      <c r="N400" s="71" t="str">
        <f>F400&amp;", """&amp;E400&amp;","" "&amp;L400&amp;", Vol "&amp;G400&amp;"("&amp;H400&amp;"), "&amp;I400&amp;", "&amp;B400&amp;"."</f>
        <v>R. E. Witter, "Safety Program Payoff - POP Version," Plant/Operations Progress, Vol 1(3), 139-42, 1982.</v>
      </c>
      <c r="O400" s="90" t="str">
        <f t="shared" si="52"/>
        <v>https://www.aiche.org/academy/conferences/loss-prevention-symposium/1982/proceeding/session/technical-papers</v>
      </c>
      <c r="P400" s="28" t="s">
        <v>16291</v>
      </c>
      <c r="Q400" s="90" t="str">
        <f t="shared" si="53"/>
        <v>https://www.aiche.org/node/1448156/group/9251/session/118926/paper/820231</v>
      </c>
    </row>
    <row r="401" spans="1:17" ht="31" x14ac:dyDescent="0.35">
      <c r="A401" s="29">
        <v>400</v>
      </c>
      <c r="B401" s="66" t="s">
        <v>873</v>
      </c>
      <c r="C401" s="29" t="s">
        <v>874</v>
      </c>
      <c r="D401" s="69" t="s">
        <v>977</v>
      </c>
      <c r="E401" s="44" t="s">
        <v>984</v>
      </c>
      <c r="F401" s="44" t="s">
        <v>985</v>
      </c>
      <c r="G401" s="73"/>
      <c r="H401" s="73"/>
      <c r="I401" s="29"/>
      <c r="J401" s="29" t="s">
        <v>986</v>
      </c>
      <c r="K401" s="29">
        <v>40</v>
      </c>
      <c r="L401" s="70" t="s">
        <v>872</v>
      </c>
      <c r="M401" s="65" t="str">
        <f t="shared" si="51"/>
        <v>https://www.aiche.org/academy/conferences/loss-prevention-symposium/1982/proceeding</v>
      </c>
      <c r="N401" s="71" t="str">
        <f>F401&amp;", """&amp;E401&amp;","" "&amp;L401&amp;","&amp;" Session "&amp;J401&amp;", AIChE, "&amp;MID(C401,5,4)&amp;"."</f>
        <v>H-I J. Ick, "Risk Assessment in The Chemical Industry," 16th Annual Loss Prevention Symposium, Session 12b, AIChE, 1982.</v>
      </c>
      <c r="O401" s="90" t="str">
        <f t="shared" si="52"/>
        <v>https://www.aiche.org/academy/conferences/loss-prevention-symposium/1982/proceeding/session/technical-papers</v>
      </c>
      <c r="P401" s="28" t="s">
        <v>16292</v>
      </c>
      <c r="Q401" s="90" t="str">
        <f t="shared" si="53"/>
        <v>https://www.aiche.org/node/1448156/group/9251/session/118926/paper/820236</v>
      </c>
    </row>
    <row r="402" spans="1:17" ht="31" x14ac:dyDescent="0.35">
      <c r="A402" s="29">
        <v>401</v>
      </c>
      <c r="B402" s="66">
        <v>1983</v>
      </c>
      <c r="C402" s="29" t="s">
        <v>874</v>
      </c>
      <c r="D402" s="69"/>
      <c r="E402" s="44" t="s">
        <v>15129</v>
      </c>
      <c r="F402" s="44" t="s">
        <v>985</v>
      </c>
      <c r="G402" s="73">
        <v>1</v>
      </c>
      <c r="H402" s="73">
        <v>3</v>
      </c>
      <c r="I402" s="29" t="s">
        <v>988</v>
      </c>
      <c r="J402" s="29"/>
      <c r="K402" s="29">
        <v>41</v>
      </c>
      <c r="L402" s="28" t="s">
        <v>886</v>
      </c>
      <c r="M402" s="65" t="str">
        <f t="shared" si="51"/>
        <v>https://www.aiche.org/academy/conferences/loss-prevention-symposium/1982/proceeding</v>
      </c>
      <c r="N402" s="71" t="str">
        <f>F402&amp;", """&amp;E402&amp;","" "&amp;L402&amp;", Vol "&amp;G402&amp;"("&amp;H402&amp;"), "&amp;I402&amp;", "&amp;B402&amp;"."</f>
        <v>H-I J. Ick, "Risk Assessment in The Chemical Industry - POP Version," Plant/Operations Progress, Vol 1(3), 139-142, 1983.</v>
      </c>
      <c r="O402" s="90" t="str">
        <f t="shared" si="52"/>
        <v>https://www.aiche.org/academy/conferences/loss-prevention-symposium/1982/proceeding/session/technical-papers</v>
      </c>
      <c r="P402" s="28" t="s">
        <v>16293</v>
      </c>
      <c r="Q402" s="90" t="str">
        <f t="shared" si="53"/>
        <v>https://www.aiche.org/node/1448156/group/9251/session/118926/paper/820241</v>
      </c>
    </row>
    <row r="403" spans="1:17" ht="46.5" x14ac:dyDescent="0.35">
      <c r="A403" s="29">
        <v>402</v>
      </c>
      <c r="B403" s="66" t="s">
        <v>873</v>
      </c>
      <c r="C403" s="29" t="s">
        <v>874</v>
      </c>
      <c r="D403" s="69" t="s">
        <v>977</v>
      </c>
      <c r="E403" s="69" t="s">
        <v>990</v>
      </c>
      <c r="F403" s="44" t="s">
        <v>991</v>
      </c>
      <c r="G403" s="73"/>
      <c r="H403" s="73"/>
      <c r="I403" s="29"/>
      <c r="J403" s="29" t="s">
        <v>992</v>
      </c>
      <c r="K403" s="29">
        <v>42</v>
      </c>
      <c r="L403" s="70" t="s">
        <v>872</v>
      </c>
      <c r="M403" s="65" t="str">
        <f t="shared" si="51"/>
        <v>https://www.aiche.org/academy/conferences/loss-prevention-symposium/1982/proceeding</v>
      </c>
      <c r="N403" s="71" t="str">
        <f>F403&amp;", """&amp;E403&amp;","" "&amp;L403&amp;","&amp;" Session "&amp;J403&amp;", AIChE, "&amp;MID(C403,5,4)&amp;"."</f>
        <v>J. F. Riley, "The Selection and Application of Special Extinguishing Agents for Polar Solvent Hazards in The Chemical Industry.," 16th Annual Loss Prevention Symposium, Session 12c, AIChE, 1982.</v>
      </c>
      <c r="O403" s="90" t="str">
        <f t="shared" si="52"/>
        <v>https://www.aiche.org/academy/conferences/loss-prevention-symposium/1982/proceeding/session/technical-papers</v>
      </c>
      <c r="P403" s="28" t="s">
        <v>16294</v>
      </c>
      <c r="Q403" s="90" t="str">
        <f t="shared" si="53"/>
        <v>https://www.aiche.org/node/1448156/group/9251/session/118926/paper/820246</v>
      </c>
    </row>
    <row r="404" spans="1:17" ht="46.5" x14ac:dyDescent="0.35">
      <c r="A404" s="29">
        <v>403</v>
      </c>
      <c r="B404" s="66">
        <v>1983</v>
      </c>
      <c r="C404" s="29" t="s">
        <v>874</v>
      </c>
      <c r="D404" s="69"/>
      <c r="E404" s="69" t="s">
        <v>15130</v>
      </c>
      <c r="F404" s="44" t="s">
        <v>991</v>
      </c>
      <c r="G404" s="73">
        <v>2</v>
      </c>
      <c r="H404" s="73">
        <v>2</v>
      </c>
      <c r="I404" s="29" t="s">
        <v>994</v>
      </c>
      <c r="J404" s="29"/>
      <c r="K404" s="29">
        <v>43</v>
      </c>
      <c r="L404" s="28" t="s">
        <v>886</v>
      </c>
      <c r="M404" s="65" t="str">
        <f t="shared" si="51"/>
        <v>https://www.aiche.org/academy/conferences/loss-prevention-symposium/1982/proceeding</v>
      </c>
      <c r="N404" s="71" t="str">
        <f>F404&amp;", """&amp;E404&amp;","" "&amp;L404&amp;", Vol "&amp;G404&amp;"("&amp;H404&amp;"), "&amp;I404&amp;", "&amp;B404&amp;"."</f>
        <v>J. F. Riley, "Selection and Application of Special Extinguishing Agents in Industrial Hazards. - POP Version," Plant/Operations Progress, Vol 2(2), 101-106, 1983.</v>
      </c>
      <c r="O404" s="90" t="str">
        <f t="shared" si="52"/>
        <v>https://www.aiche.org/academy/conferences/loss-prevention-symposium/1982/proceeding/session/technical-papers</v>
      </c>
      <c r="P404" s="28" t="s">
        <v>16295</v>
      </c>
      <c r="Q404" s="90" t="str">
        <f t="shared" si="53"/>
        <v>https://www.aiche.org/node/1448156/group/9251/session/118926/paper/820251</v>
      </c>
    </row>
    <row r="405" spans="1:17" ht="31" x14ac:dyDescent="0.35">
      <c r="A405" s="29">
        <v>404</v>
      </c>
      <c r="B405" s="66" t="s">
        <v>873</v>
      </c>
      <c r="C405" s="29" t="s">
        <v>874</v>
      </c>
      <c r="D405" s="69" t="s">
        <v>977</v>
      </c>
      <c r="E405" s="44" t="s">
        <v>996</v>
      </c>
      <c r="F405" s="44" t="s">
        <v>997</v>
      </c>
      <c r="G405" s="73"/>
      <c r="H405" s="73"/>
      <c r="I405" s="29"/>
      <c r="J405" s="29" t="s">
        <v>998</v>
      </c>
      <c r="K405" s="29">
        <v>44</v>
      </c>
      <c r="L405" s="70" t="s">
        <v>872</v>
      </c>
      <c r="M405" s="65" t="str">
        <f t="shared" si="51"/>
        <v>https://www.aiche.org/academy/conferences/loss-prevention-symposium/1982/proceeding</v>
      </c>
      <c r="N405" s="71" t="str">
        <f>F405&amp;", """&amp;E405&amp;","" "&amp;L405&amp;","&amp;" Session "&amp;J405&amp;", AIChE, "&amp;MID(C405,5,4)&amp;"."</f>
        <v>R. E. Sanders, "Plant Modifications—Troubles and Treatment," 16th Annual Loss Prevention Symposium, Session 12d, AIChE, 1982.</v>
      </c>
      <c r="O405" s="90" t="str">
        <f t="shared" si="52"/>
        <v>https://www.aiche.org/academy/conferences/loss-prevention-symposium/1982/proceeding/session/technical-papers</v>
      </c>
      <c r="P405" s="28" t="s">
        <v>16296</v>
      </c>
      <c r="Q405" s="90" t="str">
        <f t="shared" si="53"/>
        <v>https://www.aiche.org/node/1448156/group/9251/session/118926/paper/820256</v>
      </c>
    </row>
    <row r="406" spans="1:17" ht="31" x14ac:dyDescent="0.35">
      <c r="A406" s="29">
        <v>405</v>
      </c>
      <c r="B406" s="66" t="s">
        <v>873</v>
      </c>
      <c r="C406" s="29" t="s">
        <v>874</v>
      </c>
      <c r="D406" s="69" t="s">
        <v>977</v>
      </c>
      <c r="E406" s="44" t="s">
        <v>1000</v>
      </c>
      <c r="F406" s="44" t="s">
        <v>1001</v>
      </c>
      <c r="G406" s="73"/>
      <c r="H406" s="73"/>
      <c r="I406" s="29"/>
      <c r="J406" s="29" t="s">
        <v>1002</v>
      </c>
      <c r="K406" s="29">
        <v>45</v>
      </c>
      <c r="L406" s="70" t="s">
        <v>872</v>
      </c>
      <c r="M406" s="65" t="str">
        <f t="shared" si="51"/>
        <v>https://www.aiche.org/academy/conferences/loss-prevention-symposium/1982/proceeding</v>
      </c>
      <c r="N406" s="71" t="str">
        <f>F406&amp;", """&amp;E406&amp;","" "&amp;L406&amp;","&amp;" Session "&amp;J406&amp;", AIChE, "&amp;MID(C406,5,4)&amp;"."</f>
        <v>D. M. Solberg and O. Borgnes, "Thermal Response of Process Equipment to Fires," 16th Annual Loss Prevention Symposium, Session 12e, AIChE, 1982.</v>
      </c>
      <c r="O406" s="90" t="str">
        <f t="shared" si="52"/>
        <v>https://www.aiche.org/academy/conferences/loss-prevention-symposium/1982/proceeding/session/technical-papers</v>
      </c>
      <c r="P406" s="28" t="s">
        <v>16297</v>
      </c>
      <c r="Q406" s="90" t="str">
        <f t="shared" si="53"/>
        <v>https://www.aiche.org/node/1448156/group/9251/session/118926/paper/820261</v>
      </c>
    </row>
    <row r="407" spans="1:17" ht="31" x14ac:dyDescent="0.35">
      <c r="A407" s="29">
        <v>406</v>
      </c>
      <c r="B407" s="66">
        <v>1983</v>
      </c>
      <c r="C407" s="29" t="s">
        <v>874</v>
      </c>
      <c r="D407" s="38"/>
      <c r="E407" s="44" t="s">
        <v>15131</v>
      </c>
      <c r="F407" s="44" t="s">
        <v>1001</v>
      </c>
      <c r="G407" s="73">
        <v>2</v>
      </c>
      <c r="H407" s="73">
        <v>1</v>
      </c>
      <c r="I407" s="29" t="s">
        <v>1004</v>
      </c>
      <c r="J407" s="29"/>
      <c r="K407" s="29">
        <v>46</v>
      </c>
      <c r="L407" s="28" t="s">
        <v>886</v>
      </c>
      <c r="M407" s="65" t="str">
        <f t="shared" si="51"/>
        <v>https://www.aiche.org/academy/conferences/loss-prevention-symposium/1982/proceeding</v>
      </c>
      <c r="N407" s="71" t="str">
        <f>F407&amp;", """&amp;E407&amp;","" "&amp;L407&amp;", Vol "&amp;G407&amp;"("&amp;H407&amp;"), "&amp;I407&amp;", "&amp;B407&amp;"."</f>
        <v>D. M. Solberg and O. Borgnes, "Thermal Response of Process Equipment to Fires - POP Version," Plant/Operations Progress, Vol 2(1), 50-57, 1983.</v>
      </c>
      <c r="O407" s="90" t="str">
        <f>HYPERLINK("https://www.aiche.org/academy/conferences/loss-prevention-symposium/1982/proceeding/session/technical-papers")</f>
        <v>https://www.aiche.org/academy/conferences/loss-prevention-symposium/1982/proceeding/session/technical-papers</v>
      </c>
      <c r="P407" s="28" t="s">
        <v>16298</v>
      </c>
      <c r="Q407" s="90" t="str">
        <f t="shared" si="53"/>
        <v>https://www.aiche.org/node/1448156/group/9251/session/118926/paper/820266</v>
      </c>
    </row>
    <row r="408" spans="1:17" ht="31" x14ac:dyDescent="0.35">
      <c r="A408" s="29">
        <v>407</v>
      </c>
      <c r="B408" s="66">
        <v>1983</v>
      </c>
      <c r="C408" s="29" t="s">
        <v>1006</v>
      </c>
      <c r="D408" s="38" t="s">
        <v>1007</v>
      </c>
      <c r="E408" s="28" t="s">
        <v>1008</v>
      </c>
      <c r="F408" s="28" t="s">
        <v>1009</v>
      </c>
      <c r="G408" s="29"/>
      <c r="H408" s="29"/>
      <c r="I408" s="29"/>
      <c r="J408" s="29" t="s">
        <v>878</v>
      </c>
      <c r="K408" s="67" t="s">
        <v>35</v>
      </c>
      <c r="L408" s="70" t="s">
        <v>1010</v>
      </c>
      <c r="M408" s="65" t="str">
        <f t="shared" ref="M408:M436" si="54">HYPERLINK("https://www.aiche.org/academy/conferences/loss-prevention-symposium/1983/proceeding")</f>
        <v>https://www.aiche.org/academy/conferences/loss-prevention-symposium/1983/proceeding</v>
      </c>
      <c r="N408" s="71" t="str">
        <f t="shared" ref="N408:N435" si="55">F408&amp;", """&amp;E408&amp;","" "&amp;L408&amp;","&amp;" Session "&amp;J408&amp;", AIChE, "&amp;MID(C408,5,4)&amp;"."</f>
        <v>I. Swift, "Venting Deflagrations: Theory And Practice," 17th Annual Loss Prevention Symposium, Session 7a, AIChE, 1983.</v>
      </c>
      <c r="O408" s="90" t="str">
        <f t="shared" ref="O408:O436" si="56">HYPERLINK("https://www.aiche.org/academy/conferences/loss-prevention-symposium/1983/proceeding/session/technical-papers")</f>
        <v>https://www.aiche.org/academy/conferences/loss-prevention-symposium/1983/proceeding/session/technical-papers</v>
      </c>
      <c r="P408" s="28" t="s">
        <v>16299</v>
      </c>
      <c r="Q408" s="90" t="str">
        <f t="shared" si="53"/>
        <v>https://www.aiche.org/node/1482691/group/9256/session/118936/paper/820281</v>
      </c>
    </row>
    <row r="409" spans="1:17" ht="31" x14ac:dyDescent="0.35">
      <c r="A409" s="29">
        <v>408</v>
      </c>
      <c r="B409" s="66">
        <v>1983</v>
      </c>
      <c r="C409" s="29" t="s">
        <v>1006</v>
      </c>
      <c r="D409" s="38" t="s">
        <v>1007</v>
      </c>
      <c r="E409" s="28" t="s">
        <v>1011</v>
      </c>
      <c r="F409" s="28" t="s">
        <v>1012</v>
      </c>
      <c r="G409" s="29"/>
      <c r="H409" s="29"/>
      <c r="I409" s="29"/>
      <c r="J409" s="29" t="s">
        <v>881</v>
      </c>
      <c r="K409" s="67" t="s">
        <v>36</v>
      </c>
      <c r="L409" s="70" t="s">
        <v>1010</v>
      </c>
      <c r="M409" s="65" t="str">
        <f t="shared" si="54"/>
        <v>https://www.aiche.org/academy/conferences/loss-prevention-symposium/1983/proceeding</v>
      </c>
      <c r="N409" s="71" t="str">
        <f t="shared" si="55"/>
        <v>H. K. Fauske, "For Safety Refief Of Runaway Chemical Reactions," 17th Annual Loss Prevention Symposium, Session 7b, AIChE, 1983.</v>
      </c>
      <c r="O409" s="90" t="str">
        <f t="shared" si="56"/>
        <v>https://www.aiche.org/academy/conferences/loss-prevention-symposium/1983/proceeding/session/technical-papers</v>
      </c>
      <c r="P409" s="28" t="s">
        <v>16300</v>
      </c>
      <c r="Q409" s="90" t="str">
        <f t="shared" si="53"/>
        <v>https://www.aiche.org/node/1482691/group/9256/session/118936/paper/820286</v>
      </c>
    </row>
    <row r="410" spans="1:17" ht="46.5" x14ac:dyDescent="0.35">
      <c r="A410" s="29">
        <v>409</v>
      </c>
      <c r="B410" s="66">
        <v>1983</v>
      </c>
      <c r="C410" s="29" t="s">
        <v>1006</v>
      </c>
      <c r="D410" s="38" t="s">
        <v>1007</v>
      </c>
      <c r="E410" s="28" t="s">
        <v>1013</v>
      </c>
      <c r="F410" s="28" t="s">
        <v>1014</v>
      </c>
      <c r="G410" s="29"/>
      <c r="H410" s="29"/>
      <c r="I410" s="29"/>
      <c r="J410" s="29" t="s">
        <v>884</v>
      </c>
      <c r="K410" s="67" t="s">
        <v>37</v>
      </c>
      <c r="L410" s="70" t="s">
        <v>1010</v>
      </c>
      <c r="M410" s="65" t="str">
        <f t="shared" si="54"/>
        <v>https://www.aiche.org/academy/conferences/loss-prevention-symposium/1983/proceeding</v>
      </c>
      <c r="N410" s="71" t="str">
        <f t="shared" si="55"/>
        <v>G. W. Harmon and W. W. Stuper, "Sizing Emergency Relief Systems On Vessels Containing Monomers," 17th Annual Loss Prevention Symposium, Session 7c, AIChE, 1983.</v>
      </c>
      <c r="O410" s="90" t="str">
        <f t="shared" si="56"/>
        <v>https://www.aiche.org/academy/conferences/loss-prevention-symposium/1983/proceeding/session/technical-papers</v>
      </c>
      <c r="P410" s="28" t="s">
        <v>16301</v>
      </c>
      <c r="Q410" s="90" t="str">
        <f t="shared" si="53"/>
        <v>https://www.aiche.org/node/1482691/group/9256/session/118936/paper/820291</v>
      </c>
    </row>
    <row r="411" spans="1:17" ht="46.5" x14ac:dyDescent="0.35">
      <c r="A411" s="29">
        <v>410</v>
      </c>
      <c r="B411" s="66">
        <v>1983</v>
      </c>
      <c r="C411" s="29" t="s">
        <v>1006</v>
      </c>
      <c r="D411" s="38" t="s">
        <v>1007</v>
      </c>
      <c r="E411" s="28" t="s">
        <v>1015</v>
      </c>
      <c r="F411" s="28" t="s">
        <v>950</v>
      </c>
      <c r="G411" s="29"/>
      <c r="H411" s="29"/>
      <c r="I411" s="29"/>
      <c r="J411" s="29" t="s">
        <v>889</v>
      </c>
      <c r="K411" s="67" t="s">
        <v>38</v>
      </c>
      <c r="L411" s="70" t="s">
        <v>1010</v>
      </c>
      <c r="M411" s="65" t="str">
        <f t="shared" si="54"/>
        <v>https://www.aiche.org/academy/conferences/loss-prevention-symposium/1983/proceeding</v>
      </c>
      <c r="N411" s="71" t="str">
        <f t="shared" si="55"/>
        <v>J. E. Huff, "Emergency Venting Requirements For Gassy Reactions From Closed-System Tests," 17th Annual Loss Prevention Symposium, Session 7d, AIChE, 1983.</v>
      </c>
      <c r="O411" s="90" t="str">
        <f t="shared" si="56"/>
        <v>https://www.aiche.org/academy/conferences/loss-prevention-symposium/1983/proceeding/session/technical-papers</v>
      </c>
      <c r="P411" s="28" t="s">
        <v>16302</v>
      </c>
      <c r="Q411" s="90" t="str">
        <f t="shared" si="53"/>
        <v>https://www.aiche.org/node/1482691/group/9256/session/118936/paper/820296</v>
      </c>
    </row>
    <row r="412" spans="1:17" ht="31" x14ac:dyDescent="0.35">
      <c r="A412" s="29">
        <v>411</v>
      </c>
      <c r="B412" s="66">
        <v>1983</v>
      </c>
      <c r="C412" s="29" t="s">
        <v>1006</v>
      </c>
      <c r="D412" s="38" t="s">
        <v>1007</v>
      </c>
      <c r="E412" s="28" t="s">
        <v>1016</v>
      </c>
      <c r="F412" s="28" t="s">
        <v>1017</v>
      </c>
      <c r="G412" s="29"/>
      <c r="H412" s="29"/>
      <c r="I412" s="29"/>
      <c r="J412" s="29" t="s">
        <v>892</v>
      </c>
      <c r="K412" s="67" t="s">
        <v>39</v>
      </c>
      <c r="L412" s="70" t="s">
        <v>1010</v>
      </c>
      <c r="M412" s="65" t="str">
        <f t="shared" si="54"/>
        <v>https://www.aiche.org/academy/conferences/loss-prevention-symposium/1983/proceeding</v>
      </c>
      <c r="N412" s="71" t="str">
        <f t="shared" si="55"/>
        <v>W. Woolfolk and R. Sanders, "Process Safety Relief Valve Testing," 17th Annual Loss Prevention Symposium, Session 7e, AIChE, 1983.</v>
      </c>
      <c r="O412" s="90" t="str">
        <f t="shared" si="56"/>
        <v>https://www.aiche.org/academy/conferences/loss-prevention-symposium/1983/proceeding/session/technical-papers</v>
      </c>
      <c r="P412" s="28" t="s">
        <v>16303</v>
      </c>
      <c r="Q412" s="90" t="str">
        <f t="shared" si="53"/>
        <v>https://www.aiche.org/node/1482691/group/9256/session/118936/paper/820301</v>
      </c>
    </row>
    <row r="413" spans="1:17" ht="31" x14ac:dyDescent="0.35">
      <c r="A413" s="29">
        <v>412</v>
      </c>
      <c r="B413" s="66">
        <v>1983</v>
      </c>
      <c r="C413" s="29" t="s">
        <v>1006</v>
      </c>
      <c r="D413" s="38" t="s">
        <v>1007</v>
      </c>
      <c r="E413" s="28" t="s">
        <v>1018</v>
      </c>
      <c r="F413" s="28" t="s">
        <v>1019</v>
      </c>
      <c r="G413" s="29"/>
      <c r="H413" s="29"/>
      <c r="I413" s="29"/>
      <c r="J413" s="29" t="s">
        <v>1020</v>
      </c>
      <c r="K413" s="67" t="s">
        <v>40</v>
      </c>
      <c r="L413" s="70" t="s">
        <v>1010</v>
      </c>
      <c r="M413" s="65" t="str">
        <f t="shared" si="54"/>
        <v>https://www.aiche.org/academy/conferences/loss-prevention-symposium/1983/proceeding</v>
      </c>
      <c r="N413" s="71" t="str">
        <f t="shared" si="55"/>
        <v>B. Fletcher, "Flashing Flow Through Orifices And Pipes," 17th Annual Loss Prevention Symposium, Session 7f, AIChE, 1983.</v>
      </c>
      <c r="O413" s="90" t="str">
        <f t="shared" si="56"/>
        <v>https://www.aiche.org/academy/conferences/loss-prevention-symposium/1983/proceeding/session/technical-papers</v>
      </c>
      <c r="P413" s="28" t="s">
        <v>16304</v>
      </c>
      <c r="Q413" s="90" t="str">
        <f t="shared" si="53"/>
        <v>https://www.aiche.org/node/1482691/group/9256/session/118936/paper/820306</v>
      </c>
    </row>
    <row r="414" spans="1:17" ht="31" x14ac:dyDescent="0.35">
      <c r="A414" s="29">
        <v>413</v>
      </c>
      <c r="B414" s="66">
        <v>1983</v>
      </c>
      <c r="C414" s="29" t="s">
        <v>1006</v>
      </c>
      <c r="D414" s="38" t="s">
        <v>1021</v>
      </c>
      <c r="E414" s="28" t="s">
        <v>1022</v>
      </c>
      <c r="F414" s="28" t="s">
        <v>1023</v>
      </c>
      <c r="G414" s="29"/>
      <c r="H414" s="29"/>
      <c r="I414" s="29"/>
      <c r="J414" s="29" t="s">
        <v>897</v>
      </c>
      <c r="K414" s="67" t="s">
        <v>41</v>
      </c>
      <c r="L414" s="70" t="s">
        <v>1010</v>
      </c>
      <c r="M414" s="65" t="str">
        <f t="shared" si="54"/>
        <v>https://www.aiche.org/academy/conferences/loss-prevention-symposium/1983/proceeding</v>
      </c>
      <c r="N414" s="71" t="str">
        <f t="shared" si="55"/>
        <v>L. R. DiMaio and R. F. Lange, "Water Quality And Its Effects On Fire Fighting Foam," 17th Annual Loss Prevention Symposium, Session 8a, AIChE, 1983.</v>
      </c>
      <c r="O414" s="90" t="str">
        <f t="shared" si="56"/>
        <v>https://www.aiche.org/academy/conferences/loss-prevention-symposium/1983/proceeding/session/technical-papers</v>
      </c>
      <c r="P414" s="28" t="s">
        <v>16305</v>
      </c>
      <c r="Q414" s="90" t="str">
        <f t="shared" si="53"/>
        <v>https://www.aiche.org/node/1482691/group/9256/session/118936/paper/820311</v>
      </c>
    </row>
    <row r="415" spans="1:17" ht="46.5" x14ac:dyDescent="0.35">
      <c r="A415" s="29">
        <v>414</v>
      </c>
      <c r="B415" s="66">
        <v>1983</v>
      </c>
      <c r="C415" s="29" t="s">
        <v>1006</v>
      </c>
      <c r="D415" s="38" t="s">
        <v>1021</v>
      </c>
      <c r="E415" s="28" t="s">
        <v>1024</v>
      </c>
      <c r="F415" s="28" t="s">
        <v>1025</v>
      </c>
      <c r="G415" s="29"/>
      <c r="H415" s="29"/>
      <c r="I415" s="29"/>
      <c r="J415" s="29" t="s">
        <v>899</v>
      </c>
      <c r="K415" s="67" t="s">
        <v>42</v>
      </c>
      <c r="L415" s="70" t="s">
        <v>1010</v>
      </c>
      <c r="M415" s="65" t="str">
        <f t="shared" si="54"/>
        <v>https://www.aiche.org/academy/conferences/loss-prevention-symposium/1983/proceeding</v>
      </c>
      <c r="N415" s="71" t="str">
        <f t="shared" si="55"/>
        <v>R. C. Merritt, "Foam-Water And Automatic Sprinkler Protection For Flammable Liquid Process Structures," 17th Annual Loss Prevention Symposium, Session 8b, AIChE, 1983.</v>
      </c>
      <c r="O415" s="90" t="str">
        <f t="shared" si="56"/>
        <v>https://www.aiche.org/academy/conferences/loss-prevention-symposium/1983/proceeding/session/technical-papers</v>
      </c>
      <c r="P415" s="28" t="s">
        <v>16306</v>
      </c>
      <c r="Q415" s="90" t="str">
        <f t="shared" si="53"/>
        <v>https://www.aiche.org/node/1482691/group/9256/session/118936/paper/820316</v>
      </c>
    </row>
    <row r="416" spans="1:17" ht="31" x14ac:dyDescent="0.35">
      <c r="A416" s="29">
        <v>415</v>
      </c>
      <c r="B416" s="66">
        <v>1983</v>
      </c>
      <c r="C416" s="29" t="s">
        <v>1006</v>
      </c>
      <c r="D416" s="38" t="s">
        <v>1021</v>
      </c>
      <c r="E416" s="28" t="s">
        <v>1026</v>
      </c>
      <c r="F416" s="28" t="s">
        <v>15551</v>
      </c>
      <c r="G416" s="29"/>
      <c r="H416" s="29"/>
      <c r="I416" s="29"/>
      <c r="J416" s="29"/>
      <c r="K416" s="67" t="s">
        <v>43</v>
      </c>
      <c r="L416" s="70" t="s">
        <v>1010</v>
      </c>
      <c r="M416" s="65" t="str">
        <f t="shared" si="54"/>
        <v>https://www.aiche.org/academy/conferences/loss-prevention-symposium/1983/proceeding</v>
      </c>
      <c r="N416" s="71" t="str">
        <f t="shared" si="55"/>
        <v>Factory Mutual, "Fighting Fire With Fire," 17th Annual Loss Prevention Symposium, Session , AIChE, 1983.</v>
      </c>
      <c r="O416" s="90" t="str">
        <f t="shared" si="56"/>
        <v>https://www.aiche.org/academy/conferences/loss-prevention-symposium/1983/proceeding/session/technical-papers</v>
      </c>
      <c r="P416" s="28" t="s">
        <v>16307</v>
      </c>
      <c r="Q416" s="90" t="str">
        <f t="shared" si="53"/>
        <v>https://www.aiche.org/node/1482691/group/9256/session/118936/paper/820321</v>
      </c>
    </row>
    <row r="417" spans="1:17" ht="46.5" x14ac:dyDescent="0.35">
      <c r="A417" s="29">
        <v>416</v>
      </c>
      <c r="B417" s="66">
        <v>1983</v>
      </c>
      <c r="C417" s="29" t="s">
        <v>1006</v>
      </c>
      <c r="D417" s="38" t="s">
        <v>1021</v>
      </c>
      <c r="E417" s="28" t="s">
        <v>1027</v>
      </c>
      <c r="F417" s="28" t="s">
        <v>1028</v>
      </c>
      <c r="G417" s="29"/>
      <c r="H417" s="29"/>
      <c r="I417" s="29"/>
      <c r="J417" s="29" t="s">
        <v>903</v>
      </c>
      <c r="K417" s="29">
        <v>10</v>
      </c>
      <c r="L417" s="70" t="s">
        <v>1010</v>
      </c>
      <c r="M417" s="65" t="str">
        <f t="shared" si="54"/>
        <v>https://www.aiche.org/academy/conferences/loss-prevention-symposium/1983/proceeding</v>
      </c>
      <c r="N417" s="71" t="str">
        <f t="shared" si="55"/>
        <v>L. R. DiMaio, R. F. Langem, and F. J. Cone, "Aspirating Vs Non-Aspirating Nozzles For Making Fire Fighting Foams--Evaluation Of A Non-Aspirating Nozzle," 17th Annual Loss Prevention Symposium, Session 8c, AIChE, 1983.</v>
      </c>
      <c r="O417" s="90" t="str">
        <f t="shared" si="56"/>
        <v>https://www.aiche.org/academy/conferences/loss-prevention-symposium/1983/proceeding/session/technical-papers</v>
      </c>
      <c r="P417" s="28" t="s">
        <v>16308</v>
      </c>
      <c r="Q417" s="90" t="str">
        <f t="shared" si="53"/>
        <v>https://www.aiche.org/node/1482691/group/9256/session/118936/paper/820326</v>
      </c>
    </row>
    <row r="418" spans="1:17" ht="46.5" x14ac:dyDescent="0.35">
      <c r="A418" s="29">
        <v>417</v>
      </c>
      <c r="B418" s="66">
        <v>1983</v>
      </c>
      <c r="C418" s="29" t="s">
        <v>1006</v>
      </c>
      <c r="D418" s="38" t="s">
        <v>1021</v>
      </c>
      <c r="E418" s="28" t="s">
        <v>1029</v>
      </c>
      <c r="F418" s="28" t="s">
        <v>747</v>
      </c>
      <c r="G418" s="29"/>
      <c r="H418" s="29"/>
      <c r="I418" s="29"/>
      <c r="J418" s="29" t="s">
        <v>906</v>
      </c>
      <c r="K418" s="29">
        <v>11</v>
      </c>
      <c r="L418" s="70" t="s">
        <v>1010</v>
      </c>
      <c r="M418" s="65" t="str">
        <f t="shared" si="54"/>
        <v>https://www.aiche.org/academy/conferences/loss-prevention-symposium/1983/proceeding</v>
      </c>
      <c r="N418" s="71" t="str">
        <f t="shared" si="55"/>
        <v>T. A. Kletz, "The Prevention Of Major Leaks - Better Inspection After Construction," 17th Annual Loss Prevention Symposium, Session 8d, AIChE, 1983.</v>
      </c>
      <c r="O418" s="90" t="str">
        <f t="shared" si="56"/>
        <v>https://www.aiche.org/academy/conferences/loss-prevention-symposium/1983/proceeding/session/technical-papers</v>
      </c>
      <c r="P418" s="28" t="s">
        <v>16309</v>
      </c>
      <c r="Q418" s="90" t="str">
        <f t="shared" si="53"/>
        <v>https://www.aiche.org/node/1482691/group/9256/session/118936/paper/820331</v>
      </c>
    </row>
    <row r="419" spans="1:17" ht="46.5" x14ac:dyDescent="0.35">
      <c r="A419" s="29">
        <v>418</v>
      </c>
      <c r="B419" s="66">
        <v>1983</v>
      </c>
      <c r="C419" s="29" t="s">
        <v>1006</v>
      </c>
      <c r="D419" s="38" t="s">
        <v>1030</v>
      </c>
      <c r="E419" s="28" t="s">
        <v>1031</v>
      </c>
      <c r="F419" s="28" t="s">
        <v>1032</v>
      </c>
      <c r="G419" s="29"/>
      <c r="H419" s="29"/>
      <c r="I419" s="29"/>
      <c r="J419" s="29" t="s">
        <v>915</v>
      </c>
      <c r="K419" s="29">
        <v>12</v>
      </c>
      <c r="L419" s="70" t="s">
        <v>1010</v>
      </c>
      <c r="M419" s="65" t="str">
        <f t="shared" si="54"/>
        <v>https://www.aiche.org/academy/conferences/loss-prevention-symposium/1983/proceeding</v>
      </c>
      <c r="N419" s="71" t="str">
        <f t="shared" si="55"/>
        <v>B. R. Franko-Filipasic and R. C. Michaelson, "Safety In The Design Of High-Pressure Laboratories," 17th Annual Loss Prevention Symposium, Session 9a, AIChE, 1983.</v>
      </c>
      <c r="O419" s="90" t="str">
        <f t="shared" si="56"/>
        <v>https://www.aiche.org/academy/conferences/loss-prevention-symposium/1983/proceeding/session/technical-papers</v>
      </c>
      <c r="P419" s="28" t="s">
        <v>16310</v>
      </c>
      <c r="Q419" s="90" t="str">
        <f t="shared" si="53"/>
        <v>https://www.aiche.org/node/1482691/group/9256/session/118936/paper/820336</v>
      </c>
    </row>
    <row r="420" spans="1:17" ht="31" x14ac:dyDescent="0.35">
      <c r="A420" s="29">
        <v>419</v>
      </c>
      <c r="B420" s="66">
        <v>1983</v>
      </c>
      <c r="C420" s="29" t="s">
        <v>1006</v>
      </c>
      <c r="D420" s="38" t="s">
        <v>1030</v>
      </c>
      <c r="E420" s="28" t="s">
        <v>1033</v>
      </c>
      <c r="F420" s="28" t="s">
        <v>1034</v>
      </c>
      <c r="G420" s="29"/>
      <c r="H420" s="29"/>
      <c r="I420" s="29"/>
      <c r="J420" s="29" t="s">
        <v>919</v>
      </c>
      <c r="K420" s="29">
        <v>13</v>
      </c>
      <c r="L420" s="70" t="s">
        <v>1010</v>
      </c>
      <c r="M420" s="65" t="str">
        <f t="shared" si="54"/>
        <v>https://www.aiche.org/academy/conferences/loss-prevention-symposium/1983/proceeding</v>
      </c>
      <c r="N420" s="71" t="str">
        <f t="shared" si="55"/>
        <v>E. H. Livingston, "Designing And Maintaining Safe High-Pressure Facilities," 17th Annual Loss Prevention Symposium, Session 9b, AIChE, 1983.</v>
      </c>
      <c r="O420" s="90" t="str">
        <f t="shared" si="56"/>
        <v>https://www.aiche.org/academy/conferences/loss-prevention-symposium/1983/proceeding/session/technical-papers</v>
      </c>
      <c r="P420" s="28" t="s">
        <v>16311</v>
      </c>
      <c r="Q420" s="90" t="str">
        <f t="shared" si="53"/>
        <v>https://www.aiche.org/node/1482691/group/9256/session/118936/paper/820341</v>
      </c>
    </row>
    <row r="421" spans="1:17" ht="31" x14ac:dyDescent="0.35">
      <c r="A421" s="29">
        <v>420</v>
      </c>
      <c r="B421" s="66">
        <v>1983</v>
      </c>
      <c r="C421" s="29" t="s">
        <v>1006</v>
      </c>
      <c r="D421" s="38" t="s">
        <v>1030</v>
      </c>
      <c r="E421" s="28" t="s">
        <v>1035</v>
      </c>
      <c r="F421" s="28" t="s">
        <v>1036</v>
      </c>
      <c r="G421" s="29"/>
      <c r="H421" s="29"/>
      <c r="I421" s="29"/>
      <c r="J421" s="29" t="s">
        <v>923</v>
      </c>
      <c r="K421" s="29">
        <v>14</v>
      </c>
      <c r="L421" s="70" t="s">
        <v>1010</v>
      </c>
      <c r="M421" s="65" t="str">
        <f t="shared" si="54"/>
        <v>https://www.aiche.org/academy/conferences/loss-prevention-symposium/1983/proceeding</v>
      </c>
      <c r="N421" s="71" t="str">
        <f t="shared" si="55"/>
        <v>L. M. Jercinovic, "A Laboratory Safety Program," 17th Annual Loss Prevention Symposium, Session 9c, AIChE, 1983.</v>
      </c>
      <c r="O421" s="90" t="str">
        <f t="shared" si="56"/>
        <v>https://www.aiche.org/academy/conferences/loss-prevention-symposium/1983/proceeding/session/technical-papers</v>
      </c>
      <c r="P421" s="28" t="s">
        <v>16312</v>
      </c>
      <c r="Q421" s="90" t="str">
        <f t="shared" si="53"/>
        <v>https://www.aiche.org/node/1482691/group/9256/session/118936/paper/820346</v>
      </c>
    </row>
    <row r="422" spans="1:17" ht="46.5" x14ac:dyDescent="0.35">
      <c r="A422" s="29">
        <v>421</v>
      </c>
      <c r="B422" s="66">
        <v>1983</v>
      </c>
      <c r="C422" s="29" t="s">
        <v>1006</v>
      </c>
      <c r="D422" s="38" t="s">
        <v>1030</v>
      </c>
      <c r="E422" s="28" t="s">
        <v>1037</v>
      </c>
      <c r="F422" s="28" t="s">
        <v>1038</v>
      </c>
      <c r="G422" s="29"/>
      <c r="H422" s="29"/>
      <c r="I422" s="29"/>
      <c r="J422" s="29" t="s">
        <v>926</v>
      </c>
      <c r="K422" s="29">
        <v>15</v>
      </c>
      <c r="L422" s="70" t="s">
        <v>1010</v>
      </c>
      <c r="M422" s="65" t="str">
        <f t="shared" si="54"/>
        <v>https://www.aiche.org/academy/conferences/loss-prevention-symposium/1983/proceeding</v>
      </c>
      <c r="N422" s="71" t="str">
        <f t="shared" si="55"/>
        <v>P. H. Mehne , "Reducing The Risks In Exploratory Chemical Research Under High Pressure And Temperatures," 17th Annual Loss Prevention Symposium, Session 9d, AIChE, 1983.</v>
      </c>
      <c r="O422" s="90" t="str">
        <f t="shared" si="56"/>
        <v>https://www.aiche.org/academy/conferences/loss-prevention-symposium/1983/proceeding/session/technical-papers</v>
      </c>
      <c r="P422" s="28" t="s">
        <v>16313</v>
      </c>
      <c r="Q422" s="90" t="str">
        <f t="shared" si="53"/>
        <v>https://www.aiche.org/node/1482691/group/9256/session/118936/paper/820351</v>
      </c>
    </row>
    <row r="423" spans="1:17" ht="46.5" x14ac:dyDescent="0.35">
      <c r="A423" s="29">
        <v>422</v>
      </c>
      <c r="B423" s="66">
        <v>1983</v>
      </c>
      <c r="C423" s="29" t="s">
        <v>1006</v>
      </c>
      <c r="D423" s="38" t="s">
        <v>1030</v>
      </c>
      <c r="E423" s="28" t="s">
        <v>1039</v>
      </c>
      <c r="F423" s="28" t="s">
        <v>1040</v>
      </c>
      <c r="G423" s="29"/>
      <c r="H423" s="29"/>
      <c r="I423" s="29"/>
      <c r="J423" s="29" t="s">
        <v>929</v>
      </c>
      <c r="K423" s="29">
        <v>16</v>
      </c>
      <c r="L423" s="70" t="s">
        <v>1010</v>
      </c>
      <c r="M423" s="65" t="str">
        <f t="shared" si="54"/>
        <v>https://www.aiche.org/academy/conferences/loss-prevention-symposium/1983/proceeding</v>
      </c>
      <c r="N423" s="71" t="str">
        <f t="shared" si="55"/>
        <v>C. B. Boyer, "Review Of The ASME High Pressure Systems Committee's Efforts In The Development Of Codes And/Or Standards For High Pressure," 17th Annual Loss Prevention Symposium, Session 9e, AIChE, 1983.</v>
      </c>
      <c r="O423" s="90" t="str">
        <f t="shared" si="56"/>
        <v>https://www.aiche.org/academy/conferences/loss-prevention-symposium/1983/proceeding/session/technical-papers</v>
      </c>
      <c r="P423" s="28" t="s">
        <v>16314</v>
      </c>
      <c r="Q423" s="90" t="str">
        <f t="shared" si="53"/>
        <v>https://www.aiche.org/node/1482691/group/9256/session/118936/paper/820356</v>
      </c>
    </row>
    <row r="424" spans="1:17" ht="31" x14ac:dyDescent="0.35">
      <c r="A424" s="29">
        <v>423</v>
      </c>
      <c r="B424" s="66">
        <v>1983</v>
      </c>
      <c r="C424" s="29" t="s">
        <v>1006</v>
      </c>
      <c r="D424" s="38" t="s">
        <v>1041</v>
      </c>
      <c r="E424" s="28" t="s">
        <v>1042</v>
      </c>
      <c r="F424" s="28" t="s">
        <v>1043</v>
      </c>
      <c r="G424" s="29"/>
      <c r="H424" s="29"/>
      <c r="I424" s="29"/>
      <c r="J424" s="29" t="s">
        <v>934</v>
      </c>
      <c r="K424" s="29">
        <v>17</v>
      </c>
      <c r="L424" s="70" t="s">
        <v>1010</v>
      </c>
      <c r="M424" s="65" t="str">
        <f t="shared" si="54"/>
        <v>https://www.aiche.org/academy/conferences/loss-prevention-symposium/1983/proceeding</v>
      </c>
      <c r="N424" s="71" t="str">
        <f t="shared" si="55"/>
        <v>T. F. Van Ligten, "Flame Monitoring And Waste Fuels," 17th Annual Loss Prevention Symposium, Session 10a, AIChE, 1983.</v>
      </c>
      <c r="O424" s="90" t="str">
        <f t="shared" si="56"/>
        <v>https://www.aiche.org/academy/conferences/loss-prevention-symposium/1983/proceeding/session/technical-papers</v>
      </c>
      <c r="P424" s="28" t="s">
        <v>16315</v>
      </c>
      <c r="Q424" s="90" t="str">
        <f t="shared" si="53"/>
        <v>https://www.aiche.org/node/1482691/group/9256/session/118936/paper/820361</v>
      </c>
    </row>
    <row r="425" spans="1:17" ht="31" x14ac:dyDescent="0.35">
      <c r="A425" s="29">
        <v>424</v>
      </c>
      <c r="B425" s="66">
        <v>1983</v>
      </c>
      <c r="C425" s="29" t="s">
        <v>1006</v>
      </c>
      <c r="D425" s="38" t="s">
        <v>1041</v>
      </c>
      <c r="E425" s="28" t="s">
        <v>1044</v>
      </c>
      <c r="F425" s="28" t="s">
        <v>1045</v>
      </c>
      <c r="G425" s="29"/>
      <c r="H425" s="29"/>
      <c r="I425" s="29"/>
      <c r="J425" s="29" t="s">
        <v>939</v>
      </c>
      <c r="K425" s="29">
        <v>18</v>
      </c>
      <c r="L425" s="70" t="s">
        <v>1010</v>
      </c>
      <c r="M425" s="65" t="str">
        <f t="shared" si="54"/>
        <v>https://www.aiche.org/academy/conferences/loss-prevention-symposium/1983/proceeding</v>
      </c>
      <c r="N425" s="71" t="str">
        <f t="shared" si="55"/>
        <v>F. G. Feeley, Jr., "Opportunities And Precautions For Burning Waste In Steam Boilers," 17th Annual Loss Prevention Symposium, Session 10b, AIChE, 1983.</v>
      </c>
      <c r="O425" s="90" t="str">
        <f t="shared" si="56"/>
        <v>https://www.aiche.org/academy/conferences/loss-prevention-symposium/1983/proceeding/session/technical-papers</v>
      </c>
      <c r="P425" s="28" t="s">
        <v>16316</v>
      </c>
      <c r="Q425" s="90" t="str">
        <f t="shared" si="53"/>
        <v>https://www.aiche.org/node/1482691/group/9256/session/118936/paper/820366</v>
      </c>
    </row>
    <row r="426" spans="1:17" ht="46.5" x14ac:dyDescent="0.35">
      <c r="A426" s="29">
        <v>425</v>
      </c>
      <c r="B426" s="66">
        <v>1983</v>
      </c>
      <c r="C426" s="29" t="s">
        <v>1006</v>
      </c>
      <c r="D426" s="38" t="s">
        <v>1041</v>
      </c>
      <c r="E426" s="28" t="s">
        <v>1046</v>
      </c>
      <c r="F426" s="28" t="s">
        <v>1047</v>
      </c>
      <c r="G426" s="29"/>
      <c r="H426" s="29"/>
      <c r="I426" s="29"/>
      <c r="J426" s="29" t="s">
        <v>942</v>
      </c>
      <c r="K426" s="29">
        <v>19</v>
      </c>
      <c r="L426" s="70" t="s">
        <v>1010</v>
      </c>
      <c r="M426" s="65" t="str">
        <f t="shared" si="54"/>
        <v>https://www.aiche.org/academy/conferences/loss-prevention-symposium/1983/proceeding</v>
      </c>
      <c r="N426" s="71" t="str">
        <f t="shared" si="55"/>
        <v>J. T. Martel, "Safety And Reliability Of Microprocessor Based Combustion Safeguard Systems," 17th Annual Loss Prevention Symposium, Session 10c, AIChE, 1983.</v>
      </c>
      <c r="O426" s="90" t="str">
        <f t="shared" si="56"/>
        <v>https://www.aiche.org/academy/conferences/loss-prevention-symposium/1983/proceeding/session/technical-papers</v>
      </c>
      <c r="P426" s="28" t="s">
        <v>16317</v>
      </c>
      <c r="Q426" s="90" t="str">
        <f t="shared" si="53"/>
        <v>https://www.aiche.org/node/1482691/group/9256/session/118936/paper/820371</v>
      </c>
    </row>
    <row r="427" spans="1:17" ht="31" x14ac:dyDescent="0.35">
      <c r="A427" s="29">
        <v>426</v>
      </c>
      <c r="B427" s="66">
        <v>1983</v>
      </c>
      <c r="C427" s="29" t="s">
        <v>1006</v>
      </c>
      <c r="D427" s="38" t="s">
        <v>1041</v>
      </c>
      <c r="E427" s="28" t="s">
        <v>1048</v>
      </c>
      <c r="F427" s="28" t="s">
        <v>1049</v>
      </c>
      <c r="G427" s="29"/>
      <c r="H427" s="29"/>
      <c r="I427" s="29"/>
      <c r="J427" s="29" t="s">
        <v>937</v>
      </c>
      <c r="K427" s="29">
        <v>20</v>
      </c>
      <c r="L427" s="70" t="s">
        <v>1010</v>
      </c>
      <c r="M427" s="65" t="str">
        <f t="shared" si="54"/>
        <v>https://www.aiche.org/academy/conferences/loss-prevention-symposium/1983/proceeding</v>
      </c>
      <c r="N427" s="71" t="str">
        <f t="shared" si="55"/>
        <v>T. B. Hamilton, "Safety Considerations In Combustion Of Unconventional Fuels," 17th Annual Loss Prevention Symposium, Session 10d, AIChE, 1983.</v>
      </c>
      <c r="O427" s="90" t="str">
        <f t="shared" si="56"/>
        <v>https://www.aiche.org/academy/conferences/loss-prevention-symposium/1983/proceeding/session/technical-papers</v>
      </c>
      <c r="P427" s="28" t="s">
        <v>16318</v>
      </c>
      <c r="Q427" s="90" t="str">
        <f t="shared" si="53"/>
        <v>https://www.aiche.org/node/1482691/group/9256/session/118936/paper/820376</v>
      </c>
    </row>
    <row r="428" spans="1:17" ht="31" x14ac:dyDescent="0.35">
      <c r="A428" s="29">
        <v>427</v>
      </c>
      <c r="B428" s="66">
        <v>1983</v>
      </c>
      <c r="C428" s="29" t="s">
        <v>1006</v>
      </c>
      <c r="D428" s="38" t="s">
        <v>1050</v>
      </c>
      <c r="E428" s="28" t="s">
        <v>1051</v>
      </c>
      <c r="F428" s="28" t="s">
        <v>1052</v>
      </c>
      <c r="G428" s="29"/>
      <c r="H428" s="29"/>
      <c r="I428" s="29"/>
      <c r="J428" s="29" t="s">
        <v>951</v>
      </c>
      <c r="K428" s="29">
        <v>21</v>
      </c>
      <c r="L428" s="70" t="s">
        <v>1010</v>
      </c>
      <c r="M428" s="65" t="str">
        <f t="shared" si="54"/>
        <v>https://www.aiche.org/academy/conferences/loss-prevention-symposium/1983/proceeding</v>
      </c>
      <c r="N428" s="71" t="str">
        <f t="shared" si="55"/>
        <v>J. S. Arendt, "A Chemical Plant Accident Investigation Using Fault Tree Analysis," 17th Annual Loss Prevention Symposium, Session 11a, AIChE, 1983.</v>
      </c>
      <c r="O428" s="90" t="str">
        <f t="shared" si="56"/>
        <v>https://www.aiche.org/academy/conferences/loss-prevention-symposium/1983/proceeding/session/technical-papers</v>
      </c>
      <c r="P428" s="28" t="s">
        <v>16319</v>
      </c>
      <c r="Q428" s="90" t="str">
        <f t="shared" si="53"/>
        <v>https://www.aiche.org/node/1482691/group/9256/session/118936/paper/820381</v>
      </c>
    </row>
    <row r="429" spans="1:17" ht="31" x14ac:dyDescent="0.35">
      <c r="A429" s="29">
        <v>428</v>
      </c>
      <c r="B429" s="66">
        <v>1983</v>
      </c>
      <c r="C429" s="29" t="s">
        <v>1006</v>
      </c>
      <c r="D429" s="38" t="s">
        <v>1050</v>
      </c>
      <c r="E429" s="28" t="s">
        <v>1053</v>
      </c>
      <c r="F429" s="28" t="s">
        <v>1054</v>
      </c>
      <c r="G429" s="29"/>
      <c r="H429" s="29"/>
      <c r="I429" s="29"/>
      <c r="J429" s="29" t="s">
        <v>957</v>
      </c>
      <c r="K429" s="29">
        <v>22</v>
      </c>
      <c r="L429" s="70" t="s">
        <v>1010</v>
      </c>
      <c r="M429" s="65" t="str">
        <f t="shared" si="54"/>
        <v>https://www.aiche.org/academy/conferences/loss-prevention-symposium/1983/proceeding</v>
      </c>
      <c r="N429" s="71" t="str">
        <f t="shared" si="55"/>
        <v>T. O. Gibson, "Learning Value From A Recent Loss," 17th Annual Loss Prevention Symposium, Session 11b, AIChE, 1983.</v>
      </c>
      <c r="O429" s="90" t="str">
        <f t="shared" si="56"/>
        <v>https://www.aiche.org/academy/conferences/loss-prevention-symposium/1983/proceeding/session/technical-papers</v>
      </c>
      <c r="P429" s="28" t="s">
        <v>16320</v>
      </c>
      <c r="Q429" s="90" t="str">
        <f t="shared" si="53"/>
        <v>https://www.aiche.org/node/1482691/group/9256/session/118936/paper/820386</v>
      </c>
    </row>
    <row r="430" spans="1:17" ht="31" x14ac:dyDescent="0.35">
      <c r="A430" s="29">
        <v>429</v>
      </c>
      <c r="B430" s="66">
        <v>1983</v>
      </c>
      <c r="C430" s="29" t="s">
        <v>1006</v>
      </c>
      <c r="D430" s="38" t="s">
        <v>1050</v>
      </c>
      <c r="E430" s="28" t="s">
        <v>1055</v>
      </c>
      <c r="F430" s="28" t="s">
        <v>914</v>
      </c>
      <c r="G430" s="29"/>
      <c r="H430" s="29"/>
      <c r="I430" s="29"/>
      <c r="J430" s="29" t="s">
        <v>963</v>
      </c>
      <c r="K430" s="29">
        <v>23</v>
      </c>
      <c r="L430" s="70" t="s">
        <v>1010</v>
      </c>
      <c r="M430" s="65" t="str">
        <f t="shared" si="54"/>
        <v>https://www.aiche.org/academy/conferences/loss-prevention-symposium/1983/proceeding</v>
      </c>
      <c r="N430" s="71" t="str">
        <f t="shared" si="55"/>
        <v>W. B. Howard, "Efficient Time Use To Achieve Safety Of Processes," 17th Annual Loss Prevention Symposium, Session 11c, AIChE, 1983.</v>
      </c>
      <c r="O430" s="90" t="str">
        <f t="shared" si="56"/>
        <v>https://www.aiche.org/academy/conferences/loss-prevention-symposium/1983/proceeding/session/technical-papers</v>
      </c>
      <c r="P430" s="28" t="s">
        <v>16321</v>
      </c>
      <c r="Q430" s="90" t="str">
        <f t="shared" si="53"/>
        <v>https://www.aiche.org/node/1482691/group/9256/session/118936/paper/820391</v>
      </c>
    </row>
    <row r="431" spans="1:17" ht="31" x14ac:dyDescent="0.35">
      <c r="A431" s="29">
        <v>430</v>
      </c>
      <c r="B431" s="66">
        <v>1983</v>
      </c>
      <c r="C431" s="29" t="s">
        <v>1006</v>
      </c>
      <c r="D431" s="38" t="s">
        <v>1050</v>
      </c>
      <c r="E431" s="28" t="s">
        <v>1056</v>
      </c>
      <c r="F431" s="28" t="s">
        <v>747</v>
      </c>
      <c r="G431" s="29"/>
      <c r="H431" s="29"/>
      <c r="I431" s="29"/>
      <c r="J431" s="29" t="s">
        <v>966</v>
      </c>
      <c r="K431" s="29">
        <v>24</v>
      </c>
      <c r="L431" s="70" t="s">
        <v>1010</v>
      </c>
      <c r="M431" s="65" t="str">
        <f t="shared" si="54"/>
        <v>https://www.aiche.org/academy/conferences/loss-prevention-symposium/1983/proceeding</v>
      </c>
      <c r="N431" s="71" t="str">
        <f t="shared" si="55"/>
        <v>T. A. Kletz, "Accident Investigation How Far Should We Go?," 17th Annual Loss Prevention Symposium, Session 11d, AIChE, 1983.</v>
      </c>
      <c r="O431" s="90" t="str">
        <f t="shared" si="56"/>
        <v>https://www.aiche.org/academy/conferences/loss-prevention-symposium/1983/proceeding/session/technical-papers</v>
      </c>
      <c r="P431" s="28" t="s">
        <v>16322</v>
      </c>
      <c r="Q431" s="90" t="str">
        <f t="shared" si="53"/>
        <v>https://www.aiche.org/node/1482691/group/9256/session/118936/paper/820396</v>
      </c>
    </row>
    <row r="432" spans="1:17" ht="31" x14ac:dyDescent="0.35">
      <c r="A432" s="29">
        <v>431</v>
      </c>
      <c r="B432" s="66">
        <v>1983</v>
      </c>
      <c r="C432" s="29" t="s">
        <v>1006</v>
      </c>
      <c r="D432" s="38" t="s">
        <v>1050</v>
      </c>
      <c r="E432" s="28" t="s">
        <v>1057</v>
      </c>
      <c r="F432" s="28" t="s">
        <v>1058</v>
      </c>
      <c r="G432" s="29"/>
      <c r="H432" s="29"/>
      <c r="I432" s="29"/>
      <c r="J432" s="29" t="s">
        <v>975</v>
      </c>
      <c r="K432" s="29">
        <v>25</v>
      </c>
      <c r="L432" s="70" t="s">
        <v>1010</v>
      </c>
      <c r="M432" s="65" t="str">
        <f t="shared" si="54"/>
        <v>https://www.aiche.org/academy/conferences/loss-prevention-symposium/1983/proceeding</v>
      </c>
      <c r="N432" s="71" t="str">
        <f t="shared" si="55"/>
        <v>J. Easterbrook and D. V. Gagliardi, "Sewers Can Pass On Problems," 17th Annual Loss Prevention Symposium, Session 11e, AIChE, 1983.</v>
      </c>
      <c r="O432" s="90" t="str">
        <f t="shared" si="56"/>
        <v>https://www.aiche.org/academy/conferences/loss-prevention-symposium/1983/proceeding/session/technical-papers</v>
      </c>
      <c r="P432" s="28" t="s">
        <v>16323</v>
      </c>
      <c r="Q432" s="90" t="str">
        <f t="shared" si="53"/>
        <v>https://www.aiche.org/node/1482691/group/9256/session/118936/paper/820401</v>
      </c>
    </row>
    <row r="433" spans="1:17" ht="31" x14ac:dyDescent="0.35">
      <c r="A433" s="29">
        <v>432</v>
      </c>
      <c r="B433" s="66">
        <v>1983</v>
      </c>
      <c r="C433" s="29" t="s">
        <v>1006</v>
      </c>
      <c r="D433" s="38" t="s">
        <v>850</v>
      </c>
      <c r="E433" s="28" t="s">
        <v>1059</v>
      </c>
      <c r="F433" s="28" t="s">
        <v>1060</v>
      </c>
      <c r="G433" s="29"/>
      <c r="H433" s="29"/>
      <c r="I433" s="29"/>
      <c r="J433" s="29" t="s">
        <v>980</v>
      </c>
      <c r="K433" s="29">
        <v>26</v>
      </c>
      <c r="L433" s="70" t="s">
        <v>1010</v>
      </c>
      <c r="M433" s="65" t="str">
        <f t="shared" si="54"/>
        <v>https://www.aiche.org/academy/conferences/loss-prevention-symposium/1983/proceeding</v>
      </c>
      <c r="N433" s="71" t="str">
        <f t="shared" si="55"/>
        <v>G. K. Castle, "Fire Protection Of Industrial Control Systems," 17th Annual Loss Prevention Symposium, Session 12a, AIChE, 1983.</v>
      </c>
      <c r="O433" s="90" t="str">
        <f t="shared" si="56"/>
        <v>https://www.aiche.org/academy/conferences/loss-prevention-symposium/1983/proceeding/session/technical-papers</v>
      </c>
      <c r="P433" s="28" t="s">
        <v>16324</v>
      </c>
      <c r="Q433" s="90" t="str">
        <f t="shared" si="53"/>
        <v>https://www.aiche.org/node/1482691/group/9256/session/118936/paper/820406</v>
      </c>
    </row>
    <row r="434" spans="1:17" ht="31" x14ac:dyDescent="0.35">
      <c r="A434" s="29">
        <v>433</v>
      </c>
      <c r="B434" s="66">
        <v>1983</v>
      </c>
      <c r="C434" s="29" t="s">
        <v>1006</v>
      </c>
      <c r="D434" s="38" t="s">
        <v>850</v>
      </c>
      <c r="E434" s="28" t="s">
        <v>1061</v>
      </c>
      <c r="F434" s="28" t="s">
        <v>1062</v>
      </c>
      <c r="G434" s="29"/>
      <c r="H434" s="29"/>
      <c r="I434" s="29"/>
      <c r="J434" s="29" t="s">
        <v>986</v>
      </c>
      <c r="K434" s="29">
        <v>27</v>
      </c>
      <c r="L434" s="70" t="s">
        <v>1010</v>
      </c>
      <c r="M434" s="65" t="str">
        <f t="shared" si="54"/>
        <v>https://www.aiche.org/academy/conferences/loss-prevention-symposium/1983/proceeding</v>
      </c>
      <c r="N434" s="71" t="str">
        <f t="shared" si="55"/>
        <v>J. P. Rankin, "Sneak Circuits -- A Class Of Random, Unrepeatable Glitch," 17th Annual Loss Prevention Symposium, Session 12b, AIChE, 1983.</v>
      </c>
      <c r="O434" s="90" t="str">
        <f t="shared" si="56"/>
        <v>https://www.aiche.org/academy/conferences/loss-prevention-symposium/1983/proceeding/session/technical-papers</v>
      </c>
      <c r="P434" s="28" t="s">
        <v>16325</v>
      </c>
      <c r="Q434" s="90" t="str">
        <f t="shared" si="53"/>
        <v>https://www.aiche.org/node/1482691/group/9256/session/118936/paper/820411</v>
      </c>
    </row>
    <row r="435" spans="1:17" ht="31" x14ac:dyDescent="0.35">
      <c r="A435" s="29">
        <v>434</v>
      </c>
      <c r="B435" s="66">
        <v>1983</v>
      </c>
      <c r="C435" s="29" t="s">
        <v>1006</v>
      </c>
      <c r="D435" s="38" t="s">
        <v>850</v>
      </c>
      <c r="E435" s="28" t="s">
        <v>1063</v>
      </c>
      <c r="F435" s="28" t="s">
        <v>1064</v>
      </c>
      <c r="G435" s="29"/>
      <c r="H435" s="29"/>
      <c r="I435" s="29"/>
      <c r="J435" s="29" t="s">
        <v>998</v>
      </c>
      <c r="K435" s="29">
        <v>28</v>
      </c>
      <c r="L435" s="70" t="s">
        <v>1010</v>
      </c>
      <c r="M435" s="65" t="str">
        <f t="shared" si="54"/>
        <v>https://www.aiche.org/academy/conferences/loss-prevention-symposium/1983/proceeding</v>
      </c>
      <c r="N435" s="71" t="str">
        <f t="shared" si="55"/>
        <v>W. J. Fenlon, "A Comparison Of ARC And Other Thermal Stability Test Methods," 17th Annual Loss Prevention Symposium, Session 12d, AIChE, 1983.</v>
      </c>
      <c r="O435" s="90" t="str">
        <f t="shared" si="56"/>
        <v>https://www.aiche.org/academy/conferences/loss-prevention-symposium/1983/proceeding/session/technical-papers</v>
      </c>
      <c r="P435" s="28" t="s">
        <v>16326</v>
      </c>
      <c r="Q435" s="90" t="str">
        <f t="shared" si="53"/>
        <v>https://www.aiche.org/node/1482691/group/9256/session/118936/paper/820416</v>
      </c>
    </row>
    <row r="436" spans="1:17" ht="31" x14ac:dyDescent="0.35">
      <c r="A436" s="29">
        <v>435</v>
      </c>
      <c r="B436" s="66">
        <v>1984</v>
      </c>
      <c r="C436" s="29" t="s">
        <v>1006</v>
      </c>
      <c r="D436" s="38" t="s">
        <v>850</v>
      </c>
      <c r="E436" s="28" t="s">
        <v>15132</v>
      </c>
      <c r="F436" s="28" t="s">
        <v>1064</v>
      </c>
      <c r="G436" s="29">
        <v>3</v>
      </c>
      <c r="H436" s="29">
        <v>4</v>
      </c>
      <c r="I436" s="29" t="s">
        <v>1065</v>
      </c>
      <c r="J436" s="29"/>
      <c r="K436" s="29">
        <v>29</v>
      </c>
      <c r="L436" s="28" t="s">
        <v>886</v>
      </c>
      <c r="M436" s="65" t="str">
        <f t="shared" si="54"/>
        <v>https://www.aiche.org/academy/conferences/loss-prevention-symposium/1983/proceeding</v>
      </c>
      <c r="N436" s="71" t="str">
        <f>F436&amp;", """&amp;E436&amp;","" "&amp;L436&amp;", Vol "&amp;G436&amp;"("&amp;H436&amp;"), "&amp;I436&amp;", "&amp;B436&amp;"."</f>
        <v>W. J. Fenlon, "A Comparison Of ARC And Other Thermal Stability Test Methods - POP Version," Plant/Operations Progress, Vol 3(4), 197-202, 1984.</v>
      </c>
      <c r="O436" s="90" t="str">
        <f t="shared" si="56"/>
        <v>https://www.aiche.org/academy/conferences/loss-prevention-symposium/1983/proceeding/session/technical-papers</v>
      </c>
      <c r="P436" s="28" t="s">
        <v>16327</v>
      </c>
      <c r="Q436" s="90" t="str">
        <f t="shared" si="53"/>
        <v>https://www.aiche.org/node/1482691/group/9256/session/118936/paper/820421</v>
      </c>
    </row>
    <row r="437" spans="1:17" ht="46.5" x14ac:dyDescent="0.35">
      <c r="A437" s="29">
        <v>436</v>
      </c>
      <c r="B437" s="66">
        <v>1983</v>
      </c>
      <c r="C437" s="29" t="s">
        <v>1006</v>
      </c>
      <c r="D437" s="38" t="s">
        <v>850</v>
      </c>
      <c r="E437" s="28" t="s">
        <v>1066</v>
      </c>
      <c r="F437" s="28" t="s">
        <v>1067</v>
      </c>
      <c r="G437" s="29"/>
      <c r="H437" s="29"/>
      <c r="I437" s="29"/>
      <c r="J437" s="29" t="s">
        <v>1002</v>
      </c>
      <c r="K437" s="29">
        <v>30</v>
      </c>
      <c r="L437" s="70" t="s">
        <v>1010</v>
      </c>
      <c r="M437" s="65" t="str">
        <f>HYPERLINK("https://www.aiche.org/academy/conferences/loss-prevention-symposium/1983/proceeding")</f>
        <v>https://www.aiche.org/academy/conferences/loss-prevention-symposium/1983/proceeding</v>
      </c>
      <c r="N437" s="71" t="str">
        <f>F437&amp;", """&amp;E437&amp;","" "&amp;L437&amp;","&amp;" Session "&amp;J437&amp;", AIChE, "&amp;MID(C437,5,4)&amp;"."</f>
        <v>E. Palazzi, G. Fumarola, D. M. De Faveri, and G. Ferraiolo, "Releases Of Short Duration. Evaluation Of The Amount Of Gas In The Range Of Inflammability," 17th Annual Loss Prevention Symposium, Session 12e, AIChE, 1983.</v>
      </c>
      <c r="O437" s="90" t="str">
        <f>HYPERLINK("https://www.aiche.org/academy/conferences/loss-prevention-symposium/1983/proceeding/session/technical-papers")</f>
        <v>https://www.aiche.org/academy/conferences/loss-prevention-symposium/1983/proceeding/session/technical-papers</v>
      </c>
      <c r="P437" s="28" t="s">
        <v>16328</v>
      </c>
      <c r="Q437" s="90" t="str">
        <f t="shared" si="53"/>
        <v>https://www.aiche.org/node/1482691/group/9256/session/118936/paper/820426</v>
      </c>
    </row>
    <row r="438" spans="1:17" ht="31" x14ac:dyDescent="0.35">
      <c r="A438" s="29">
        <v>437</v>
      </c>
      <c r="B438" s="66">
        <v>1984</v>
      </c>
      <c r="C438" s="29" t="s">
        <v>1068</v>
      </c>
      <c r="D438" s="72" t="s">
        <v>1069</v>
      </c>
      <c r="E438" s="50" t="s">
        <v>1070</v>
      </c>
      <c r="F438" s="50" t="s">
        <v>1071</v>
      </c>
      <c r="G438" s="29"/>
      <c r="H438" s="29"/>
      <c r="I438" s="29"/>
      <c r="J438" s="29" t="s">
        <v>1072</v>
      </c>
      <c r="K438" s="67" t="s">
        <v>35</v>
      </c>
      <c r="L438" s="40" t="s">
        <v>1073</v>
      </c>
      <c r="M438" s="65" t="str">
        <f t="shared" ref="M438:M476" si="57">HYPERLINK("https://www.aiche.org/academy/conferences/loss-prevention-symposium/1984/proceeding")</f>
        <v>https://www.aiche.org/academy/conferences/loss-prevention-symposium/1984/proceeding</v>
      </c>
      <c r="N438" s="71" t="str">
        <f>F438&amp;", """&amp;E438&amp;","" "&amp;L438&amp;","&amp;" Session "&amp;J438&amp;", AIChE, "&amp;MID(C438,5,4)&amp;"."</f>
        <v>D. Law, "Auditing for Improved Safety Performance," 18th Annual Loss Prevention Symposium, Session 1a, AIChE, 1984.</v>
      </c>
      <c r="O438" s="90" t="str">
        <f t="shared" ref="O438:O476" si="58">HYPERLINK("https://www.aiche.org/academy/conferences/loss-prevention-symposium/1984/proceeding/session/technical-papers")</f>
        <v>https://www.aiche.org/academy/conferences/loss-prevention-symposium/1984/proceeding/session/technical-papers</v>
      </c>
      <c r="P438" s="28" t="s">
        <v>16329</v>
      </c>
      <c r="Q438" s="90" t="str">
        <f t="shared" si="53"/>
        <v>https://www.aiche.org/node/1482696/group/9261/session/118946/paper/820441</v>
      </c>
    </row>
    <row r="439" spans="1:17" ht="31" x14ac:dyDescent="0.35">
      <c r="A439" s="29">
        <v>438</v>
      </c>
      <c r="B439" s="66">
        <v>1984</v>
      </c>
      <c r="C439" s="29" t="s">
        <v>1068</v>
      </c>
      <c r="D439" s="72" t="s">
        <v>1069</v>
      </c>
      <c r="E439" s="50" t="s">
        <v>1074</v>
      </c>
      <c r="F439" s="50" t="s">
        <v>747</v>
      </c>
      <c r="G439" s="29"/>
      <c r="H439" s="29"/>
      <c r="I439" s="29"/>
      <c r="J439" s="29" t="s">
        <v>1075</v>
      </c>
      <c r="K439" s="67" t="s">
        <v>36</v>
      </c>
      <c r="L439" s="40" t="s">
        <v>1073</v>
      </c>
      <c r="M439" s="65" t="str">
        <f t="shared" si="57"/>
        <v>https://www.aiche.org/academy/conferences/loss-prevention-symposium/1984/proceeding</v>
      </c>
      <c r="N439" s="71" t="str">
        <f>F439&amp;", """&amp;E439&amp;","" "&amp;L439&amp;","&amp;" Session "&amp;J439&amp;", AIChE, "&amp;MID(C439,5,4)&amp;"."</f>
        <v>T. A. Kletz, "Grey Hairs Cost Nothing," 18th Annual Loss Prevention Symposium, Session 1b, AIChE, 1984.</v>
      </c>
      <c r="O439" s="90" t="str">
        <f t="shared" si="58"/>
        <v>https://www.aiche.org/academy/conferences/loss-prevention-symposium/1984/proceeding/session/technical-papers</v>
      </c>
      <c r="P439" s="28" t="s">
        <v>16330</v>
      </c>
      <c r="Q439" s="90" t="str">
        <f t="shared" si="53"/>
        <v>https://www.aiche.org/node/1482696/group/9261/session/118946/paper/820446</v>
      </c>
    </row>
    <row r="440" spans="1:17" ht="31" x14ac:dyDescent="0.35">
      <c r="A440" s="29">
        <v>439</v>
      </c>
      <c r="B440" s="66">
        <v>1984</v>
      </c>
      <c r="C440" s="29" t="s">
        <v>1068</v>
      </c>
      <c r="D440" s="38"/>
      <c r="E440" s="50" t="s">
        <v>15133</v>
      </c>
      <c r="F440" s="50" t="s">
        <v>747</v>
      </c>
      <c r="G440" s="73">
        <v>3</v>
      </c>
      <c r="H440" s="29">
        <v>4</v>
      </c>
      <c r="I440" s="29" t="s">
        <v>1076</v>
      </c>
      <c r="J440" s="29"/>
      <c r="K440" s="67" t="s">
        <v>37</v>
      </c>
      <c r="L440" s="28" t="s">
        <v>886</v>
      </c>
      <c r="M440" s="65" t="str">
        <f t="shared" si="57"/>
        <v>https://www.aiche.org/academy/conferences/loss-prevention-symposium/1984/proceeding</v>
      </c>
      <c r="N440" s="71" t="str">
        <f>F440&amp;", """&amp;E440&amp;","" "&amp;L440&amp;", Vol "&amp;G440&amp;"("&amp;H440&amp;"), "&amp;I440&amp;", "&amp;B440&amp;"."</f>
        <v>T. A. Kletz, "Grey Hairs Cost Nothing - POP Version," Plant/Operations Progress, Vol 3(4), 210-213, 1984.</v>
      </c>
      <c r="O440" s="90" t="str">
        <f t="shared" si="58"/>
        <v>https://www.aiche.org/academy/conferences/loss-prevention-symposium/1984/proceeding/session/technical-papers</v>
      </c>
      <c r="P440" s="28" t="s">
        <v>16331</v>
      </c>
      <c r="Q440" s="90" t="str">
        <f t="shared" si="53"/>
        <v>https://www.aiche.org/node/1482696/group/9261/session/118946/paper/820451</v>
      </c>
    </row>
    <row r="441" spans="1:17" ht="31" x14ac:dyDescent="0.35">
      <c r="A441" s="29">
        <v>440</v>
      </c>
      <c r="B441" s="66">
        <v>1984</v>
      </c>
      <c r="C441" s="29" t="s">
        <v>1068</v>
      </c>
      <c r="D441" s="72" t="s">
        <v>1069</v>
      </c>
      <c r="E441" s="50" t="s">
        <v>1077</v>
      </c>
      <c r="F441" s="50" t="s">
        <v>1078</v>
      </c>
      <c r="G441" s="75" t="s">
        <v>1079</v>
      </c>
      <c r="H441" s="29"/>
      <c r="I441" s="29"/>
      <c r="J441" s="29" t="s">
        <v>1080</v>
      </c>
      <c r="K441" s="67" t="s">
        <v>38</v>
      </c>
      <c r="L441" s="40" t="s">
        <v>1073</v>
      </c>
      <c r="M441" s="65" t="str">
        <f t="shared" si="57"/>
        <v>https://www.aiche.org/academy/conferences/loss-prevention-symposium/1984/proceeding</v>
      </c>
      <c r="N441" s="71" t="str">
        <f>F441&amp;", """&amp;E441&amp;","" "&amp;L441&amp;","&amp;" Session "&amp;J441&amp;", AIChE, "&amp;MID(C441,5,4)&amp;"."</f>
        <v>T. W. Lawrence, Jr., A. G. Smith, "Managing and Communicating Safety," 18th Annual Loss Prevention Symposium, Session 1c, AIChE, 1984.</v>
      </c>
      <c r="O441" s="90" t="str">
        <f t="shared" si="58"/>
        <v>https://www.aiche.org/academy/conferences/loss-prevention-symposium/1984/proceeding/session/technical-papers</v>
      </c>
      <c r="P441" s="28" t="s">
        <v>16332</v>
      </c>
      <c r="Q441" s="90" t="str">
        <f t="shared" si="53"/>
        <v>https://www.aiche.org/node/1482696/group/9261/session/118946/paper/820456</v>
      </c>
    </row>
    <row r="442" spans="1:17" ht="31" x14ac:dyDescent="0.35">
      <c r="A442" s="29">
        <v>441</v>
      </c>
      <c r="B442" s="66">
        <v>1984</v>
      </c>
      <c r="C442" s="29" t="s">
        <v>1068</v>
      </c>
      <c r="D442" s="72" t="s">
        <v>1069</v>
      </c>
      <c r="E442" s="50" t="s">
        <v>1081</v>
      </c>
      <c r="F442" s="50" t="s">
        <v>1082</v>
      </c>
      <c r="G442" s="29"/>
      <c r="H442" s="29"/>
      <c r="I442" s="29"/>
      <c r="J442" s="29" t="s">
        <v>1083</v>
      </c>
      <c r="K442" s="67" t="s">
        <v>39</v>
      </c>
      <c r="L442" s="40" t="s">
        <v>1073</v>
      </c>
      <c r="M442" s="65" t="str">
        <f t="shared" si="57"/>
        <v>https://www.aiche.org/academy/conferences/loss-prevention-symposium/1984/proceeding</v>
      </c>
      <c r="N442" s="71" t="str">
        <f>F442&amp;", """&amp;E442&amp;","" "&amp;L442&amp;","&amp;" Session "&amp;J442&amp;", AIChE, "&amp;MID(C442,5,4)&amp;"."</f>
        <v>R. E. Munson, "Process Hazards Management in Dupont," 18th Annual Loss Prevention Symposium, Session 1d, AIChE, 1984.</v>
      </c>
      <c r="O442" s="90" t="str">
        <f t="shared" si="58"/>
        <v>https://www.aiche.org/academy/conferences/loss-prevention-symposium/1984/proceeding/session/technical-papers</v>
      </c>
      <c r="P442" s="28" t="s">
        <v>16333</v>
      </c>
      <c r="Q442" s="90" t="str">
        <f t="shared" si="53"/>
        <v>https://www.aiche.org/node/1482696/group/9261/session/118946/paper/820461</v>
      </c>
    </row>
    <row r="443" spans="1:17" ht="31" x14ac:dyDescent="0.35">
      <c r="A443" s="29">
        <v>442</v>
      </c>
      <c r="B443" s="66">
        <v>1985</v>
      </c>
      <c r="C443" s="29" t="s">
        <v>1068</v>
      </c>
      <c r="D443" s="38"/>
      <c r="E443" s="50" t="s">
        <v>15134</v>
      </c>
      <c r="F443" s="50" t="s">
        <v>1082</v>
      </c>
      <c r="G443" s="73">
        <v>4</v>
      </c>
      <c r="H443" s="29">
        <v>1</v>
      </c>
      <c r="I443" s="29" t="s">
        <v>1084</v>
      </c>
      <c r="J443" s="29"/>
      <c r="K443" s="67" t="s">
        <v>40</v>
      </c>
      <c r="L443" s="28" t="s">
        <v>886</v>
      </c>
      <c r="M443" s="65" t="str">
        <f t="shared" si="57"/>
        <v>https://www.aiche.org/academy/conferences/loss-prevention-symposium/1984/proceeding</v>
      </c>
      <c r="N443" s="71" t="str">
        <f>F443&amp;", """&amp;E443&amp;","" "&amp;L443&amp;", Vol "&amp;G443&amp;"("&amp;H443&amp;"), "&amp;I443&amp;", "&amp;B443&amp;"."</f>
        <v>R. E. Munson, "Process Hazards Management in Dupont - POP Version," Plant/Operations Progress, Vol 4(1), 13-16, 1985.</v>
      </c>
      <c r="O443" s="90" t="str">
        <f t="shared" si="58"/>
        <v>https://www.aiche.org/academy/conferences/loss-prevention-symposium/1984/proceeding/session/technical-papers</v>
      </c>
      <c r="P443" s="28" t="s">
        <v>16334</v>
      </c>
      <c r="Q443" s="90" t="str">
        <f t="shared" si="53"/>
        <v>https://www.aiche.org/node/1482696/group/9261/session/118946/paper/820466</v>
      </c>
    </row>
    <row r="444" spans="1:17" ht="46.5" x14ac:dyDescent="0.35">
      <c r="A444" s="29">
        <v>443</v>
      </c>
      <c r="B444" s="66">
        <v>1984</v>
      </c>
      <c r="C444" s="29" t="s">
        <v>1068</v>
      </c>
      <c r="D444" s="72" t="s">
        <v>1085</v>
      </c>
      <c r="E444" s="50" t="s">
        <v>1086</v>
      </c>
      <c r="F444" s="50" t="s">
        <v>1087</v>
      </c>
      <c r="G444" s="29"/>
      <c r="H444" s="29"/>
      <c r="I444" s="29"/>
      <c r="J444" s="29" t="s">
        <v>1088</v>
      </c>
      <c r="K444" s="67" t="s">
        <v>41</v>
      </c>
      <c r="L444" s="40" t="s">
        <v>1073</v>
      </c>
      <c r="M444" s="65" t="str">
        <f t="shared" si="57"/>
        <v>https://www.aiche.org/academy/conferences/loss-prevention-symposium/1984/proceeding</v>
      </c>
      <c r="N444" s="71" t="str">
        <f>F444&amp;", """&amp;E444&amp;","" "&amp;L444&amp;","&amp;" Session "&amp;J444&amp;", AIChE, "&amp;MID(C444,5,4)&amp;"."</f>
        <v>R. L. Hart, "Formulas for Sizing Explosion Vents," 18th Annual Loss Prevention Symposium, Session 2a, AIChE, 1984.</v>
      </c>
      <c r="O444" s="90" t="str">
        <f t="shared" si="58"/>
        <v>https://www.aiche.org/academy/conferences/loss-prevention-symposium/1984/proceeding/session/technical-papers</v>
      </c>
      <c r="P444" s="28" t="s">
        <v>16335</v>
      </c>
      <c r="Q444" s="90" t="str">
        <f t="shared" si="53"/>
        <v>https://www.aiche.org/node/1482696/group/9261/session/118946/paper/820471</v>
      </c>
    </row>
    <row r="445" spans="1:17" ht="31" x14ac:dyDescent="0.35">
      <c r="A445" s="29">
        <v>444</v>
      </c>
      <c r="B445" s="66">
        <v>1985</v>
      </c>
      <c r="C445" s="29" t="s">
        <v>1068</v>
      </c>
      <c r="D445" s="38"/>
      <c r="E445" s="50" t="s">
        <v>15135</v>
      </c>
      <c r="F445" s="50" t="s">
        <v>1087</v>
      </c>
      <c r="G445" s="73">
        <v>4</v>
      </c>
      <c r="H445" s="29">
        <v>1</v>
      </c>
      <c r="I445" s="76" t="s">
        <v>1089</v>
      </c>
      <c r="J445" s="29"/>
      <c r="K445" s="67" t="s">
        <v>42</v>
      </c>
      <c r="L445" s="28" t="s">
        <v>886</v>
      </c>
      <c r="M445" s="65" t="str">
        <f t="shared" si="57"/>
        <v>https://www.aiche.org/academy/conferences/loss-prevention-symposium/1984/proceeding</v>
      </c>
      <c r="N445" s="71" t="str">
        <f>F445&amp;", """&amp;E445&amp;","" "&amp;L445&amp;", Vol "&amp;G445&amp;"("&amp;H445&amp;"), "&amp;I445&amp;", "&amp;B445&amp;"."</f>
        <v>R. L. Hart, "Formulas for Sizing Explosion Vents - POP Version," Plant/Operations Progress, Vol 4(1), 1-4, 1985.</v>
      </c>
      <c r="O445" s="90" t="str">
        <f t="shared" si="58"/>
        <v>https://www.aiche.org/academy/conferences/loss-prevention-symposium/1984/proceeding/session/technical-papers</v>
      </c>
      <c r="P445" s="28" t="s">
        <v>16336</v>
      </c>
      <c r="Q445" s="90" t="str">
        <f t="shared" si="53"/>
        <v>https://www.aiche.org/node/1482696/group/9261/session/118946/paper/820476</v>
      </c>
    </row>
    <row r="446" spans="1:17" ht="46.5" x14ac:dyDescent="0.35">
      <c r="A446" s="29">
        <v>445</v>
      </c>
      <c r="B446" s="66">
        <v>1985</v>
      </c>
      <c r="C446" s="29" t="s">
        <v>1068</v>
      </c>
      <c r="D446" s="72" t="s">
        <v>1085</v>
      </c>
      <c r="E446" s="50" t="s">
        <v>15136</v>
      </c>
      <c r="F446" s="50" t="s">
        <v>551</v>
      </c>
      <c r="G446" s="29">
        <v>4</v>
      </c>
      <c r="H446" s="29">
        <v>1</v>
      </c>
      <c r="I446" s="76" t="s">
        <v>1090</v>
      </c>
      <c r="J446" s="29"/>
      <c r="K446" s="67" t="s">
        <v>43</v>
      </c>
      <c r="L446" s="28" t="s">
        <v>886</v>
      </c>
      <c r="M446" s="65" t="str">
        <f t="shared" si="57"/>
        <v>https://www.aiche.org/academy/conferences/loss-prevention-symposium/1984/proceeding</v>
      </c>
      <c r="N446" s="71" t="str">
        <f>F446&amp;", """&amp;E446&amp;","" "&amp;L446&amp;", Vol "&amp;G446&amp;"("&amp;H446&amp;"), "&amp;I446&amp;", "&amp;B446&amp;"."</f>
        <v>W. Bartknecht, "Effectiveness of Explosion Venting As Protective Measure for Silos - POP Version," Plant/Operations Progress, Vol 4(1), 4-13, 1985.</v>
      </c>
      <c r="O446" s="90" t="str">
        <f t="shared" si="58"/>
        <v>https://www.aiche.org/academy/conferences/loss-prevention-symposium/1984/proceeding/session/technical-papers</v>
      </c>
      <c r="P446" s="28" t="s">
        <v>16337</v>
      </c>
      <c r="Q446" s="90" t="str">
        <f t="shared" si="53"/>
        <v>https://www.aiche.org/node/1482696/group/9261/session/118946/paper/820481</v>
      </c>
    </row>
    <row r="447" spans="1:17" ht="46.5" x14ac:dyDescent="0.35">
      <c r="A447" s="29">
        <v>446</v>
      </c>
      <c r="B447" s="66">
        <v>1984</v>
      </c>
      <c r="C447" s="29" t="s">
        <v>1068</v>
      </c>
      <c r="D447" s="72" t="s">
        <v>1085</v>
      </c>
      <c r="E447" s="50" t="s">
        <v>1091</v>
      </c>
      <c r="F447" s="50" t="s">
        <v>1092</v>
      </c>
      <c r="G447" s="29"/>
      <c r="H447" s="29"/>
      <c r="I447" s="29"/>
      <c r="J447" s="29" t="s">
        <v>1093</v>
      </c>
      <c r="K447" s="29">
        <v>10</v>
      </c>
      <c r="L447" s="40" t="s">
        <v>1073</v>
      </c>
      <c r="M447" s="65" t="str">
        <f t="shared" si="57"/>
        <v>https://www.aiche.org/academy/conferences/loss-prevention-symposium/1984/proceeding</v>
      </c>
      <c r="N447" s="71" t="str">
        <f>F447&amp;", """&amp;E447&amp;","" "&amp;L447&amp;","&amp;" Session "&amp;J447&amp;", AIChE, "&amp;MID(C447,5,4)&amp;"."</f>
        <v>T. Hirano, "Gas Explosion Processes in Enclosures," 18th Annual Loss Prevention Symposium, Session 2c, AIChE, 1984.</v>
      </c>
      <c r="O447" s="90" t="str">
        <f t="shared" si="58"/>
        <v>https://www.aiche.org/academy/conferences/loss-prevention-symposium/1984/proceeding/session/technical-papers</v>
      </c>
      <c r="P447" s="28" t="s">
        <v>16338</v>
      </c>
      <c r="Q447" s="90" t="str">
        <f t="shared" si="53"/>
        <v>https://www.aiche.org/node/1482696/group/9261/session/118946/paper/820486</v>
      </c>
    </row>
    <row r="448" spans="1:17" ht="31" x14ac:dyDescent="0.35">
      <c r="A448" s="29">
        <v>447</v>
      </c>
      <c r="B448" s="66">
        <v>1984</v>
      </c>
      <c r="C448" s="29" t="s">
        <v>1068</v>
      </c>
      <c r="D448" s="38"/>
      <c r="E448" s="50" t="s">
        <v>15137</v>
      </c>
      <c r="F448" s="50" t="s">
        <v>1092</v>
      </c>
      <c r="G448" s="73">
        <v>3</v>
      </c>
      <c r="H448" s="29">
        <v>4</v>
      </c>
      <c r="I448" s="29" t="s">
        <v>1094</v>
      </c>
      <c r="J448" s="29"/>
      <c r="K448" s="29">
        <v>11</v>
      </c>
      <c r="L448" s="28" t="s">
        <v>886</v>
      </c>
      <c r="M448" s="65" t="str">
        <f t="shared" si="57"/>
        <v>https://www.aiche.org/academy/conferences/loss-prevention-symposium/1984/proceeding</v>
      </c>
      <c r="N448" s="71" t="str">
        <f>F448&amp;", """&amp;E448&amp;","" "&amp;L448&amp;", Vol "&amp;G448&amp;"("&amp;H448&amp;"), "&amp;I448&amp;", "&amp;B448&amp;"."</f>
        <v>T. Hirano, "Gas Explosion Processes in Enclosures - POP Version," Plant/Operations Progress, Vol 3(4), 247-254, 1984.</v>
      </c>
      <c r="O448" s="90" t="str">
        <f t="shared" si="58"/>
        <v>https://www.aiche.org/academy/conferences/loss-prevention-symposium/1984/proceeding/session/technical-papers</v>
      </c>
      <c r="P448" s="28" t="s">
        <v>16339</v>
      </c>
      <c r="Q448" s="90" t="str">
        <f t="shared" si="53"/>
        <v>https://www.aiche.org/node/1482696/group/9261/session/118946/paper/820491</v>
      </c>
    </row>
    <row r="449" spans="1:17" ht="46.5" x14ac:dyDescent="0.35">
      <c r="A449" s="29">
        <v>448</v>
      </c>
      <c r="B449" s="66">
        <v>1984</v>
      </c>
      <c r="C449" s="29" t="s">
        <v>1068</v>
      </c>
      <c r="D449" s="72" t="s">
        <v>1085</v>
      </c>
      <c r="E449" s="50" t="s">
        <v>1095</v>
      </c>
      <c r="F449" s="50" t="s">
        <v>1096</v>
      </c>
      <c r="G449" s="29"/>
      <c r="H449" s="29"/>
      <c r="I449" s="29"/>
      <c r="J449" s="29" t="s">
        <v>1097</v>
      </c>
      <c r="K449" s="29">
        <v>12</v>
      </c>
      <c r="L449" s="40" t="s">
        <v>1073</v>
      </c>
      <c r="M449" s="65" t="str">
        <f t="shared" si="57"/>
        <v>https://www.aiche.org/academy/conferences/loss-prevention-symposium/1984/proceeding</v>
      </c>
      <c r="N449" s="71" t="str">
        <f>F449&amp;", """&amp;E449&amp;","" "&amp;L449&amp;","&amp;" Session "&amp;J449&amp;", AIChE, "&amp;MID(C449,5,4)&amp;"."</f>
        <v>P. J. Pelto and E. G. Baker, "Analysis of Liquefied Natural Gas (LNG) Release Prevention Systems," 18th Annual Loss Prevention Symposium, Session 2d, AIChE, 1984.</v>
      </c>
      <c r="O449" s="90" t="str">
        <f t="shared" si="58"/>
        <v>https://www.aiche.org/academy/conferences/loss-prevention-symposium/1984/proceeding/session/technical-papers</v>
      </c>
      <c r="P449" s="28" t="s">
        <v>16340</v>
      </c>
      <c r="Q449" s="90" t="str">
        <f t="shared" si="53"/>
        <v>https://www.aiche.org/node/1482696/group/9261/session/118946/paper/820496</v>
      </c>
    </row>
    <row r="450" spans="1:17" ht="46.5" x14ac:dyDescent="0.35">
      <c r="A450" s="29">
        <v>449</v>
      </c>
      <c r="B450" s="66">
        <v>1984</v>
      </c>
      <c r="C450" s="29" t="s">
        <v>1068</v>
      </c>
      <c r="D450" s="72" t="s">
        <v>1085</v>
      </c>
      <c r="E450" s="50" t="s">
        <v>1098</v>
      </c>
      <c r="F450" s="50" t="s">
        <v>1099</v>
      </c>
      <c r="G450" s="29"/>
      <c r="H450" s="29"/>
      <c r="I450" s="29"/>
      <c r="J450" s="29" t="s">
        <v>1100</v>
      </c>
      <c r="K450" s="29">
        <v>13</v>
      </c>
      <c r="L450" s="40" t="s">
        <v>1101</v>
      </c>
      <c r="M450" s="65" t="str">
        <f t="shared" si="57"/>
        <v>https://www.aiche.org/academy/conferences/loss-prevention-symposium/1984/proceeding</v>
      </c>
      <c r="N450" s="71" t="str">
        <f>F450&amp;", """&amp;E450&amp;","" "&amp;L450&amp;","&amp;" Session "&amp;J450&amp;", AIChE, "&amp;MID(C450,5,4)&amp;"."</f>
        <v>J. C. Cummings, J. H. S. Lee, A. L. Camp, and K. D. Marx, "Analysis of Combustion in Closed Or Vented Rooms and Vessels," 20th Annual Loss Prevention Symposium, Session 2e, AIChE, 1984.</v>
      </c>
      <c r="O450" s="90" t="str">
        <f t="shared" si="58"/>
        <v>https://www.aiche.org/academy/conferences/loss-prevention-symposium/1984/proceeding/session/technical-papers</v>
      </c>
      <c r="P450" s="28" t="s">
        <v>16341</v>
      </c>
      <c r="Q450" s="90" t="str">
        <f t="shared" si="53"/>
        <v>https://www.aiche.org/node/1482696/group/9261/session/118946/paper/820501</v>
      </c>
    </row>
    <row r="451" spans="1:17" ht="31" x14ac:dyDescent="0.35">
      <c r="A451" s="29">
        <v>450</v>
      </c>
      <c r="B451" s="66">
        <v>1984</v>
      </c>
      <c r="C451" s="29" t="s">
        <v>1068</v>
      </c>
      <c r="D451" s="72" t="s">
        <v>1102</v>
      </c>
      <c r="E451" s="50" t="s">
        <v>1103</v>
      </c>
      <c r="F451" s="50" t="s">
        <v>1104</v>
      </c>
      <c r="G451" s="29"/>
      <c r="H451" s="29"/>
      <c r="I451" s="29"/>
      <c r="J451" s="29" t="s">
        <v>1105</v>
      </c>
      <c r="K451" s="29">
        <v>14</v>
      </c>
      <c r="L451" s="40" t="s">
        <v>1073</v>
      </c>
      <c r="M451" s="65" t="str">
        <f t="shared" si="57"/>
        <v>https://www.aiche.org/academy/conferences/loss-prevention-symposium/1984/proceeding</v>
      </c>
      <c r="N451" s="71" t="str">
        <f>F451&amp;", """&amp;E451&amp;","" "&amp;L451&amp;","&amp;" Session "&amp;J451&amp;", AIChE, "&amp;MID(C451,5,4)&amp;"."</f>
        <v>S. Weiner, "Use of Programmable Devices for Safety," 18th Annual Loss Prevention Symposium, Session 3a, AIChE, 1984.</v>
      </c>
      <c r="O451" s="90" t="str">
        <f t="shared" si="58"/>
        <v>https://www.aiche.org/academy/conferences/loss-prevention-symposium/1984/proceeding/session/technical-papers</v>
      </c>
      <c r="P451" s="28" t="s">
        <v>16342</v>
      </c>
      <c r="Q451" s="90" t="str">
        <f t="shared" si="53"/>
        <v>https://www.aiche.org/node/1482696/group/9261/session/118946/paper/820506</v>
      </c>
    </row>
    <row r="452" spans="1:17" ht="31" x14ac:dyDescent="0.35">
      <c r="A452" s="29">
        <v>451</v>
      </c>
      <c r="B452" s="66">
        <v>1985</v>
      </c>
      <c r="C452" s="29" t="s">
        <v>1068</v>
      </c>
      <c r="D452" s="38"/>
      <c r="E452" s="50" t="s">
        <v>15138</v>
      </c>
      <c r="F452" s="50" t="s">
        <v>1104</v>
      </c>
      <c r="G452" s="73">
        <v>4</v>
      </c>
      <c r="H452" s="29">
        <v>1</v>
      </c>
      <c r="I452" s="29" t="s">
        <v>1106</v>
      </c>
      <c r="J452" s="29"/>
      <c r="K452" s="29">
        <v>15</v>
      </c>
      <c r="L452" s="28" t="s">
        <v>886</v>
      </c>
      <c r="M452" s="65" t="str">
        <f t="shared" si="57"/>
        <v>https://www.aiche.org/academy/conferences/loss-prevention-symposium/1984/proceeding</v>
      </c>
      <c r="N452" s="71" t="str">
        <f>F452&amp;", """&amp;E452&amp;","" "&amp;L452&amp;", Vol "&amp;G452&amp;"("&amp;H452&amp;"), "&amp;I452&amp;", "&amp;B452&amp;"."</f>
        <v>S. Weiner, "Use of Programmable Devices for Safety - POP Version," Plant/Operations Progress, Vol 4(1), 47-50, 1985.</v>
      </c>
      <c r="O452" s="90" t="str">
        <f t="shared" si="58"/>
        <v>https://www.aiche.org/academy/conferences/loss-prevention-symposium/1984/proceeding/session/technical-papers</v>
      </c>
      <c r="P452" s="28" t="s">
        <v>16343</v>
      </c>
      <c r="Q452" s="90" t="str">
        <f t="shared" si="53"/>
        <v>https://www.aiche.org/node/1482696/group/9261/session/118946/paper/820511</v>
      </c>
    </row>
    <row r="453" spans="1:17" ht="31" x14ac:dyDescent="0.35">
      <c r="A453" s="29">
        <v>452</v>
      </c>
      <c r="B453" s="66">
        <v>1984</v>
      </c>
      <c r="C453" s="29" t="s">
        <v>1068</v>
      </c>
      <c r="D453" s="72" t="s">
        <v>1102</v>
      </c>
      <c r="E453" s="50" t="s">
        <v>1107</v>
      </c>
      <c r="F453" s="50" t="s">
        <v>1108</v>
      </c>
      <c r="G453" s="29"/>
      <c r="H453" s="29"/>
      <c r="I453" s="29"/>
      <c r="J453" s="29" t="s">
        <v>1109</v>
      </c>
      <c r="K453" s="29">
        <v>16</v>
      </c>
      <c r="L453" s="40" t="s">
        <v>1073</v>
      </c>
      <c r="M453" s="65" t="str">
        <f t="shared" si="57"/>
        <v>https://www.aiche.org/academy/conferences/loss-prevention-symposium/1984/proceeding</v>
      </c>
      <c r="N453" s="71" t="str">
        <f>F453&amp;", """&amp;E453&amp;","" "&amp;L453&amp;","&amp;" Session "&amp;J453&amp;", AIChE, "&amp;MID(C453,5,4)&amp;"."</f>
        <v>C. T. Jacobsen, "High Temperature Polymeric Fire Barriers," 18th Annual Loss Prevention Symposium, Session 3b, AIChE, 1984.</v>
      </c>
      <c r="O453" s="90" t="str">
        <f t="shared" si="58"/>
        <v>https://www.aiche.org/academy/conferences/loss-prevention-symposium/1984/proceeding/session/technical-papers</v>
      </c>
      <c r="P453" s="28" t="s">
        <v>16344</v>
      </c>
      <c r="Q453" s="90" t="str">
        <f t="shared" si="53"/>
        <v>https://www.aiche.org/node/1482696/group/9261/session/118946/paper/820516</v>
      </c>
    </row>
    <row r="454" spans="1:17" ht="31" x14ac:dyDescent="0.35">
      <c r="A454" s="29">
        <v>453</v>
      </c>
      <c r="B454" s="66">
        <v>1986</v>
      </c>
      <c r="C454" s="29" t="s">
        <v>1068</v>
      </c>
      <c r="D454" s="38"/>
      <c r="E454" s="50" t="s">
        <v>15139</v>
      </c>
      <c r="F454" s="50" t="s">
        <v>1108</v>
      </c>
      <c r="G454" s="73">
        <v>5</v>
      </c>
      <c r="H454" s="29">
        <v>3</v>
      </c>
      <c r="I454" s="29" t="s">
        <v>1110</v>
      </c>
      <c r="J454" s="29"/>
      <c r="K454" s="29">
        <v>17</v>
      </c>
      <c r="L454" s="28" t="s">
        <v>886</v>
      </c>
      <c r="M454" s="65" t="str">
        <f t="shared" si="57"/>
        <v>https://www.aiche.org/academy/conferences/loss-prevention-symposium/1984/proceeding</v>
      </c>
      <c r="N454" s="71" t="str">
        <f>F454&amp;", """&amp;E454&amp;","" "&amp;L454&amp;", Vol "&amp;G454&amp;"("&amp;H454&amp;"), "&amp;I454&amp;", "&amp;B454&amp;"."</f>
        <v>C. T. Jacobsen, "High Temperature Polymeric Fire Barriers - POP Version," Plant/Operations Progress, Vol 5(3), 148-154, 1986.</v>
      </c>
      <c r="O454" s="90" t="str">
        <f t="shared" si="58"/>
        <v>https://www.aiche.org/academy/conferences/loss-prevention-symposium/1984/proceeding/session/technical-papers</v>
      </c>
      <c r="P454" s="28" t="s">
        <v>16345</v>
      </c>
      <c r="Q454" s="90" t="str">
        <f t="shared" si="53"/>
        <v>https://www.aiche.org/node/1482696/group/9261/session/118946/paper/820521</v>
      </c>
    </row>
    <row r="455" spans="1:17" ht="46.5" x14ac:dyDescent="0.35">
      <c r="A455" s="29">
        <v>454</v>
      </c>
      <c r="B455" s="66">
        <v>1984</v>
      </c>
      <c r="C455" s="29" t="s">
        <v>1068</v>
      </c>
      <c r="D455" s="72" t="s">
        <v>1102</v>
      </c>
      <c r="E455" s="50" t="s">
        <v>1111</v>
      </c>
      <c r="F455" s="50" t="s">
        <v>1112</v>
      </c>
      <c r="G455" s="29"/>
      <c r="H455" s="29"/>
      <c r="I455" s="29"/>
      <c r="J455" s="29" t="s">
        <v>1113</v>
      </c>
      <c r="K455" s="29">
        <v>18</v>
      </c>
      <c r="L455" s="40" t="s">
        <v>1073</v>
      </c>
      <c r="M455" s="65" t="str">
        <f t="shared" si="57"/>
        <v>https://www.aiche.org/academy/conferences/loss-prevention-symposium/1984/proceeding</v>
      </c>
      <c r="N455" s="71" t="str">
        <f>F455&amp;", """&amp;E455&amp;","" "&amp;L455&amp;","&amp;" Session "&amp;J455&amp;", AIChE, "&amp;MID(C455,5,4)&amp;"."</f>
        <v>B. G. Jones and R. C. Duckett, "A Thermographic Survey of the Integrity of a Process Plant Pressure Relief System," 18th Annual Loss Prevention Symposium, Session 3c, AIChE, 1984.</v>
      </c>
      <c r="O455" s="90" t="str">
        <f t="shared" si="58"/>
        <v>https://www.aiche.org/academy/conferences/loss-prevention-symposium/1984/proceeding/session/technical-papers</v>
      </c>
      <c r="P455" s="28" t="s">
        <v>16346</v>
      </c>
      <c r="Q455" s="90" t="str">
        <f t="shared" si="53"/>
        <v>https://www.aiche.org/node/1482696/group/9261/session/118946/paper/820526</v>
      </c>
    </row>
    <row r="456" spans="1:17" ht="46.5" x14ac:dyDescent="0.35">
      <c r="A456" s="29">
        <v>455</v>
      </c>
      <c r="B456" s="66">
        <v>1985</v>
      </c>
      <c r="C456" s="29" t="s">
        <v>1068</v>
      </c>
      <c r="D456" s="38"/>
      <c r="E456" s="50" t="s">
        <v>15140</v>
      </c>
      <c r="F456" s="50" t="s">
        <v>1112</v>
      </c>
      <c r="G456" s="73">
        <v>4</v>
      </c>
      <c r="H456" s="29">
        <v>3</v>
      </c>
      <c r="I456" s="29" t="s">
        <v>1114</v>
      </c>
      <c r="J456" s="29"/>
      <c r="K456" s="29">
        <v>19</v>
      </c>
      <c r="L456" s="28" t="s">
        <v>886</v>
      </c>
      <c r="M456" s="65" t="str">
        <f t="shared" si="57"/>
        <v>https://www.aiche.org/academy/conferences/loss-prevention-symposium/1984/proceeding</v>
      </c>
      <c r="N456" s="71" t="str">
        <f>F456&amp;", """&amp;E456&amp;","" "&amp;L456&amp;", Vol "&amp;G456&amp;"("&amp;H456&amp;"), "&amp;I456&amp;", "&amp;B456&amp;"."</f>
        <v>B. G. Jones and R. C. Duckett, "A Thermographic Survey of the Integrity of a Process Plant Pressure Relief System - POP Version," Plant/Operations Progress, Vol 4(3), 161-164, 1985.</v>
      </c>
      <c r="O456" s="90" t="str">
        <f t="shared" si="58"/>
        <v>https://www.aiche.org/academy/conferences/loss-prevention-symposium/1984/proceeding/session/technical-papers</v>
      </c>
      <c r="P456" s="28" t="s">
        <v>16347</v>
      </c>
      <c r="Q456" s="90" t="str">
        <f t="shared" si="53"/>
        <v>https://www.aiche.org/node/1482696/group/9261/session/118946/paper/820531</v>
      </c>
    </row>
    <row r="457" spans="1:17" ht="46.5" x14ac:dyDescent="0.35">
      <c r="A457" s="29">
        <v>456</v>
      </c>
      <c r="B457" s="66">
        <v>1984</v>
      </c>
      <c r="C457" s="29" t="s">
        <v>1068</v>
      </c>
      <c r="D457" s="72" t="s">
        <v>1102</v>
      </c>
      <c r="E457" s="50" t="s">
        <v>1115</v>
      </c>
      <c r="F457" s="50" t="s">
        <v>1116</v>
      </c>
      <c r="G457" s="29"/>
      <c r="H457" s="29"/>
      <c r="I457" s="29"/>
      <c r="J457" s="29" t="s">
        <v>1117</v>
      </c>
      <c r="K457" s="29">
        <v>20</v>
      </c>
      <c r="L457" s="40" t="s">
        <v>1073</v>
      </c>
      <c r="M457" s="65" t="str">
        <f t="shared" si="57"/>
        <v>https://www.aiche.org/academy/conferences/loss-prevention-symposium/1984/proceeding</v>
      </c>
      <c r="N457" s="71" t="str">
        <f>F457&amp;", """&amp;E457&amp;","" "&amp;L457&amp;","&amp;" Session "&amp;J457&amp;", AIChE, "&amp;MID(C457,5,4)&amp;"."</f>
        <v>J. V. Birtwistle, "Investigating the Forces Developed in Vessel Supports During Internal Combustion," 18th Annual Loss Prevention Symposium, Session 3d, AIChE, 1984.</v>
      </c>
      <c r="O457" s="90" t="str">
        <f t="shared" si="58"/>
        <v>https://www.aiche.org/academy/conferences/loss-prevention-symposium/1984/proceeding/session/technical-papers</v>
      </c>
      <c r="P457" s="28" t="s">
        <v>16348</v>
      </c>
      <c r="Q457" s="90" t="str">
        <f t="shared" si="53"/>
        <v>https://www.aiche.org/node/1482696/group/9261/session/118946/paper/820536</v>
      </c>
    </row>
    <row r="458" spans="1:17" ht="46.5" x14ac:dyDescent="0.35">
      <c r="A458" s="29">
        <v>457</v>
      </c>
      <c r="B458" s="66">
        <v>1984</v>
      </c>
      <c r="C458" s="29" t="s">
        <v>1068</v>
      </c>
      <c r="D458" s="72" t="s">
        <v>1102</v>
      </c>
      <c r="E458" s="50" t="s">
        <v>1118</v>
      </c>
      <c r="F458" s="50" t="s">
        <v>1119</v>
      </c>
      <c r="G458" s="29"/>
      <c r="H458" s="29"/>
      <c r="I458" s="29"/>
      <c r="J458" s="29" t="s">
        <v>1120</v>
      </c>
      <c r="K458" s="29">
        <v>21</v>
      </c>
      <c r="L458" s="40" t="s">
        <v>1073</v>
      </c>
      <c r="M458" s="65" t="str">
        <f t="shared" si="57"/>
        <v>https://www.aiche.org/academy/conferences/loss-prevention-symposium/1984/proceeding</v>
      </c>
      <c r="N458" s="71" t="str">
        <f>F458&amp;", """&amp;E458&amp;","" "&amp;L458&amp;","&amp;" Session "&amp;J458&amp;", AIChE, "&amp;MID(C458,5,4)&amp;"."</f>
        <v>M. W. Ringer, "Detonation Tests and Response Analyses of Vessels and Piping Containing Gas and Aerated Liquid," 18th Annual Loss Prevention Symposium, Session 3e, AIChE, 1984.</v>
      </c>
      <c r="O458" s="90" t="str">
        <f t="shared" si="58"/>
        <v>https://www.aiche.org/academy/conferences/loss-prevention-symposium/1984/proceeding/session/technical-papers</v>
      </c>
      <c r="P458" s="28" t="s">
        <v>16349</v>
      </c>
      <c r="Q458" s="90" t="str">
        <f t="shared" si="53"/>
        <v>https://www.aiche.org/node/1482696/group/9261/session/118946/paper/820541</v>
      </c>
    </row>
    <row r="459" spans="1:17" ht="46.5" x14ac:dyDescent="0.35">
      <c r="A459" s="29">
        <v>458</v>
      </c>
      <c r="B459" s="66">
        <v>1985</v>
      </c>
      <c r="C459" s="29" t="s">
        <v>1068</v>
      </c>
      <c r="D459" s="38"/>
      <c r="E459" s="50" t="s">
        <v>15141</v>
      </c>
      <c r="F459" s="50" t="s">
        <v>1119</v>
      </c>
      <c r="G459" s="73">
        <v>4</v>
      </c>
      <c r="H459" s="29">
        <v>1</v>
      </c>
      <c r="I459" s="77" t="s">
        <v>1121</v>
      </c>
      <c r="J459" s="29"/>
      <c r="K459" s="29">
        <v>22</v>
      </c>
      <c r="L459" s="28" t="s">
        <v>886</v>
      </c>
      <c r="M459" s="65" t="str">
        <f t="shared" si="57"/>
        <v>https://www.aiche.org/academy/conferences/loss-prevention-symposium/1984/proceeding</v>
      </c>
      <c r="N459" s="71" t="str">
        <f>F459&amp;", """&amp;E459&amp;","" "&amp;L459&amp;", Vol "&amp;G459&amp;"("&amp;H459&amp;"), "&amp;I459&amp;", "&amp;B459&amp;"."</f>
        <v>M. W. Ringer, "Detonation Tests and Response Analyses of Vessels and Piping Containing Gas and Aerated Liquid - POP Version," Plant/Operations Progress, Vol 4(1), 26-47, 1985.</v>
      </c>
      <c r="O459" s="90" t="str">
        <f t="shared" si="58"/>
        <v>https://www.aiche.org/academy/conferences/loss-prevention-symposium/1984/proceeding/session/technical-papers</v>
      </c>
      <c r="P459" s="28" t="s">
        <v>16350</v>
      </c>
      <c r="Q459" s="90" t="str">
        <f t="shared" ref="Q459:Q522" si="59">HYPERLINK(P459)</f>
        <v>https://www.aiche.org/node/1482696/group/9261/session/118946/paper/820546</v>
      </c>
    </row>
    <row r="460" spans="1:17" ht="46.5" x14ac:dyDescent="0.35">
      <c r="A460" s="29">
        <v>459</v>
      </c>
      <c r="B460" s="66">
        <v>1984</v>
      </c>
      <c r="C460" s="29" t="s">
        <v>1068</v>
      </c>
      <c r="D460" s="72" t="s">
        <v>1122</v>
      </c>
      <c r="E460" s="50" t="s">
        <v>1123</v>
      </c>
      <c r="F460" s="50" t="s">
        <v>1124</v>
      </c>
      <c r="G460" s="29"/>
      <c r="H460" s="29"/>
      <c r="I460" s="29"/>
      <c r="J460" s="29" t="s">
        <v>1125</v>
      </c>
      <c r="K460" s="29">
        <v>23</v>
      </c>
      <c r="L460" s="40" t="s">
        <v>1073</v>
      </c>
      <c r="M460" s="65" t="str">
        <f t="shared" si="57"/>
        <v>https://www.aiche.org/academy/conferences/loss-prevention-symposium/1984/proceeding</v>
      </c>
      <c r="N460" s="71" t="str">
        <f>F460&amp;", """&amp;E460&amp;","" "&amp;L460&amp;","&amp;" Session "&amp;J460&amp;", AIChE, "&amp;MID(C460,5,4)&amp;"."</f>
        <v>L. C. Doelp, G. K. Lee, R. E. Linney, and R. W. Ormsby, "Quantitative Fault Tree Analysis - Gate-by-Gate Method," 18th Annual Loss Prevention Symposium, Session 4a, AIChE, 1984.</v>
      </c>
      <c r="O460" s="90" t="str">
        <f t="shared" si="58"/>
        <v>https://www.aiche.org/academy/conferences/loss-prevention-symposium/1984/proceeding/session/technical-papers</v>
      </c>
      <c r="P460" s="28" t="s">
        <v>16351</v>
      </c>
      <c r="Q460" s="90" t="str">
        <f t="shared" si="59"/>
        <v>https://www.aiche.org/node/1482696/group/9261/session/118946/paper/820551</v>
      </c>
    </row>
    <row r="461" spans="1:17" ht="46.5" x14ac:dyDescent="0.35">
      <c r="A461" s="29">
        <v>460</v>
      </c>
      <c r="B461" s="66">
        <v>1984</v>
      </c>
      <c r="C461" s="29" t="s">
        <v>1068</v>
      </c>
      <c r="D461" s="38"/>
      <c r="E461" s="50" t="s">
        <v>15142</v>
      </c>
      <c r="F461" s="50" t="s">
        <v>1124</v>
      </c>
      <c r="G461" s="73">
        <v>3</v>
      </c>
      <c r="H461" s="29">
        <v>4</v>
      </c>
      <c r="I461" s="29" t="s">
        <v>1126</v>
      </c>
      <c r="J461" s="29"/>
      <c r="K461" s="29">
        <v>24</v>
      </c>
      <c r="L461" s="28" t="s">
        <v>886</v>
      </c>
      <c r="M461" s="65" t="str">
        <f t="shared" si="57"/>
        <v>https://www.aiche.org/academy/conferences/loss-prevention-symposium/1984/proceeding</v>
      </c>
      <c r="N461" s="71" t="str">
        <f>F461&amp;", """&amp;E461&amp;","" "&amp;L461&amp;", Vol "&amp;G461&amp;"("&amp;H461&amp;"), "&amp;I461&amp;", "&amp;B461&amp;"."</f>
        <v>L. C. Doelp, G. K. Lee, R. E. Linney, and R. W. Ormsby, "Quantitative Fault Tree Analysis  - Gate-by-Gate Method - POP Version," Plant/Operations Progress, Vol 3(4), 227-238, 1984.</v>
      </c>
      <c r="O461" s="90" t="str">
        <f t="shared" si="58"/>
        <v>https://www.aiche.org/academy/conferences/loss-prevention-symposium/1984/proceeding/session/technical-papers</v>
      </c>
      <c r="P461" s="28" t="s">
        <v>16352</v>
      </c>
      <c r="Q461" s="90" t="str">
        <f t="shared" si="59"/>
        <v>https://www.aiche.org/node/1482696/group/9261/session/118946/paper/820556</v>
      </c>
    </row>
    <row r="462" spans="1:17" ht="46.5" x14ac:dyDescent="0.35">
      <c r="A462" s="29">
        <v>461</v>
      </c>
      <c r="B462" s="66">
        <v>1984</v>
      </c>
      <c r="C462" s="29" t="s">
        <v>1068</v>
      </c>
      <c r="D462" s="72" t="s">
        <v>1122</v>
      </c>
      <c r="E462" s="50" t="s">
        <v>1127</v>
      </c>
      <c r="F462" s="50" t="s">
        <v>1128</v>
      </c>
      <c r="G462" s="29"/>
      <c r="H462" s="29"/>
      <c r="I462" s="29"/>
      <c r="J462" s="29" t="s">
        <v>1129</v>
      </c>
      <c r="K462" s="29">
        <v>25</v>
      </c>
      <c r="L462" s="40" t="s">
        <v>1073</v>
      </c>
      <c r="M462" s="65" t="str">
        <f t="shared" si="57"/>
        <v>https://www.aiche.org/academy/conferences/loss-prevention-symposium/1984/proceeding</v>
      </c>
      <c r="N462" s="71" t="str">
        <f>F462&amp;", """&amp;E462&amp;","" "&amp;L462&amp;","&amp;" Session "&amp;J462&amp;", AIChE, "&amp;MID(C462,5,4)&amp;"."</f>
        <v>R. W. Prugh, "Mitigation of Vapor Cloud Hazards," 18th Annual Loss Prevention Symposium, Session 4b, AIChE, 1984.</v>
      </c>
      <c r="O462" s="90" t="str">
        <f t="shared" si="58"/>
        <v>https://www.aiche.org/academy/conferences/loss-prevention-symposium/1984/proceeding/session/technical-papers</v>
      </c>
      <c r="P462" s="28" t="s">
        <v>16353</v>
      </c>
      <c r="Q462" s="90" t="str">
        <f t="shared" si="59"/>
        <v>https://www.aiche.org/node/1482696/group/9261/session/118946/paper/820561</v>
      </c>
    </row>
    <row r="463" spans="1:17" ht="46.5" x14ac:dyDescent="0.35">
      <c r="A463" s="29">
        <v>462</v>
      </c>
      <c r="B463" s="66">
        <v>1984</v>
      </c>
      <c r="C463" s="29" t="s">
        <v>1068</v>
      </c>
      <c r="D463" s="72" t="s">
        <v>1122</v>
      </c>
      <c r="E463" s="50" t="s">
        <v>1130</v>
      </c>
      <c r="F463" s="50" t="s">
        <v>1131</v>
      </c>
      <c r="G463" s="29"/>
      <c r="H463" s="29"/>
      <c r="I463" s="29"/>
      <c r="J463" s="29" t="s">
        <v>1132</v>
      </c>
      <c r="K463" s="29">
        <v>26</v>
      </c>
      <c r="L463" s="40" t="s">
        <v>1073</v>
      </c>
      <c r="M463" s="65" t="str">
        <f t="shared" si="57"/>
        <v>https://www.aiche.org/academy/conferences/loss-prevention-symposium/1984/proceeding</v>
      </c>
      <c r="N463" s="71" t="str">
        <f>F463&amp;", """&amp;E463&amp;","" "&amp;L463&amp;","&amp;" Session "&amp;J463&amp;", AIChE, "&amp;MID(C463,5,4)&amp;"."</f>
        <v>R. A. Freeman, "The Use of Risk Assessment in the Chemical Industries," 18th Annual Loss Prevention Symposium, Session 4c, AIChE, 1984.</v>
      </c>
      <c r="O463" s="90" t="str">
        <f t="shared" si="58"/>
        <v>https://www.aiche.org/academy/conferences/loss-prevention-symposium/1984/proceeding/session/technical-papers</v>
      </c>
      <c r="P463" s="28" t="s">
        <v>16354</v>
      </c>
      <c r="Q463" s="90" t="str">
        <f t="shared" si="59"/>
        <v>https://www.aiche.org/node/1482696/group/9261/session/118946/paper/820566</v>
      </c>
    </row>
    <row r="464" spans="1:17" ht="31" x14ac:dyDescent="0.35">
      <c r="A464" s="29">
        <v>463</v>
      </c>
      <c r="B464" s="66">
        <v>1985</v>
      </c>
      <c r="C464" s="29" t="s">
        <v>1068</v>
      </c>
      <c r="D464" s="38"/>
      <c r="E464" s="50" t="s">
        <v>15143</v>
      </c>
      <c r="F464" s="50" t="s">
        <v>1131</v>
      </c>
      <c r="G464" s="73">
        <v>4</v>
      </c>
      <c r="H464" s="29">
        <v>2</v>
      </c>
      <c r="I464" s="29" t="s">
        <v>117</v>
      </c>
      <c r="J464" s="29"/>
      <c r="K464" s="29">
        <v>27</v>
      </c>
      <c r="L464" s="28" t="s">
        <v>886</v>
      </c>
      <c r="M464" s="65" t="str">
        <f t="shared" si="57"/>
        <v>https://www.aiche.org/academy/conferences/loss-prevention-symposium/1984/proceeding</v>
      </c>
      <c r="N464" s="71" t="str">
        <f>F464&amp;", """&amp;E464&amp;","" "&amp;L464&amp;", Vol "&amp;G464&amp;"("&amp;H464&amp;"), "&amp;I464&amp;", "&amp;B464&amp;"."</f>
        <v>R. A. Freeman, "The Use of Risk Assessment in the Chemical Industries - POP Version," Plant/Operations Progress, Vol 4(2), 85-89, 1985.</v>
      </c>
      <c r="O464" s="90" t="str">
        <f t="shared" si="58"/>
        <v>https://www.aiche.org/academy/conferences/loss-prevention-symposium/1984/proceeding/session/technical-papers</v>
      </c>
      <c r="P464" s="28" t="s">
        <v>16355</v>
      </c>
      <c r="Q464" s="90" t="str">
        <f t="shared" si="59"/>
        <v>https://www.aiche.org/node/1482696/group/9261/session/118946/paper/820571</v>
      </c>
    </row>
    <row r="465" spans="1:17" ht="46.5" x14ac:dyDescent="0.35">
      <c r="A465" s="29">
        <v>464</v>
      </c>
      <c r="B465" s="66">
        <v>1984</v>
      </c>
      <c r="C465" s="29" t="s">
        <v>1068</v>
      </c>
      <c r="D465" s="72" t="s">
        <v>1122</v>
      </c>
      <c r="E465" s="50" t="s">
        <v>1133</v>
      </c>
      <c r="F465" s="50" t="s">
        <v>1134</v>
      </c>
      <c r="G465" s="29"/>
      <c r="H465" s="29"/>
      <c r="I465" s="29"/>
      <c r="J465" s="29" t="s">
        <v>1135</v>
      </c>
      <c r="K465" s="29">
        <v>28</v>
      </c>
      <c r="L465" s="40" t="s">
        <v>1073</v>
      </c>
      <c r="M465" s="65" t="str">
        <f t="shared" si="57"/>
        <v>https://www.aiche.org/academy/conferences/loss-prevention-symposium/1984/proceeding</v>
      </c>
      <c r="N465" s="71" t="str">
        <f>F465&amp;", """&amp;E465&amp;","" "&amp;L465&amp;","&amp;" Session "&amp;J465&amp;", AIChE, "&amp;MID(C465,5,4)&amp;"."</f>
        <v>A. P. Cox, P. L. Holden, D. R. T. Lowe, and G. Opschoor, "Risk Analysis in the Process Industries," 18th Annual Loss Prevention Symposium, Session 4d, AIChE, 1984.</v>
      </c>
      <c r="O465" s="90" t="str">
        <f t="shared" si="58"/>
        <v>https://www.aiche.org/academy/conferences/loss-prevention-symposium/1984/proceeding/session/technical-papers</v>
      </c>
      <c r="P465" s="28" t="s">
        <v>16356</v>
      </c>
      <c r="Q465" s="90" t="str">
        <f t="shared" si="59"/>
        <v>https://www.aiche.org/node/1482696/group/9261/session/118946/paper/820576</v>
      </c>
    </row>
    <row r="466" spans="1:17" ht="46.5" x14ac:dyDescent="0.35">
      <c r="A466" s="29">
        <v>465</v>
      </c>
      <c r="B466" s="66">
        <v>1984</v>
      </c>
      <c r="C466" s="29" t="s">
        <v>1068</v>
      </c>
      <c r="D466" s="72" t="s">
        <v>1136</v>
      </c>
      <c r="E466" s="50" t="s">
        <v>1137</v>
      </c>
      <c r="F466" s="50" t="s">
        <v>1138</v>
      </c>
      <c r="G466" s="29"/>
      <c r="H466" s="29"/>
      <c r="I466" s="29"/>
      <c r="J466" s="29" t="s">
        <v>1139</v>
      </c>
      <c r="K466" s="29">
        <v>29</v>
      </c>
      <c r="L466" s="40" t="s">
        <v>1073</v>
      </c>
      <c r="M466" s="65" t="str">
        <f t="shared" si="57"/>
        <v>https://www.aiche.org/academy/conferences/loss-prevention-symposium/1984/proceeding</v>
      </c>
      <c r="N466" s="71" t="str">
        <f>F466&amp;", """&amp;E466&amp;","" "&amp;L466&amp;","&amp;" Session "&amp;J466&amp;", AIChE, "&amp;MID(C466,5,4)&amp;"."</f>
        <v>A. G. Johnston, "The Organisation of a Multi-Sponsored International Research Project on Dispersion of Heavy Gas Clouds," 18th Annual Loss Prevention Symposium, Session 5b, AIChE, 1984.</v>
      </c>
      <c r="O466" s="90" t="str">
        <f t="shared" si="58"/>
        <v>https://www.aiche.org/academy/conferences/loss-prevention-symposium/1984/proceeding/session/technical-papers</v>
      </c>
      <c r="P466" s="28" t="s">
        <v>16357</v>
      </c>
      <c r="Q466" s="90" t="str">
        <f t="shared" si="59"/>
        <v>https://www.aiche.org/node/1482696/group/9261/session/118946/paper/820581</v>
      </c>
    </row>
    <row r="467" spans="1:17" ht="31" x14ac:dyDescent="0.35">
      <c r="A467" s="29">
        <v>466</v>
      </c>
      <c r="B467" s="66">
        <v>1984</v>
      </c>
      <c r="C467" s="29" t="s">
        <v>1068</v>
      </c>
      <c r="D467" s="72" t="s">
        <v>1136</v>
      </c>
      <c r="E467" s="50" t="s">
        <v>1140</v>
      </c>
      <c r="F467" s="50" t="s">
        <v>1141</v>
      </c>
      <c r="G467" s="29"/>
      <c r="H467" s="29"/>
      <c r="I467" s="29"/>
      <c r="J467" s="29" t="s">
        <v>1142</v>
      </c>
      <c r="K467" s="29">
        <v>30</v>
      </c>
      <c r="L467" s="40" t="s">
        <v>1073</v>
      </c>
      <c r="M467" s="65" t="str">
        <f t="shared" si="57"/>
        <v>https://www.aiche.org/academy/conferences/loss-prevention-symposium/1984/proceeding</v>
      </c>
      <c r="N467" s="71" t="str">
        <f>F467&amp;", """&amp;E467&amp;","" "&amp;L467&amp;","&amp;" Session "&amp;J467&amp;", AIChE, "&amp;MID(C467,5,4)&amp;"."</f>
        <v>J. McQuaid, "Trials on Dispersion of Heavy Gas Clouds," 18th Annual Loss Prevention Symposium, Session 5c, AIChE, 1984.</v>
      </c>
      <c r="O467" s="90" t="str">
        <f t="shared" si="58"/>
        <v>https://www.aiche.org/academy/conferences/loss-prevention-symposium/1984/proceeding/session/technical-papers</v>
      </c>
      <c r="P467" s="28" t="s">
        <v>16358</v>
      </c>
      <c r="Q467" s="90" t="str">
        <f t="shared" si="59"/>
        <v>https://www.aiche.org/node/1482696/group/9261/session/118946/paper/820586</v>
      </c>
    </row>
    <row r="468" spans="1:17" ht="31" x14ac:dyDescent="0.35">
      <c r="A468" s="29">
        <v>467</v>
      </c>
      <c r="B468" s="66">
        <v>1985</v>
      </c>
      <c r="C468" s="29" t="s">
        <v>1068</v>
      </c>
      <c r="D468" s="38"/>
      <c r="E468" s="50" t="s">
        <v>15144</v>
      </c>
      <c r="F468" s="50" t="s">
        <v>1141</v>
      </c>
      <c r="G468" s="73">
        <v>4</v>
      </c>
      <c r="H468" s="29">
        <v>1</v>
      </c>
      <c r="I468" s="29" t="s">
        <v>893</v>
      </c>
      <c r="J468" s="29"/>
      <c r="K468" s="29">
        <v>31</v>
      </c>
      <c r="L468" s="28" t="s">
        <v>886</v>
      </c>
      <c r="M468" s="65" t="str">
        <f t="shared" si="57"/>
        <v>https://www.aiche.org/academy/conferences/loss-prevention-symposium/1984/proceeding</v>
      </c>
      <c r="N468" s="71" t="str">
        <f>F468&amp;", """&amp;E468&amp;","" "&amp;L468&amp;", Vol "&amp;G468&amp;"("&amp;H468&amp;"), "&amp;I468&amp;", "&amp;B468&amp;"."</f>
        <v>J. McQuaid, "Trials on Dispersion of Heavy Gas Clouds - POP Version," Plant/Operations Progress, Vol 4(1), 58-61, 1985.</v>
      </c>
      <c r="O468" s="90" t="str">
        <f t="shared" si="58"/>
        <v>https://www.aiche.org/academy/conferences/loss-prevention-symposium/1984/proceeding/session/technical-papers</v>
      </c>
      <c r="P468" s="28" t="s">
        <v>16359</v>
      </c>
      <c r="Q468" s="90" t="str">
        <f t="shared" si="59"/>
        <v>https://www.aiche.org/node/1482696/group/9261/session/118946/paper/820591</v>
      </c>
    </row>
    <row r="469" spans="1:17" ht="46.5" x14ac:dyDescent="0.35">
      <c r="A469" s="29">
        <v>468</v>
      </c>
      <c r="B469" s="66">
        <v>1984</v>
      </c>
      <c r="C469" s="29" t="s">
        <v>1068</v>
      </c>
      <c r="D469" s="72" t="s">
        <v>1136</v>
      </c>
      <c r="E469" s="50" t="s">
        <v>1143</v>
      </c>
      <c r="F469" s="50" t="s">
        <v>1144</v>
      </c>
      <c r="G469" s="29"/>
      <c r="H469" s="29"/>
      <c r="I469" s="29"/>
      <c r="J469" s="29" t="s">
        <v>1145</v>
      </c>
      <c r="K469" s="29">
        <v>32</v>
      </c>
      <c r="L469" s="40" t="s">
        <v>1073</v>
      </c>
      <c r="M469" s="65" t="str">
        <f t="shared" si="57"/>
        <v>https://www.aiche.org/academy/conferences/loss-prevention-symposium/1984/proceeding</v>
      </c>
      <c r="N469" s="71" t="str">
        <f>F469&amp;", """&amp;E469&amp;","" "&amp;L469&amp;","&amp;" Session "&amp;J469&amp;", AIChE, "&amp;MID(C469,5,4)&amp;"."</f>
        <v>T. R. Metzger, A. C. Handermann, D. J. Stookey, and A. Rygg, "Shipboard Inert Gas Generation," 18th Annual Loss Prevention Symposium, Session 5d, AIChE, 1984.</v>
      </c>
      <c r="O469" s="90" t="str">
        <f t="shared" si="58"/>
        <v>https://www.aiche.org/academy/conferences/loss-prevention-symposium/1984/proceeding/session/technical-papers</v>
      </c>
      <c r="P469" s="28" t="s">
        <v>16360</v>
      </c>
      <c r="Q469" s="90" t="str">
        <f t="shared" si="59"/>
        <v>https://www.aiche.org/node/1482696/group/9261/session/118946/paper/820596</v>
      </c>
    </row>
    <row r="470" spans="1:17" ht="46.5" x14ac:dyDescent="0.35">
      <c r="A470" s="29">
        <v>469</v>
      </c>
      <c r="B470" s="66">
        <v>1985</v>
      </c>
      <c r="C470" s="29" t="s">
        <v>1068</v>
      </c>
      <c r="D470" s="38"/>
      <c r="E470" s="50" t="s">
        <v>15145</v>
      </c>
      <c r="F470" s="50" t="s">
        <v>1144</v>
      </c>
      <c r="G470" s="73">
        <v>4</v>
      </c>
      <c r="H470" s="29">
        <v>3</v>
      </c>
      <c r="I470" s="29" t="s">
        <v>1146</v>
      </c>
      <c r="J470" s="29"/>
      <c r="K470" s="29">
        <v>33</v>
      </c>
      <c r="L470" s="28" t="s">
        <v>886</v>
      </c>
      <c r="M470" s="65" t="str">
        <f t="shared" si="57"/>
        <v>https://www.aiche.org/academy/conferences/loss-prevention-symposium/1984/proceeding</v>
      </c>
      <c r="N470" s="71" t="str">
        <f>F470&amp;", """&amp;E470&amp;","" "&amp;L470&amp;", Vol "&amp;G470&amp;"("&amp;H470&amp;"), "&amp;I470&amp;", "&amp;B470&amp;"."</f>
        <v>T. R. Metzger, A. C. Handermann, D. J. Stookey, and A. Rygg, "On-Site, On-Demand Nitrogen Generation - POP Version," Plant/Operations Progress, Vol 4(3), 168-172, 1985.</v>
      </c>
      <c r="O470" s="90" t="str">
        <f t="shared" si="58"/>
        <v>https://www.aiche.org/academy/conferences/loss-prevention-symposium/1984/proceeding/session/technical-papers</v>
      </c>
      <c r="P470" s="28" t="s">
        <v>16361</v>
      </c>
      <c r="Q470" s="90" t="str">
        <f t="shared" si="59"/>
        <v>https://www.aiche.org/node/1482696/group/9261/session/118946/paper/820601</v>
      </c>
    </row>
    <row r="471" spans="1:17" ht="31" x14ac:dyDescent="0.35">
      <c r="A471" s="29">
        <v>470</v>
      </c>
      <c r="B471" s="66">
        <v>1984</v>
      </c>
      <c r="C471" s="29" t="s">
        <v>1068</v>
      </c>
      <c r="D471" s="72" t="s">
        <v>1136</v>
      </c>
      <c r="E471" s="50" t="s">
        <v>1147</v>
      </c>
      <c r="F471" s="50" t="s">
        <v>1148</v>
      </c>
      <c r="G471" s="29"/>
      <c r="H471" s="29"/>
      <c r="I471" s="29"/>
      <c r="J471" s="29" t="s">
        <v>1149</v>
      </c>
      <c r="K471" s="29">
        <v>34</v>
      </c>
      <c r="L471" s="40" t="s">
        <v>1073</v>
      </c>
      <c r="M471" s="65" t="str">
        <f t="shared" si="57"/>
        <v>https://www.aiche.org/academy/conferences/loss-prevention-symposium/1984/proceeding</v>
      </c>
      <c r="N471" s="71" t="str">
        <f>F471&amp;", """&amp;E471&amp;","" "&amp;L471&amp;","&amp;" Session "&amp;J471&amp;", AIChE, "&amp;MID(C471,5,4)&amp;"."</f>
        <v>R. H. Cumming, "Biotechnology - a New Industry with New Hazards?," 18th Annual Loss Prevention Symposium, Session 5e, AIChE, 1984.</v>
      </c>
      <c r="O471" s="90" t="str">
        <f t="shared" si="58"/>
        <v>https://www.aiche.org/academy/conferences/loss-prevention-symposium/1984/proceeding/session/technical-papers</v>
      </c>
      <c r="P471" s="28" t="s">
        <v>16362</v>
      </c>
      <c r="Q471" s="90" t="str">
        <f t="shared" si="59"/>
        <v>https://www.aiche.org/node/1482696/group/9261/session/118946/paper/820606</v>
      </c>
    </row>
    <row r="472" spans="1:17" ht="31" x14ac:dyDescent="0.35">
      <c r="A472" s="29">
        <v>471</v>
      </c>
      <c r="B472" s="66">
        <v>1984</v>
      </c>
      <c r="C472" s="29" t="s">
        <v>1068</v>
      </c>
      <c r="D472" s="38"/>
      <c r="E472" s="50" t="s">
        <v>1150</v>
      </c>
      <c r="F472" s="50" t="s">
        <v>1151</v>
      </c>
      <c r="G472" s="29"/>
      <c r="H472" s="29"/>
      <c r="I472" s="29"/>
      <c r="J472" s="29" t="s">
        <v>1152</v>
      </c>
      <c r="K472" s="29">
        <v>35</v>
      </c>
      <c r="L472" s="40" t="s">
        <v>1073</v>
      </c>
      <c r="M472" s="65" t="str">
        <f t="shared" si="57"/>
        <v>https://www.aiche.org/academy/conferences/loss-prevention-symposium/1984/proceeding</v>
      </c>
      <c r="N472" s="71" t="str">
        <f>F472&amp;", """&amp;E472&amp;","" "&amp;L472&amp;","&amp;" Session "&amp;J472&amp;", AIChE, "&amp;MID(C472,5,4)&amp;"."</f>
        <v>T. J. DePaola and C.A. Messina, "Nitrogen Blanketing," 18th Annual Loss Prevention Symposium, Session 6b, AIChE, 1984.</v>
      </c>
      <c r="O472" s="90" t="str">
        <f t="shared" si="58"/>
        <v>https://www.aiche.org/academy/conferences/loss-prevention-symposium/1984/proceeding/session/technical-papers</v>
      </c>
      <c r="P472" s="28" t="s">
        <v>16363</v>
      </c>
      <c r="Q472" s="90" t="str">
        <f t="shared" si="59"/>
        <v>https://www.aiche.org/node/1482696/group/9261/session/118946/paper/820611</v>
      </c>
    </row>
    <row r="473" spans="1:17" ht="46.5" x14ac:dyDescent="0.35">
      <c r="A473" s="29">
        <v>472</v>
      </c>
      <c r="B473" s="66">
        <v>1984</v>
      </c>
      <c r="C473" s="29" t="s">
        <v>1068</v>
      </c>
      <c r="D473" s="38"/>
      <c r="E473" s="50" t="s">
        <v>1153</v>
      </c>
      <c r="F473" s="50" t="s">
        <v>1154</v>
      </c>
      <c r="G473" s="29"/>
      <c r="H473" s="29"/>
      <c r="I473" s="29"/>
      <c r="J473" s="29" t="s">
        <v>1155</v>
      </c>
      <c r="K473" s="29">
        <v>36</v>
      </c>
      <c r="L473" s="40" t="s">
        <v>1073</v>
      </c>
      <c r="M473" s="65" t="str">
        <f t="shared" si="57"/>
        <v>https://www.aiche.org/academy/conferences/loss-prevention-symposium/1984/proceeding</v>
      </c>
      <c r="N473" s="71" t="str">
        <f>F473&amp;", """&amp;E473&amp;","" "&amp;L473&amp;","&amp;" Session "&amp;J473&amp;", AIChE, "&amp;MID(C473,5,4)&amp;"."</f>
        <v>D. C. Kirby, J. L. DeRoo, "Water Spray Protection for a Chemical Processing Unit -- One Company's View," 18th Annual Loss Prevention Symposium, Session 6c, AIChE, 1984.</v>
      </c>
      <c r="O473" s="90" t="str">
        <f t="shared" si="58"/>
        <v>https://www.aiche.org/academy/conferences/loss-prevention-symposium/1984/proceeding/session/technical-papers</v>
      </c>
      <c r="P473" s="28" t="s">
        <v>16364</v>
      </c>
      <c r="Q473" s="90" t="str">
        <f t="shared" si="59"/>
        <v>https://www.aiche.org/node/1482696/group/9261/session/118946/paper/820616</v>
      </c>
    </row>
    <row r="474" spans="1:17" ht="31" x14ac:dyDescent="0.35">
      <c r="A474" s="29">
        <v>473</v>
      </c>
      <c r="B474" s="66">
        <v>1984</v>
      </c>
      <c r="C474" s="29" t="s">
        <v>1068</v>
      </c>
      <c r="D474" s="38"/>
      <c r="E474" s="50" t="s">
        <v>1156</v>
      </c>
      <c r="F474" s="50" t="s">
        <v>914</v>
      </c>
      <c r="G474" s="29"/>
      <c r="H474" s="29"/>
      <c r="I474" s="29"/>
      <c r="J474" s="29" t="s">
        <v>1157</v>
      </c>
      <c r="K474" s="29">
        <v>37</v>
      </c>
      <c r="L474" s="40" t="s">
        <v>1073</v>
      </c>
      <c r="M474" s="65" t="str">
        <f t="shared" si="57"/>
        <v>https://www.aiche.org/academy/conferences/loss-prevention-symposium/1984/proceeding</v>
      </c>
      <c r="N474" s="71" t="str">
        <f>F474&amp;", """&amp;E474&amp;","" "&amp;L474&amp;","&amp;" Session "&amp;J474&amp;", AIChE, "&amp;MID(C474,5,4)&amp;"."</f>
        <v>W. B. Howard, "Seveso: Cause; Prevention," 18th Annual Loss Prevention Symposium, Session 6f, AIChE, 1984.</v>
      </c>
      <c r="O474" s="90" t="str">
        <f t="shared" si="58"/>
        <v>https://www.aiche.org/academy/conferences/loss-prevention-symposium/1984/proceeding/session/technical-papers</v>
      </c>
      <c r="P474" s="28" t="s">
        <v>16365</v>
      </c>
      <c r="Q474" s="90" t="str">
        <f t="shared" si="59"/>
        <v>https://www.aiche.org/node/1482696/group/9261/session/118946/paper/820621</v>
      </c>
    </row>
    <row r="475" spans="1:17" ht="31" x14ac:dyDescent="0.35">
      <c r="A475" s="29">
        <v>474</v>
      </c>
      <c r="B475" s="66">
        <v>1985</v>
      </c>
      <c r="C475" s="29" t="s">
        <v>1068</v>
      </c>
      <c r="D475" s="38"/>
      <c r="E475" s="50" t="s">
        <v>15146</v>
      </c>
      <c r="F475" s="50" t="s">
        <v>914</v>
      </c>
      <c r="G475" s="73">
        <v>4</v>
      </c>
      <c r="H475" s="29">
        <v>2</v>
      </c>
      <c r="I475" s="29" t="s">
        <v>1158</v>
      </c>
      <c r="J475" s="29"/>
      <c r="K475" s="29">
        <v>38</v>
      </c>
      <c r="L475" s="28" t="s">
        <v>886</v>
      </c>
      <c r="M475" s="65" t="str">
        <f t="shared" si="57"/>
        <v>https://www.aiche.org/academy/conferences/loss-prevention-symposium/1984/proceeding</v>
      </c>
      <c r="N475" s="71" t="str">
        <f>F475&amp;", """&amp;E475&amp;","" "&amp;L475&amp;", Vol "&amp;G475&amp;"("&amp;H475&amp;"), "&amp;I475&amp;", "&amp;B475&amp;"."</f>
        <v>W. B. Howard, "Seveso: Cause; Prevention - POP Version," Plant/Operations Progress, Vol 4(2), 103-104, 1985.</v>
      </c>
      <c r="O475" s="90" t="str">
        <f t="shared" si="58"/>
        <v>https://www.aiche.org/academy/conferences/loss-prevention-symposium/1984/proceeding/session/technical-papers</v>
      </c>
      <c r="P475" s="28" t="s">
        <v>16366</v>
      </c>
      <c r="Q475" s="90" t="str">
        <f t="shared" si="59"/>
        <v>https://www.aiche.org/node/1482696/group/9261/session/118946/paper/820626</v>
      </c>
    </row>
    <row r="476" spans="1:17" ht="31" x14ac:dyDescent="0.35">
      <c r="A476" s="29">
        <v>475</v>
      </c>
      <c r="B476" s="66">
        <v>1984</v>
      </c>
      <c r="C476" s="29" t="s">
        <v>1068</v>
      </c>
      <c r="D476" s="38"/>
      <c r="E476" s="50" t="s">
        <v>1159</v>
      </c>
      <c r="F476" s="50" t="s">
        <v>1079</v>
      </c>
      <c r="G476" s="29"/>
      <c r="H476" s="29"/>
      <c r="I476" s="29"/>
      <c r="J476" s="29" t="s">
        <v>1160</v>
      </c>
      <c r="K476" s="29">
        <v>39</v>
      </c>
      <c r="L476" s="40" t="s">
        <v>1073</v>
      </c>
      <c r="M476" s="65" t="str">
        <f t="shared" si="57"/>
        <v>https://www.aiche.org/academy/conferences/loss-prevention-symposium/1984/proceeding</v>
      </c>
      <c r="N476" s="71" t="str">
        <f>F476&amp;", """&amp;E476&amp;","" "&amp;L476&amp;","&amp;" Session "&amp;J476&amp;", AIChE, "&amp;MID(C476,5,4)&amp;"."</f>
        <v>R. E. Capizzani, "An Overview of Flammable Liquid Drum Storage and Protection," 18th Annual Loss Prevention Symposium, Session 6e, AIChE, 1984.</v>
      </c>
      <c r="O476" s="90" t="str">
        <f t="shared" si="58"/>
        <v>https://www.aiche.org/academy/conferences/loss-prevention-symposium/1984/proceeding/session/technical-papers</v>
      </c>
      <c r="P476" s="28" t="s">
        <v>16367</v>
      </c>
      <c r="Q476" s="90" t="str">
        <f t="shared" si="59"/>
        <v>https://www.aiche.org/node/1482696/group/9261/session/118946/paper/820631</v>
      </c>
    </row>
    <row r="477" spans="1:17" ht="31" x14ac:dyDescent="0.35">
      <c r="A477" s="29">
        <v>476</v>
      </c>
      <c r="B477" s="66">
        <v>1985</v>
      </c>
      <c r="C477" s="29" t="s">
        <v>1068</v>
      </c>
      <c r="D477" s="38"/>
      <c r="E477" s="50" t="s">
        <v>15147</v>
      </c>
      <c r="F477" s="50" t="s">
        <v>1079</v>
      </c>
      <c r="G477" s="29">
        <v>4</v>
      </c>
      <c r="H477" s="29">
        <v>3</v>
      </c>
      <c r="I477" s="29" t="s">
        <v>1161</v>
      </c>
      <c r="J477" s="29"/>
      <c r="K477" s="29">
        <v>40</v>
      </c>
      <c r="L477" s="28" t="s">
        <v>886</v>
      </c>
      <c r="M477" s="65" t="str">
        <f>HYPERLINK("https://www.aiche.org/academy/conferences/loss-prevention-symposium/1984/proceeding")</f>
        <v>https://www.aiche.org/academy/conferences/loss-prevention-symposium/1984/proceeding</v>
      </c>
      <c r="N477" s="71" t="str">
        <f>F477&amp;", """&amp;E477&amp;","" "&amp;L477&amp;", Vol "&amp;G477&amp;"("&amp;H477&amp;"), "&amp;I477&amp;", "&amp;B477&amp;"."</f>
        <v>R. E. Capizzani, "An Overview of Flammable Liquid Drum Storage and Protection - POP Version," Plant/Operations Progress, Vol 4(3), 139-143, 1985.</v>
      </c>
      <c r="O477" s="90" t="str">
        <f>HYPERLINK("https://www.aiche.org/academy/conferences/loss-prevention-symposium/1984/proceeding/session/technical-papers")</f>
        <v>https://www.aiche.org/academy/conferences/loss-prevention-symposium/1984/proceeding/session/technical-papers</v>
      </c>
      <c r="P477" s="28" t="s">
        <v>16368</v>
      </c>
      <c r="Q477" s="90" t="str">
        <f t="shared" si="59"/>
        <v>https://www.aiche.org/node/1482696/group/9261/session/118946/paper/820636</v>
      </c>
    </row>
    <row r="478" spans="1:17" ht="31" x14ac:dyDescent="0.35">
      <c r="A478" s="29">
        <v>477</v>
      </c>
      <c r="B478" s="66">
        <v>1985</v>
      </c>
      <c r="C478" s="29" t="s">
        <v>1162</v>
      </c>
      <c r="D478" s="38" t="s">
        <v>1163</v>
      </c>
      <c r="E478" s="78" t="s">
        <v>1164</v>
      </c>
      <c r="F478" s="78" t="s">
        <v>1165</v>
      </c>
      <c r="G478" s="29"/>
      <c r="H478" s="29"/>
      <c r="I478" s="29"/>
      <c r="J478" s="29" t="s">
        <v>1166</v>
      </c>
      <c r="K478" s="67" t="s">
        <v>35</v>
      </c>
      <c r="L478" s="40" t="s">
        <v>1167</v>
      </c>
      <c r="M478" s="65" t="str">
        <f t="shared" ref="M478:M539" si="60">HYPERLINK("https://www.aiche.org/academy/conferences/loss-prevention-symposium/1985/proceeding")</f>
        <v>https://www.aiche.org/academy/conferences/loss-prevention-symposium/1985/proceeding</v>
      </c>
      <c r="N478" s="71" t="str">
        <f>F478&amp;", """&amp;E478&amp;","" "&amp;L478&amp;","&amp;" Session "&amp;J478&amp;", AIChE, "&amp;MID(C478,5,4)&amp;"."</f>
        <v>H. G. Fisher, "Diers - An Overview of The Program," 19th Annual Loss Prevention Symposium, Session 55a, AIChE, 1985.</v>
      </c>
      <c r="O478" s="90" t="str">
        <f t="shared" ref="O478:O539" si="61">HYPERLINK("https://www.aiche.org/academy/conferences/loss-prevention-symposium/1985/proceeding/session/technical-papers")</f>
        <v>https://www.aiche.org/academy/conferences/loss-prevention-symposium/1985/proceeding/session/technical-papers</v>
      </c>
      <c r="P478" s="28" t="s">
        <v>16369</v>
      </c>
      <c r="Q478" s="90" t="str">
        <f t="shared" si="59"/>
        <v>https://www.aiche.org/node/1518841/group/9266/session/118956/paper/820651</v>
      </c>
    </row>
    <row r="479" spans="1:17" ht="31" x14ac:dyDescent="0.35">
      <c r="A479" s="29">
        <v>478</v>
      </c>
      <c r="B479" s="66">
        <v>1985</v>
      </c>
      <c r="C479" s="29" t="s">
        <v>1162</v>
      </c>
      <c r="D479" s="38" t="s">
        <v>1163</v>
      </c>
      <c r="E479" s="78" t="s">
        <v>1168</v>
      </c>
      <c r="F479" s="78" t="s">
        <v>1165</v>
      </c>
      <c r="G479" s="29"/>
      <c r="H479" s="29"/>
      <c r="I479" s="29"/>
      <c r="J479" s="29"/>
      <c r="K479" s="67" t="s">
        <v>36</v>
      </c>
      <c r="L479" s="40" t="s">
        <v>886</v>
      </c>
      <c r="M479" s="65" t="str">
        <f t="shared" si="60"/>
        <v>https://www.aiche.org/academy/conferences/loss-prevention-symposium/1985/proceeding</v>
      </c>
      <c r="N479" s="71" t="str">
        <f>F479&amp;", """&amp;E479&amp;","" "&amp;L479&amp;","&amp;" Session "&amp;J479&amp;", AIChE, "&amp;MID(C479,5,4)&amp;"."</f>
        <v>H. G. Fisher, "DIERS Research Program On Emergency Relief Systems," Plant/Operations Progress, Session , AIChE, 1985.</v>
      </c>
      <c r="O479" s="90" t="str">
        <f t="shared" si="61"/>
        <v>https://www.aiche.org/academy/conferences/loss-prevention-symposium/1985/proceeding/session/technical-papers</v>
      </c>
      <c r="P479" s="28" t="s">
        <v>16370</v>
      </c>
      <c r="Q479" s="90" t="str">
        <f t="shared" si="59"/>
        <v>https://www.aiche.org/node/1518841/group/9266/session/118956/paper/820656</v>
      </c>
    </row>
    <row r="480" spans="1:17" ht="46.5" x14ac:dyDescent="0.35">
      <c r="A480" s="29">
        <v>479</v>
      </c>
      <c r="B480" s="66">
        <v>1985</v>
      </c>
      <c r="C480" s="29" t="s">
        <v>1162</v>
      </c>
      <c r="D480" s="38" t="s">
        <v>1163</v>
      </c>
      <c r="E480" s="78" t="s">
        <v>1169</v>
      </c>
      <c r="F480" s="78" t="s">
        <v>1170</v>
      </c>
      <c r="G480" s="29"/>
      <c r="H480" s="29"/>
      <c r="I480" s="29"/>
      <c r="J480" s="29" t="s">
        <v>1171</v>
      </c>
      <c r="K480" s="67" t="s">
        <v>37</v>
      </c>
      <c r="L480" s="40" t="s">
        <v>1167</v>
      </c>
      <c r="M480" s="65" t="str">
        <f t="shared" si="60"/>
        <v>https://www.aiche.org/academy/conferences/loss-prevention-symposium/1985/proceeding</v>
      </c>
      <c r="N480" s="71" t="str">
        <f>F480&amp;", """&amp;E480&amp;","" "&amp;L480&amp;","&amp;" Session "&amp;J480&amp;", AIChE, "&amp;MID(C480,5,4)&amp;"."</f>
        <v>M. A. Grolmes, J. C. Leung, and H. K. Fauske, "Diers - Large Scale Experiments," 19th Annual Loss Prevention Symposium, Session 55b, AIChE, 1985.</v>
      </c>
      <c r="O480" s="90" t="str">
        <f t="shared" si="61"/>
        <v>https://www.aiche.org/academy/conferences/loss-prevention-symposium/1985/proceeding/session/technical-papers</v>
      </c>
      <c r="P480" s="28" t="s">
        <v>16371</v>
      </c>
      <c r="Q480" s="90" t="str">
        <f t="shared" si="59"/>
        <v>https://www.aiche.org/node/1518841/group/9266/session/118956/paper/820661</v>
      </c>
    </row>
    <row r="481" spans="1:17" ht="46.5" x14ac:dyDescent="0.35">
      <c r="A481" s="29">
        <v>480</v>
      </c>
      <c r="B481" s="66">
        <v>1985</v>
      </c>
      <c r="C481" s="29" t="s">
        <v>1162</v>
      </c>
      <c r="D481" s="38" t="s">
        <v>1163</v>
      </c>
      <c r="E481" s="78" t="s">
        <v>1172</v>
      </c>
      <c r="F481" s="78" t="s">
        <v>1173</v>
      </c>
      <c r="G481" s="29"/>
      <c r="H481" s="29"/>
      <c r="I481" s="29"/>
      <c r="J481" s="29"/>
      <c r="K481" s="67" t="s">
        <v>38</v>
      </c>
      <c r="L481" s="40" t="s">
        <v>1167</v>
      </c>
      <c r="M481" s="65" t="str">
        <f t="shared" si="60"/>
        <v>https://www.aiche.org/academy/conferences/loss-prevention-symposium/1985/proceeding</v>
      </c>
      <c r="N481" s="71" t="str">
        <f>F481&amp;", """&amp;E481&amp;","" "&amp;L481&amp;","&amp;" Session "&amp;J481&amp;", AIChE, "&amp;MID(C481,5,4)&amp;"."</f>
        <v>M. A. Grolmes, J. C. Leung and H. K. Fauske, "Large-Scale Experiments of Emergency Relief Systems," 19th Annual Loss Prevention Symposium, Session , AIChE, 1985.</v>
      </c>
      <c r="O481" s="90" t="str">
        <f t="shared" si="61"/>
        <v>https://www.aiche.org/academy/conferences/loss-prevention-symposium/1985/proceeding/session/technical-papers</v>
      </c>
      <c r="P481" s="28" t="s">
        <v>16372</v>
      </c>
      <c r="Q481" s="90" t="str">
        <f t="shared" si="59"/>
        <v>https://www.aiche.org/node/1518841/group/9266/session/118956/paper/820666</v>
      </c>
    </row>
    <row r="482" spans="1:17" ht="46.5" x14ac:dyDescent="0.35">
      <c r="A482" s="29">
        <v>481</v>
      </c>
      <c r="B482" s="66">
        <v>1985</v>
      </c>
      <c r="C482" s="29" t="s">
        <v>1162</v>
      </c>
      <c r="D482" s="38" t="s">
        <v>1163</v>
      </c>
      <c r="E482" s="78" t="s">
        <v>1174</v>
      </c>
      <c r="F482" s="78" t="s">
        <v>1175</v>
      </c>
      <c r="G482" s="29"/>
      <c r="H482" s="29"/>
      <c r="I482" s="29"/>
      <c r="J482" s="29" t="s">
        <v>1176</v>
      </c>
      <c r="K482" s="67" t="s">
        <v>39</v>
      </c>
      <c r="L482" s="40" t="s">
        <v>1167</v>
      </c>
      <c r="M482" s="65" t="str">
        <f t="shared" si="60"/>
        <v>https://www.aiche.org/academy/conferences/loss-prevention-symposium/1985/proceeding</v>
      </c>
      <c r="N482" s="71" t="str">
        <f>F482&amp;", """&amp;E482&amp;","" "&amp;L482&amp;","&amp;" Session "&amp;J482&amp;", AIChE, "&amp;MID(C482,5,4)&amp;"."</f>
        <v>H. H. Klein, "Analysis of Diers Venting Tests: Validation of A Tool for Sizing Emergency Relief Systems for Runaway Chemical Reactions," 19th Annual Loss Prevention Symposium, Session 55c, AIChE, 1985.</v>
      </c>
      <c r="O482" s="90" t="str">
        <f t="shared" si="61"/>
        <v>https://www.aiche.org/academy/conferences/loss-prevention-symposium/1985/proceeding/session/technical-papers</v>
      </c>
      <c r="P482" s="28" t="s">
        <v>16373</v>
      </c>
      <c r="Q482" s="90" t="str">
        <f t="shared" si="59"/>
        <v>https://www.aiche.org/node/1518841/group/9266/session/118956/paper/820671</v>
      </c>
    </row>
    <row r="483" spans="1:17" ht="46.5" x14ac:dyDescent="0.35">
      <c r="A483" s="29">
        <v>482</v>
      </c>
      <c r="B483" s="66">
        <v>1985</v>
      </c>
      <c r="C483" s="29" t="s">
        <v>1162</v>
      </c>
      <c r="D483" s="38" t="s">
        <v>1163</v>
      </c>
      <c r="E483" s="78" t="s">
        <v>15148</v>
      </c>
      <c r="F483" s="78" t="s">
        <v>1175</v>
      </c>
      <c r="G483" s="29">
        <v>5</v>
      </c>
      <c r="H483" s="29">
        <v>1</v>
      </c>
      <c r="I483" s="29" t="s">
        <v>1177</v>
      </c>
      <c r="J483" s="29"/>
      <c r="K483" s="67" t="s">
        <v>40</v>
      </c>
      <c r="L483" s="28" t="s">
        <v>886</v>
      </c>
      <c r="M483" s="65" t="str">
        <f t="shared" si="60"/>
        <v>https://www.aiche.org/academy/conferences/loss-prevention-symposium/1985/proceeding</v>
      </c>
      <c r="N483" s="71" t="str">
        <f>F483&amp;", """&amp;E483&amp;","" "&amp;L483&amp;", Vol "&amp;G483&amp;"("&amp;H483&amp;"), "&amp;I483&amp;", "&amp;B483&amp;"."</f>
        <v>H. H. Klein, "Analysis of Diers Venting Tests: Validation of A Tool for Sizing Emergency Relief Systems for Runaway Chemical Reactions - POP Version," Plant/Operations Progress, Vol 5(1), '1-10, 1985.</v>
      </c>
      <c r="O483" s="90" t="str">
        <f t="shared" si="61"/>
        <v>https://www.aiche.org/academy/conferences/loss-prevention-symposium/1985/proceeding/session/technical-papers</v>
      </c>
      <c r="P483" s="28" t="s">
        <v>16374</v>
      </c>
      <c r="Q483" s="90" t="str">
        <f t="shared" si="59"/>
        <v>https://www.aiche.org/node/1518841/group/9266/session/118956/paper/820676</v>
      </c>
    </row>
    <row r="484" spans="1:17" ht="31" x14ac:dyDescent="0.35">
      <c r="A484" s="29">
        <v>483</v>
      </c>
      <c r="B484" s="66">
        <v>1985</v>
      </c>
      <c r="C484" s="29" t="s">
        <v>1162</v>
      </c>
      <c r="D484" s="38" t="s">
        <v>1163</v>
      </c>
      <c r="E484" s="78" t="s">
        <v>1178</v>
      </c>
      <c r="F484" s="78" t="s">
        <v>950</v>
      </c>
      <c r="G484" s="29"/>
      <c r="H484" s="29"/>
      <c r="I484" s="29"/>
      <c r="J484" s="29" t="s">
        <v>1179</v>
      </c>
      <c r="K484" s="67" t="s">
        <v>41</v>
      </c>
      <c r="L484" s="40" t="s">
        <v>1167</v>
      </c>
      <c r="M484" s="65" t="str">
        <f t="shared" si="60"/>
        <v>https://www.aiche.org/academy/conferences/loss-prevention-symposium/1985/proceeding</v>
      </c>
      <c r="N484" s="71" t="str">
        <f>F484&amp;", """&amp;E484&amp;","" "&amp;L484&amp;","&amp;" Session "&amp;J484&amp;", AIChE, "&amp;MID(C484,5,4)&amp;"."</f>
        <v>J. E. Huff, "Multiphase Flashing Flow In Pressure Relief Systems," 19th Annual Loss Prevention Symposium, Session 55d, AIChE, 1985.</v>
      </c>
      <c r="O484" s="90" t="str">
        <f t="shared" si="61"/>
        <v>https://www.aiche.org/academy/conferences/loss-prevention-symposium/1985/proceeding/session/technical-papers</v>
      </c>
      <c r="P484" s="28" t="s">
        <v>16375</v>
      </c>
      <c r="Q484" s="90" t="str">
        <f t="shared" si="59"/>
        <v>https://www.aiche.org/node/1518841/group/9266/session/118956/paper/820681</v>
      </c>
    </row>
    <row r="485" spans="1:17" ht="31" x14ac:dyDescent="0.35">
      <c r="A485" s="29">
        <v>484</v>
      </c>
      <c r="B485" s="66">
        <v>1985</v>
      </c>
      <c r="C485" s="29" t="s">
        <v>1162</v>
      </c>
      <c r="D485" s="38" t="s">
        <v>1163</v>
      </c>
      <c r="E485" s="78" t="s">
        <v>15149</v>
      </c>
      <c r="F485" s="78" t="s">
        <v>950</v>
      </c>
      <c r="G485" s="29">
        <v>4</v>
      </c>
      <c r="H485" s="29">
        <v>4</v>
      </c>
      <c r="I485" s="29" t="s">
        <v>1180</v>
      </c>
      <c r="J485" s="29"/>
      <c r="K485" s="67" t="s">
        <v>42</v>
      </c>
      <c r="L485" s="28" t="s">
        <v>886</v>
      </c>
      <c r="M485" s="65" t="str">
        <f t="shared" si="60"/>
        <v>https://www.aiche.org/academy/conferences/loss-prevention-symposium/1985/proceeding</v>
      </c>
      <c r="N485" s="71" t="str">
        <f>F485&amp;", """&amp;E485&amp;","" "&amp;L485&amp;", Vol "&amp;G485&amp;"("&amp;H485&amp;"), "&amp;I485&amp;", "&amp;B485&amp;"."</f>
        <v>J. E. Huff, "Multiphase Flashing Flow In Pressure Relief Systems - POP Version," Plant/Operations Progress, Vol 4(4), 191-199, 1985.</v>
      </c>
      <c r="O485" s="90" t="str">
        <f t="shared" si="61"/>
        <v>https://www.aiche.org/academy/conferences/loss-prevention-symposium/1985/proceeding/session/technical-papers</v>
      </c>
      <c r="P485" s="28" t="s">
        <v>16376</v>
      </c>
      <c r="Q485" s="90" t="str">
        <f t="shared" si="59"/>
        <v>https://www.aiche.org/node/1518841/group/9266/session/118956/paper/820686</v>
      </c>
    </row>
    <row r="486" spans="1:17" ht="46.5" x14ac:dyDescent="0.35">
      <c r="A486" s="29">
        <v>485</v>
      </c>
      <c r="B486" s="66">
        <v>1985</v>
      </c>
      <c r="C486" s="29" t="s">
        <v>1162</v>
      </c>
      <c r="D486" s="38" t="s">
        <v>1163</v>
      </c>
      <c r="E486" s="78" t="s">
        <v>1181</v>
      </c>
      <c r="F486" s="78" t="s">
        <v>1182</v>
      </c>
      <c r="G486" s="29"/>
      <c r="H486" s="29"/>
      <c r="I486" s="29"/>
      <c r="J486" s="29" t="s">
        <v>1183</v>
      </c>
      <c r="K486" s="67" t="s">
        <v>43</v>
      </c>
      <c r="L486" s="40" t="s">
        <v>1167</v>
      </c>
      <c r="M486" s="65" t="str">
        <f t="shared" si="60"/>
        <v>https://www.aiche.org/academy/conferences/loss-prevention-symposium/1985/proceeding</v>
      </c>
      <c r="N486" s="71" t="str">
        <f>F486&amp;", """&amp;E486&amp;","" "&amp;L486&amp;","&amp;" Session "&amp;J486&amp;", AIChE, "&amp;MID(C486,5,4)&amp;"."</f>
        <v>D. W. Sallet and G. W. Somers, "Flow Capacity and Response of Safety Relief Valves to Saturated Water Flow," 19th Annual Loss Prevention Symposium, Session 55e, AIChE, 1985.</v>
      </c>
      <c r="O486" s="90" t="str">
        <f t="shared" si="61"/>
        <v>https://www.aiche.org/academy/conferences/loss-prevention-symposium/1985/proceeding/session/technical-papers</v>
      </c>
      <c r="P486" s="28" t="s">
        <v>16377</v>
      </c>
      <c r="Q486" s="90" t="str">
        <f t="shared" si="59"/>
        <v>https://www.aiche.org/node/1518841/group/9266/session/118956/paper/820691</v>
      </c>
    </row>
    <row r="487" spans="1:17" ht="46.5" x14ac:dyDescent="0.35">
      <c r="A487" s="29">
        <v>486</v>
      </c>
      <c r="B487" s="66" t="s">
        <v>1184</v>
      </c>
      <c r="C487" s="29" t="s">
        <v>1162</v>
      </c>
      <c r="D487" s="38" t="s">
        <v>1163</v>
      </c>
      <c r="E487" s="78" t="s">
        <v>15150</v>
      </c>
      <c r="F487" s="78" t="s">
        <v>1182</v>
      </c>
      <c r="G487" s="29">
        <v>4</v>
      </c>
      <c r="H487" s="29">
        <v>4</v>
      </c>
      <c r="I487" s="29" t="s">
        <v>1185</v>
      </c>
      <c r="J487" s="29"/>
      <c r="K487" s="29">
        <v>10</v>
      </c>
      <c r="L487" s="28" t="s">
        <v>886</v>
      </c>
      <c r="M487" s="65" t="str">
        <f t="shared" si="60"/>
        <v>https://www.aiche.org/academy/conferences/loss-prevention-symposium/1985/proceeding</v>
      </c>
      <c r="N487" s="71" t="str">
        <f>F487&amp;", """&amp;E487&amp;","" "&amp;L487&amp;", Vol "&amp;G487&amp;"("&amp;H487&amp;"), "&amp;I487&amp;", "&amp;B487&amp;"."</f>
        <v>D. W. Sallet and G. W. Somers, "Flow Capacity and Response of Safety Relief Valves to Saturated Water Flow - POP Version," Plant/Operations Progress, Vol 4(4), 207-216, 1985.</v>
      </c>
      <c r="O487" s="90" t="str">
        <f t="shared" si="61"/>
        <v>https://www.aiche.org/academy/conferences/loss-prevention-symposium/1985/proceeding/session/technical-papers</v>
      </c>
      <c r="P487" s="28" t="s">
        <v>16378</v>
      </c>
      <c r="Q487" s="90" t="str">
        <f t="shared" si="59"/>
        <v>https://www.aiche.org/node/1518841/group/9266/session/118956/paper/820696</v>
      </c>
    </row>
    <row r="488" spans="1:17" ht="46.5" x14ac:dyDescent="0.35">
      <c r="A488" s="29">
        <v>487</v>
      </c>
      <c r="B488" s="66">
        <v>1985</v>
      </c>
      <c r="C488" s="29" t="s">
        <v>1162</v>
      </c>
      <c r="D488" s="38" t="s">
        <v>1163</v>
      </c>
      <c r="E488" s="78" t="s">
        <v>1186</v>
      </c>
      <c r="F488" s="78" t="s">
        <v>1012</v>
      </c>
      <c r="G488" s="29"/>
      <c r="H488" s="29"/>
      <c r="I488" s="29"/>
      <c r="J488" s="29" t="s">
        <v>1187</v>
      </c>
      <c r="K488" s="29">
        <v>11</v>
      </c>
      <c r="L488" s="40" t="s">
        <v>1167</v>
      </c>
      <c r="M488" s="65" t="str">
        <f t="shared" si="60"/>
        <v>https://www.aiche.org/academy/conferences/loss-prevention-symposium/1985/proceeding</v>
      </c>
      <c r="N488" s="71" t="str">
        <f>F488&amp;", """&amp;E488&amp;","" "&amp;L488&amp;","&amp;" Session "&amp;J488&amp;", AIChE, "&amp;MID(C488,5,4)&amp;"."</f>
        <v>H. K. Fauske, "A Practical Approach to Emergency Relief Systems (ERS) Design for Runaway Chemical Reactions ," 19th Annual Loss Prevention Symposium, Session 55f, AIChE, 1985.</v>
      </c>
      <c r="O488" s="90" t="str">
        <f t="shared" si="61"/>
        <v>https://www.aiche.org/academy/conferences/loss-prevention-symposium/1985/proceeding/session/technical-papers</v>
      </c>
      <c r="P488" s="28" t="s">
        <v>16379</v>
      </c>
      <c r="Q488" s="90" t="str">
        <f t="shared" si="59"/>
        <v>https://www.aiche.org/node/1518841/group/9266/session/118956/paper/820701</v>
      </c>
    </row>
    <row r="489" spans="1:17" ht="31" x14ac:dyDescent="0.35">
      <c r="A489" s="29">
        <v>488</v>
      </c>
      <c r="B489" s="66">
        <v>1985</v>
      </c>
      <c r="C489" s="29" t="s">
        <v>1162</v>
      </c>
      <c r="D489" s="38" t="s">
        <v>1163</v>
      </c>
      <c r="E489" s="78" t="s">
        <v>15104</v>
      </c>
      <c r="F489" s="78" t="s">
        <v>1012</v>
      </c>
      <c r="G489" s="29">
        <v>81</v>
      </c>
      <c r="H489" s="29">
        <v>8</v>
      </c>
      <c r="I489" s="29" t="s">
        <v>328</v>
      </c>
      <c r="J489" s="29"/>
      <c r="K489" s="29">
        <v>12</v>
      </c>
      <c r="L489" s="40" t="s">
        <v>1188</v>
      </c>
      <c r="M489" s="65" t="str">
        <f t="shared" si="60"/>
        <v>https://www.aiche.org/academy/conferences/loss-prevention-symposium/1985/proceeding</v>
      </c>
      <c r="N489" s="71" t="str">
        <f>F489&amp;", """&amp;E489&amp;","" "&amp;L489&amp;", Vol "&amp;G489&amp;"("&amp;H489&amp;"), "&amp;I489&amp;", "&amp;B489&amp;"."</f>
        <v>H. K. Fauske, "Emergency Relief System (ERS) Design- CEP Version," Chemical Engineering Progress, Vol 81(8), 53-56, 1985.</v>
      </c>
      <c r="O489" s="90" t="str">
        <f t="shared" si="61"/>
        <v>https://www.aiche.org/academy/conferences/loss-prevention-symposium/1985/proceeding/session/technical-papers</v>
      </c>
      <c r="P489" s="28" t="s">
        <v>16380</v>
      </c>
      <c r="Q489" s="90" t="str">
        <f t="shared" si="59"/>
        <v>https://www.aiche.org/node/1518841/group/9266/session/118956/paper/820706</v>
      </c>
    </row>
    <row r="490" spans="1:17" ht="46.5" x14ac:dyDescent="0.35">
      <c r="A490" s="29">
        <v>489</v>
      </c>
      <c r="B490" s="66">
        <v>1985</v>
      </c>
      <c r="C490" s="29" t="s">
        <v>1162</v>
      </c>
      <c r="D490" s="38" t="s">
        <v>1190</v>
      </c>
      <c r="E490" s="78" t="s">
        <v>1191</v>
      </c>
      <c r="F490" s="78" t="s">
        <v>1192</v>
      </c>
      <c r="G490" s="29"/>
      <c r="H490" s="29"/>
      <c r="I490" s="29"/>
      <c r="J490" s="29" t="s">
        <v>1193</v>
      </c>
      <c r="K490" s="29">
        <v>13</v>
      </c>
      <c r="L490" s="40" t="s">
        <v>1167</v>
      </c>
      <c r="M490" s="65" t="str">
        <f t="shared" si="60"/>
        <v>https://www.aiche.org/academy/conferences/loss-prevention-symposium/1985/proceeding</v>
      </c>
      <c r="N490" s="71" t="str">
        <f>F490&amp;", """&amp;E490&amp;","" "&amp;L490&amp;","&amp;" Session "&amp;J490&amp;", AIChE, "&amp;MID(C490,5,4)&amp;"."</f>
        <v>M. A. Grolmes and J. C. Leung, "Safire - A Code Methodology for Evaluation of Multiphase Multicomponent Relief Phenomena," 19th Annual Loss Prevention Symposium, Session 56a, AIChE, 1985.</v>
      </c>
      <c r="O490" s="90" t="str">
        <f t="shared" si="61"/>
        <v>https://www.aiche.org/academy/conferences/loss-prevention-symposium/1985/proceeding/session/technical-papers</v>
      </c>
      <c r="P490" s="28" t="s">
        <v>16381</v>
      </c>
      <c r="Q490" s="90" t="str">
        <f t="shared" si="59"/>
        <v>https://www.aiche.org/node/1518841/group/9266/session/118956/paper/820711</v>
      </c>
    </row>
    <row r="491" spans="1:17" ht="46.5" x14ac:dyDescent="0.35">
      <c r="A491" s="29">
        <v>490</v>
      </c>
      <c r="B491" s="66">
        <v>1985</v>
      </c>
      <c r="C491" s="29" t="s">
        <v>1162</v>
      </c>
      <c r="D491" s="38" t="s">
        <v>1190</v>
      </c>
      <c r="E491" s="78" t="s">
        <v>1194</v>
      </c>
      <c r="F491" s="78" t="s">
        <v>1195</v>
      </c>
      <c r="G491" s="29"/>
      <c r="H491" s="29"/>
      <c r="I491" s="29"/>
      <c r="J491" s="29" t="s">
        <v>1196</v>
      </c>
      <c r="K491" s="29">
        <v>14</v>
      </c>
      <c r="L491" s="40" t="s">
        <v>1167</v>
      </c>
      <c r="M491" s="65" t="str">
        <f t="shared" si="60"/>
        <v>https://www.aiche.org/academy/conferences/loss-prevention-symposium/1985/proceeding</v>
      </c>
      <c r="N491" s="71" t="str">
        <f>F491&amp;", """&amp;E491&amp;","" "&amp;L491&amp;","&amp;" Session "&amp;J491&amp;", AIChE, "&amp;MID(C491,5,4)&amp;"."</f>
        <v>H. K. Fauske and J. C. Leung, "A New Bench Scale Apparatus Runaway Chemical Reactions," 19th Annual Loss Prevention Symposium, Session 56b, AIChE, 1985.</v>
      </c>
      <c r="O491" s="90" t="str">
        <f t="shared" si="61"/>
        <v>https://www.aiche.org/academy/conferences/loss-prevention-symposium/1985/proceeding/session/technical-papers</v>
      </c>
      <c r="P491" s="28" t="s">
        <v>16382</v>
      </c>
      <c r="Q491" s="90" t="str">
        <f t="shared" si="59"/>
        <v>https://www.aiche.org/node/1518841/group/9266/session/118956/paper/820716</v>
      </c>
    </row>
    <row r="492" spans="1:17" ht="46.5" x14ac:dyDescent="0.35">
      <c r="A492" s="29">
        <v>491</v>
      </c>
      <c r="B492" s="66">
        <v>1985</v>
      </c>
      <c r="C492" s="29" t="s">
        <v>1162</v>
      </c>
      <c r="D492" s="38" t="s">
        <v>1190</v>
      </c>
      <c r="E492" s="78" t="s">
        <v>1197</v>
      </c>
      <c r="F492" s="78" t="s">
        <v>1195</v>
      </c>
      <c r="G492" s="29"/>
      <c r="H492" s="29"/>
      <c r="I492" s="29"/>
      <c r="J492" s="29"/>
      <c r="K492" s="29">
        <v>15</v>
      </c>
      <c r="L492" s="28" t="s">
        <v>886</v>
      </c>
      <c r="M492" s="65" t="str">
        <f t="shared" si="60"/>
        <v>https://www.aiche.org/academy/conferences/loss-prevention-symposium/1985/proceeding</v>
      </c>
      <c r="N492" s="71" t="str">
        <f>F492&amp;", """&amp;E492&amp;","" "&amp;L492&amp;", Vol "&amp;G492&amp;"("&amp;H492&amp;"), "&amp;I492&amp;", "&amp;B492&amp;"."</f>
        <v>H. K. Fauske and J. C. Leung, "New Experimental Techniques for Characterizing Runaway Chemical Reactions," Plant/Operations Progress, Vol (), , 1985.</v>
      </c>
      <c r="O492" s="90" t="str">
        <f t="shared" si="61"/>
        <v>https://www.aiche.org/academy/conferences/loss-prevention-symposium/1985/proceeding/session/technical-papers</v>
      </c>
      <c r="P492" s="28" t="s">
        <v>16383</v>
      </c>
      <c r="Q492" s="90" t="str">
        <f t="shared" si="59"/>
        <v>https://www.aiche.org/node/1518841/group/9266/session/118956/paper/820721</v>
      </c>
    </row>
    <row r="493" spans="1:17" ht="46.5" x14ac:dyDescent="0.35">
      <c r="A493" s="29">
        <v>492</v>
      </c>
      <c r="B493" s="66">
        <v>1985</v>
      </c>
      <c r="C493" s="29" t="s">
        <v>1162</v>
      </c>
      <c r="D493" s="38" t="s">
        <v>1190</v>
      </c>
      <c r="E493" s="78" t="s">
        <v>1198</v>
      </c>
      <c r="F493" s="78" t="s">
        <v>1199</v>
      </c>
      <c r="G493" s="29"/>
      <c r="H493" s="29"/>
      <c r="I493" s="29"/>
      <c r="J493" s="29" t="s">
        <v>1200</v>
      </c>
      <c r="K493" s="29">
        <v>16</v>
      </c>
      <c r="L493" s="40" t="s">
        <v>1167</v>
      </c>
      <c r="M493" s="65" t="str">
        <f t="shared" si="60"/>
        <v>https://www.aiche.org/academy/conferences/loss-prevention-symposium/1985/proceeding</v>
      </c>
      <c r="N493" s="71" t="str">
        <f>F493&amp;", """&amp;E493&amp;","" "&amp;L493&amp;","&amp;" Session "&amp;J493&amp;", AIChE, "&amp;MID(C493,5,4)&amp;"."</f>
        <v>J. A. Noronha, "Bench-Scale Apparatus - Critique of Some Industrial Applications," 19th Annual Loss Prevention Symposium, Session 56c, AIChE, 1985.</v>
      </c>
      <c r="O493" s="90" t="str">
        <f t="shared" si="61"/>
        <v>https://www.aiche.org/academy/conferences/loss-prevention-symposium/1985/proceeding/session/technical-papers</v>
      </c>
      <c r="P493" s="28" t="s">
        <v>16384</v>
      </c>
      <c r="Q493" s="90" t="str">
        <f t="shared" si="59"/>
        <v>https://www.aiche.org/node/1518841/group/9266/session/118956/paper/820726</v>
      </c>
    </row>
    <row r="494" spans="1:17" ht="46.5" x14ac:dyDescent="0.35">
      <c r="A494" s="29">
        <v>493</v>
      </c>
      <c r="B494" s="66">
        <v>1985</v>
      </c>
      <c r="C494" s="29" t="s">
        <v>1162</v>
      </c>
      <c r="D494" s="38" t="s">
        <v>1190</v>
      </c>
      <c r="E494" s="78" t="s">
        <v>1201</v>
      </c>
      <c r="F494" s="78" t="s">
        <v>1202</v>
      </c>
      <c r="G494" s="29"/>
      <c r="H494" s="29"/>
      <c r="I494" s="29"/>
      <c r="J494" s="29" t="s">
        <v>1203</v>
      </c>
      <c r="K494" s="29">
        <v>17</v>
      </c>
      <c r="L494" s="40" t="s">
        <v>1167</v>
      </c>
      <c r="M494" s="65" t="str">
        <f t="shared" si="60"/>
        <v>https://www.aiche.org/academy/conferences/loss-prevention-symposium/1985/proceeding</v>
      </c>
      <c r="N494" s="71" t="str">
        <f>F494&amp;", """&amp;E494&amp;","" "&amp;L494&amp;","&amp;" Session "&amp;J494&amp;", AIChE, "&amp;MID(C494,5,4)&amp;"."</f>
        <v>M. A. Grolmes and M. Epstein, "Vapor-Liquid Disengagement In Atmospheric Liquid Storage Vessels Subjected to External Heat Source," 19th Annual Loss Prevention Symposium, Session 56d, AIChE, 1985.</v>
      </c>
      <c r="O494" s="90" t="str">
        <f t="shared" si="61"/>
        <v>https://www.aiche.org/academy/conferences/loss-prevention-symposium/1985/proceeding/session/technical-papers</v>
      </c>
      <c r="P494" s="28" t="s">
        <v>16385</v>
      </c>
      <c r="Q494" s="90" t="str">
        <f t="shared" si="59"/>
        <v>https://www.aiche.org/node/1518841/group/9266/session/118956/paper/820731</v>
      </c>
    </row>
    <row r="495" spans="1:17" ht="46.5" x14ac:dyDescent="0.35">
      <c r="A495" s="29">
        <v>494</v>
      </c>
      <c r="B495" s="66">
        <v>1985</v>
      </c>
      <c r="C495" s="29" t="s">
        <v>1162</v>
      </c>
      <c r="D495" s="38" t="s">
        <v>1190</v>
      </c>
      <c r="E495" s="78" t="s">
        <v>15151</v>
      </c>
      <c r="F495" s="78" t="s">
        <v>1202</v>
      </c>
      <c r="G495" s="29">
        <v>4</v>
      </c>
      <c r="H495" s="29">
        <v>4</v>
      </c>
      <c r="I495" s="29" t="s">
        <v>1204</v>
      </c>
      <c r="J495" s="29"/>
      <c r="K495" s="29">
        <v>18</v>
      </c>
      <c r="L495" s="40" t="s">
        <v>886</v>
      </c>
      <c r="M495" s="65" t="str">
        <f t="shared" si="60"/>
        <v>https://www.aiche.org/academy/conferences/loss-prevention-symposium/1985/proceeding</v>
      </c>
      <c r="N495" s="71" t="str">
        <f>F495&amp;", """&amp;E495&amp;","" "&amp;L495&amp;", Vol "&amp;G495&amp;"("&amp;H495&amp;"), "&amp;I495&amp;", "&amp;B495&amp;"."</f>
        <v>M. A. Grolmes and M. Epstein, "Vapor-Liquid Disengagement In Atmospheric Liquid Storage Vessels Subjected to External Heat Source - POP Version," Plant/Operations Progress, Vol 4(4), 200-206, 1985.</v>
      </c>
      <c r="O495" s="90" t="str">
        <f t="shared" si="61"/>
        <v>https://www.aiche.org/academy/conferences/loss-prevention-symposium/1985/proceeding/session/technical-papers</v>
      </c>
      <c r="P495" s="28" t="s">
        <v>16386</v>
      </c>
      <c r="Q495" s="90" t="str">
        <f t="shared" si="59"/>
        <v>https://www.aiche.org/node/1518841/group/9266/session/118956/paper/820736</v>
      </c>
    </row>
    <row r="496" spans="1:17" ht="46.5" x14ac:dyDescent="0.35">
      <c r="A496" s="29">
        <v>495</v>
      </c>
      <c r="B496" s="66">
        <v>1985</v>
      </c>
      <c r="C496" s="29" t="s">
        <v>1162</v>
      </c>
      <c r="D496" s="38" t="s">
        <v>1190</v>
      </c>
      <c r="E496" s="78" t="s">
        <v>1205</v>
      </c>
      <c r="F496" s="78" t="s">
        <v>962</v>
      </c>
      <c r="G496" s="29"/>
      <c r="H496" s="29"/>
      <c r="I496" s="29"/>
      <c r="J496" s="29" t="s">
        <v>1206</v>
      </c>
      <c r="K496" s="29">
        <v>19</v>
      </c>
      <c r="L496" s="40" t="s">
        <v>1167</v>
      </c>
      <c r="M496" s="65" t="str">
        <f t="shared" si="60"/>
        <v>https://www.aiche.org/academy/conferences/loss-prevention-symposium/1985/proceeding</v>
      </c>
      <c r="N496" s="71" t="str">
        <f>F496&amp;", """&amp;E496&amp;","" "&amp;L496&amp;","&amp;" Session "&amp;J496&amp;", AIChE, "&amp;MID(C496,5,4)&amp;"."</f>
        <v>H. S. Forrest, "Emergency Relief Vent Sizing for Fire Exposure When Two Phase Flow Must Be Considered," 19th Annual Loss Prevention Symposium, Session 56e, AIChE, 1985.</v>
      </c>
      <c r="O496" s="90" t="str">
        <f t="shared" si="61"/>
        <v>https://www.aiche.org/academy/conferences/loss-prevention-symposium/1985/proceeding/session/technical-papers</v>
      </c>
      <c r="P496" s="28" t="s">
        <v>16387</v>
      </c>
      <c r="Q496" s="90" t="str">
        <f t="shared" si="59"/>
        <v>https://www.aiche.org/node/1518841/group/9266/session/118956/paper/820741</v>
      </c>
    </row>
    <row r="497" spans="1:17" ht="31" x14ac:dyDescent="0.35">
      <c r="A497" s="29">
        <v>496</v>
      </c>
      <c r="B497" s="66">
        <v>1985</v>
      </c>
      <c r="C497" s="29" t="s">
        <v>1162</v>
      </c>
      <c r="D497" s="38" t="s">
        <v>1190</v>
      </c>
      <c r="E497" s="78" t="s">
        <v>1207</v>
      </c>
      <c r="F497" s="78" t="s">
        <v>1208</v>
      </c>
      <c r="G497" s="29"/>
      <c r="H497" s="29"/>
      <c r="I497" s="29"/>
      <c r="J497" s="29"/>
      <c r="K497" s="29">
        <v>20</v>
      </c>
      <c r="L497" s="40" t="s">
        <v>1167</v>
      </c>
      <c r="M497" s="65" t="str">
        <f t="shared" si="60"/>
        <v>https://www.aiche.org/academy/conferences/loss-prevention-symposium/1985/proceeding</v>
      </c>
      <c r="N497" s="71" t="str">
        <f>F497&amp;", """&amp;E497&amp;","" "&amp;L497&amp;","&amp;" Session "&amp;J497&amp;", AIChE, "&amp;MID(C497,5,4)&amp;"."</f>
        <v>D. A. Novak and L. J. Manda, "Diers Project Manual - A Status Report," 19th Annual Loss Prevention Symposium, Session , AIChE, 1985.</v>
      </c>
      <c r="O497" s="90" t="str">
        <f t="shared" si="61"/>
        <v>https://www.aiche.org/academy/conferences/loss-prevention-symposium/1985/proceeding/session/technical-papers</v>
      </c>
      <c r="P497" s="28" t="s">
        <v>16388</v>
      </c>
      <c r="Q497" s="90" t="str">
        <f t="shared" si="59"/>
        <v>https://www.aiche.org/node/1518841/group/9266/session/118956/paper/820746</v>
      </c>
    </row>
    <row r="498" spans="1:17" ht="46.5" x14ac:dyDescent="0.35">
      <c r="A498" s="29">
        <v>497</v>
      </c>
      <c r="B498" s="66">
        <v>1985</v>
      </c>
      <c r="C498" s="29" t="s">
        <v>1162</v>
      </c>
      <c r="D498" s="38" t="s">
        <v>1209</v>
      </c>
      <c r="E498" s="78" t="s">
        <v>1210</v>
      </c>
      <c r="F498" s="78" t="s">
        <v>1211</v>
      </c>
      <c r="G498" s="29"/>
      <c r="H498" s="29"/>
      <c r="I498" s="29"/>
      <c r="J498" s="29" t="s">
        <v>1212</v>
      </c>
      <c r="K498" s="29">
        <v>21</v>
      </c>
      <c r="L498" s="40" t="s">
        <v>1167</v>
      </c>
      <c r="M498" s="65" t="str">
        <f t="shared" si="60"/>
        <v>https://www.aiche.org/academy/conferences/loss-prevention-symposium/1985/proceeding</v>
      </c>
      <c r="N498" s="71" t="str">
        <f>F498&amp;", """&amp;E498&amp;","" "&amp;L498&amp;","&amp;" Session "&amp;J498&amp;", AIChE, "&amp;MID(C498,5,4)&amp;"."</f>
        <v>W. J. Bradford, "What Codes Can Be of Help to Practising Engineers -- and How Much," 19th Annual Loss Prevention Symposium, Session 57a, AIChE, 1985.</v>
      </c>
      <c r="O498" s="90" t="str">
        <f t="shared" si="61"/>
        <v>https://www.aiche.org/academy/conferences/loss-prevention-symposium/1985/proceeding/session/technical-papers</v>
      </c>
      <c r="P498" s="28" t="s">
        <v>16389</v>
      </c>
      <c r="Q498" s="90" t="str">
        <f t="shared" si="59"/>
        <v>https://www.aiche.org/node/1518841/group/9266/session/118956/paper/820751</v>
      </c>
    </row>
    <row r="499" spans="1:17" ht="46.5" x14ac:dyDescent="0.35">
      <c r="A499" s="29">
        <v>498</v>
      </c>
      <c r="B499" s="66">
        <v>1985</v>
      </c>
      <c r="C499" s="29" t="s">
        <v>1162</v>
      </c>
      <c r="D499" s="38" t="s">
        <v>1209</v>
      </c>
      <c r="E499" s="78" t="s">
        <v>15105</v>
      </c>
      <c r="F499" s="78" t="s">
        <v>1211</v>
      </c>
      <c r="G499" s="29">
        <v>81</v>
      </c>
      <c r="H499" s="29">
        <v>8</v>
      </c>
      <c r="I499" s="29" t="s">
        <v>1213</v>
      </c>
      <c r="J499" s="29"/>
      <c r="K499" s="29">
        <v>22</v>
      </c>
      <c r="L499" s="40" t="s">
        <v>1188</v>
      </c>
      <c r="M499" s="65" t="str">
        <f t="shared" si="60"/>
        <v>https://www.aiche.org/academy/conferences/loss-prevention-symposium/1985/proceeding</v>
      </c>
      <c r="N499" s="71" t="str">
        <f>F499&amp;", """&amp;E499&amp;","" "&amp;L499&amp;", Vol "&amp;G499&amp;"("&amp;H499&amp;"), "&amp;I499&amp;", "&amp;B499&amp;"."</f>
        <v>W. J. Bradford, "Standards On Safety: How Helpful Are They for Practicing Engineers?- CEP Version," Chemical Engineering Progress, Vol 81(8), 16-18, 1985.</v>
      </c>
      <c r="O499" s="90" t="str">
        <f t="shared" si="61"/>
        <v>https://www.aiche.org/academy/conferences/loss-prevention-symposium/1985/proceeding/session/technical-papers</v>
      </c>
      <c r="P499" s="28" t="s">
        <v>16390</v>
      </c>
      <c r="Q499" s="90" t="str">
        <f t="shared" si="59"/>
        <v>https://www.aiche.org/node/1518841/group/9266/session/118956/paper/820756</v>
      </c>
    </row>
    <row r="500" spans="1:17" ht="31" x14ac:dyDescent="0.35">
      <c r="A500" s="29">
        <v>499</v>
      </c>
      <c r="B500" s="66">
        <v>1985</v>
      </c>
      <c r="C500" s="29" t="s">
        <v>1162</v>
      </c>
      <c r="D500" s="38" t="s">
        <v>1209</v>
      </c>
      <c r="E500" s="78" t="s">
        <v>1214</v>
      </c>
      <c r="F500" s="78" t="s">
        <v>1215</v>
      </c>
      <c r="G500" s="29"/>
      <c r="H500" s="29"/>
      <c r="I500" s="29"/>
      <c r="J500" s="29" t="s">
        <v>1216</v>
      </c>
      <c r="K500" s="29">
        <v>23</v>
      </c>
      <c r="L500" s="40" t="s">
        <v>1167</v>
      </c>
      <c r="M500" s="65" t="str">
        <f t="shared" si="60"/>
        <v>https://www.aiche.org/academy/conferences/loss-prevention-symposium/1985/proceeding</v>
      </c>
      <c r="N500" s="71" t="str">
        <f>F500&amp;", """&amp;E500&amp;","" "&amp;L500&amp;","&amp;" Session "&amp;J500&amp;", AIChE, "&amp;MID(C500,5,4)&amp;"."</f>
        <v>D. V. Gagliardi, "Dow's Loss Prevention Principles," 19th Annual Loss Prevention Symposium, Session 57b, AIChE, 1985.</v>
      </c>
      <c r="O500" s="90" t="str">
        <f t="shared" si="61"/>
        <v>https://www.aiche.org/academy/conferences/loss-prevention-symposium/1985/proceeding/session/technical-papers</v>
      </c>
      <c r="P500" s="28" t="s">
        <v>16391</v>
      </c>
      <c r="Q500" s="90" t="str">
        <f t="shared" si="59"/>
        <v>https://www.aiche.org/node/1518841/group/9266/session/118956/paper/820761</v>
      </c>
    </row>
    <row r="501" spans="1:17" ht="31" x14ac:dyDescent="0.35">
      <c r="A501" s="29">
        <v>500</v>
      </c>
      <c r="B501" s="66">
        <v>1985</v>
      </c>
      <c r="C501" s="29" t="s">
        <v>1162</v>
      </c>
      <c r="D501" s="38" t="s">
        <v>1209</v>
      </c>
      <c r="E501" s="78" t="s">
        <v>15106</v>
      </c>
      <c r="F501" s="78" t="s">
        <v>1215</v>
      </c>
      <c r="G501" s="29">
        <v>81</v>
      </c>
      <c r="H501" s="29">
        <v>8</v>
      </c>
      <c r="I501" s="29" t="s">
        <v>316</v>
      </c>
      <c r="J501" s="29"/>
      <c r="K501" s="29">
        <v>24</v>
      </c>
      <c r="L501" s="40" t="s">
        <v>1188</v>
      </c>
      <c r="M501" s="65" t="str">
        <f t="shared" si="60"/>
        <v>https://www.aiche.org/academy/conferences/loss-prevention-symposium/1985/proceeding</v>
      </c>
      <c r="N501" s="71" t="str">
        <f>F501&amp;", """&amp;E501&amp;","" "&amp;L501&amp;", Vol "&amp;G501&amp;"("&amp;H501&amp;"), "&amp;I501&amp;", "&amp;B501&amp;"."</f>
        <v>D. V. Gagliardi, "Common Sense Approach to Loss Prevention- CEP Version," Chemical Engineering Progress, Vol 81(8), 26-28, 1985.</v>
      </c>
      <c r="O501" s="90" t="str">
        <f t="shared" si="61"/>
        <v>https://www.aiche.org/academy/conferences/loss-prevention-symposium/1985/proceeding/session/technical-papers</v>
      </c>
      <c r="P501" s="28" t="s">
        <v>16392</v>
      </c>
      <c r="Q501" s="90" t="str">
        <f t="shared" si="59"/>
        <v>https://www.aiche.org/node/1518841/group/9266/session/118956/paper/820766</v>
      </c>
    </row>
    <row r="502" spans="1:17" ht="31" x14ac:dyDescent="0.35">
      <c r="A502" s="29">
        <v>501</v>
      </c>
      <c r="B502" s="66">
        <v>1985</v>
      </c>
      <c r="C502" s="29" t="s">
        <v>1162</v>
      </c>
      <c r="D502" s="38" t="s">
        <v>1209</v>
      </c>
      <c r="E502" s="78" t="s">
        <v>1217</v>
      </c>
      <c r="F502" s="78" t="s">
        <v>1218</v>
      </c>
      <c r="G502" s="29"/>
      <c r="H502" s="29"/>
      <c r="I502" s="29"/>
      <c r="J502" s="29" t="s">
        <v>1219</v>
      </c>
      <c r="K502" s="29">
        <v>25</v>
      </c>
      <c r="L502" s="40" t="s">
        <v>1167</v>
      </c>
      <c r="M502" s="65" t="str">
        <f t="shared" si="60"/>
        <v>https://www.aiche.org/academy/conferences/loss-prevention-symposium/1985/proceeding</v>
      </c>
      <c r="N502" s="71" t="str">
        <f>F502&amp;", """&amp;E502&amp;","" "&amp;L502&amp;","&amp;" Session "&amp;J502&amp;", AIChE, "&amp;MID(C502,5,4)&amp;"."</f>
        <v>M. F. Henry, "NFPA's Consensus Standards At Work," 19th Annual Loss Prevention Symposium, Session 57c, AIChE, 1985.</v>
      </c>
      <c r="O502" s="90" t="str">
        <f t="shared" si="61"/>
        <v>https://www.aiche.org/academy/conferences/loss-prevention-symposium/1985/proceeding/session/technical-papers</v>
      </c>
      <c r="P502" s="28" t="s">
        <v>16393</v>
      </c>
      <c r="Q502" s="90" t="str">
        <f t="shared" si="59"/>
        <v>https://www.aiche.org/node/1518841/group/9266/session/118956/paper/820771</v>
      </c>
    </row>
    <row r="503" spans="1:17" ht="31" x14ac:dyDescent="0.35">
      <c r="A503" s="29">
        <v>502</v>
      </c>
      <c r="B503" s="66">
        <v>1985</v>
      </c>
      <c r="C503" s="29" t="s">
        <v>1162</v>
      </c>
      <c r="D503" s="38" t="s">
        <v>1209</v>
      </c>
      <c r="E503" s="78" t="s">
        <v>15107</v>
      </c>
      <c r="F503" s="78" t="s">
        <v>1218</v>
      </c>
      <c r="G503" s="29">
        <v>81</v>
      </c>
      <c r="H503" s="29">
        <v>8</v>
      </c>
      <c r="I503" s="29" t="s">
        <v>1220</v>
      </c>
      <c r="J503" s="29"/>
      <c r="K503" s="29">
        <v>26</v>
      </c>
      <c r="L503" s="40" t="s">
        <v>1188</v>
      </c>
      <c r="M503" s="65" t="str">
        <f t="shared" si="60"/>
        <v>https://www.aiche.org/academy/conferences/loss-prevention-symposium/1985/proceeding</v>
      </c>
      <c r="N503" s="71" t="str">
        <f>F503&amp;", """&amp;E503&amp;","" "&amp;L503&amp;", Vol "&amp;G503&amp;"("&amp;H503&amp;"), "&amp;I503&amp;", "&amp;B503&amp;"."</f>
        <v>M. F. Henry, "NFPA's Consensus Standards At Work- CEP Version," Chemical Engineering Progress, Vol 81(8), 20-24, 1985.</v>
      </c>
      <c r="O503" s="90" t="str">
        <f t="shared" si="61"/>
        <v>https://www.aiche.org/academy/conferences/loss-prevention-symposium/1985/proceeding/session/technical-papers</v>
      </c>
      <c r="P503" s="28" t="s">
        <v>16394</v>
      </c>
      <c r="Q503" s="90" t="str">
        <f t="shared" si="59"/>
        <v>https://www.aiche.org/node/1518841/group/9266/session/118956/paper/820776</v>
      </c>
    </row>
    <row r="504" spans="1:17" ht="31" x14ac:dyDescent="0.35">
      <c r="A504" s="29">
        <v>503</v>
      </c>
      <c r="B504" s="66">
        <v>1985</v>
      </c>
      <c r="C504" s="29" t="s">
        <v>1162</v>
      </c>
      <c r="D504" s="38" t="s">
        <v>1209</v>
      </c>
      <c r="E504" s="78" t="s">
        <v>1221</v>
      </c>
      <c r="F504" s="78" t="s">
        <v>840</v>
      </c>
      <c r="G504" s="29"/>
      <c r="H504" s="29"/>
      <c r="I504" s="29"/>
      <c r="J504" s="29" t="s">
        <v>1222</v>
      </c>
      <c r="K504" s="29">
        <v>27</v>
      </c>
      <c r="L504" s="40" t="s">
        <v>1167</v>
      </c>
      <c r="M504" s="65" t="str">
        <f t="shared" si="60"/>
        <v>https://www.aiche.org/academy/conferences/loss-prevention-symposium/1985/proceeding</v>
      </c>
      <c r="N504" s="71" t="str">
        <f>F504&amp;", """&amp;E504&amp;","" "&amp;L504&amp;","&amp;" Session "&amp;J504&amp;", AIChE, "&amp;MID(C504,5,4)&amp;"."</f>
        <v>W. A. Short, "International Standards - Fact Or Fiction," 19th Annual Loss Prevention Symposium, Session 57d, AIChE, 1985.</v>
      </c>
      <c r="O504" s="90" t="str">
        <f t="shared" si="61"/>
        <v>https://www.aiche.org/academy/conferences/loss-prevention-symposium/1985/proceeding/session/technical-papers</v>
      </c>
      <c r="P504" s="28" t="s">
        <v>16395</v>
      </c>
      <c r="Q504" s="90" t="str">
        <f t="shared" si="59"/>
        <v>https://www.aiche.org/node/1518841/group/9266/session/118956/paper/820781</v>
      </c>
    </row>
    <row r="505" spans="1:17" ht="31" x14ac:dyDescent="0.35">
      <c r="A505" s="29">
        <v>504</v>
      </c>
      <c r="B505" s="66">
        <v>1985</v>
      </c>
      <c r="C505" s="29" t="s">
        <v>1162</v>
      </c>
      <c r="D505" s="38" t="s">
        <v>1209</v>
      </c>
      <c r="E505" s="78" t="s">
        <v>15108</v>
      </c>
      <c r="F505" s="78" t="s">
        <v>840</v>
      </c>
      <c r="G505" s="29">
        <v>81</v>
      </c>
      <c r="H505" s="29">
        <v>8</v>
      </c>
      <c r="I505" s="29" t="s">
        <v>1223</v>
      </c>
      <c r="J505" s="29"/>
      <c r="K505" s="29">
        <v>28</v>
      </c>
      <c r="L505" s="40" t="s">
        <v>1188</v>
      </c>
      <c r="M505" s="65" t="str">
        <f t="shared" si="60"/>
        <v>https://www.aiche.org/academy/conferences/loss-prevention-symposium/1985/proceeding</v>
      </c>
      <c r="N505" s="71" t="str">
        <f>F505&amp;", """&amp;E505&amp;","" "&amp;L505&amp;", Vol "&amp;G505&amp;"("&amp;H505&amp;"), "&amp;I505&amp;", "&amp;B505&amp;"."</f>
        <v>W. A. Short, "International Standards: How Do They Affect Our Industry?- CEP Version," Chemical Engineering Progress, Vol 81(8), 14-17, 1985.</v>
      </c>
      <c r="O505" s="90" t="str">
        <f t="shared" si="61"/>
        <v>https://www.aiche.org/academy/conferences/loss-prevention-symposium/1985/proceeding/session/technical-papers</v>
      </c>
      <c r="P505" s="28" t="s">
        <v>16396</v>
      </c>
      <c r="Q505" s="90" t="str">
        <f t="shared" si="59"/>
        <v>https://www.aiche.org/node/1518841/group/9266/session/118956/paper/820786</v>
      </c>
    </row>
    <row r="506" spans="1:17" ht="62" x14ac:dyDescent="0.35">
      <c r="A506" s="29">
        <v>505</v>
      </c>
      <c r="B506" s="66">
        <v>1985</v>
      </c>
      <c r="C506" s="29" t="s">
        <v>1162</v>
      </c>
      <c r="D506" s="38" t="s">
        <v>1209</v>
      </c>
      <c r="E506" s="78" t="s">
        <v>1224</v>
      </c>
      <c r="F506" s="78" t="s">
        <v>1225</v>
      </c>
      <c r="G506" s="29"/>
      <c r="H506" s="29"/>
      <c r="I506" s="29"/>
      <c r="J506" s="29" t="s">
        <v>1226</v>
      </c>
      <c r="K506" s="29">
        <v>29</v>
      </c>
      <c r="L506" s="40" t="s">
        <v>1167</v>
      </c>
      <c r="M506" s="65" t="str">
        <f t="shared" si="60"/>
        <v>https://www.aiche.org/academy/conferences/loss-prevention-symposium/1985/proceeding</v>
      </c>
      <c r="N506" s="71" t="str">
        <f>F506&amp;", """&amp;E506&amp;","" "&amp;L506&amp;","&amp;" Session "&amp;J506&amp;", AIChE, "&amp;MID(C506,5,4)&amp;"."</f>
        <v>R. K. Johnson, "Legal Implications of Compliance and Non-Compliance With Safety and Health Governmental Standards, National Consensus Standards, and Internal Corporate Guidelines," 19th Annual Loss Prevention Symposium, Session 57e, AIChE, 1985.</v>
      </c>
      <c r="O506" s="90" t="str">
        <f t="shared" si="61"/>
        <v>https://www.aiche.org/academy/conferences/loss-prevention-symposium/1985/proceeding/session/technical-papers</v>
      </c>
      <c r="P506" s="28" t="s">
        <v>16397</v>
      </c>
      <c r="Q506" s="90" t="str">
        <f t="shared" si="59"/>
        <v>https://www.aiche.org/node/1518841/group/9266/session/118956/paper/820791</v>
      </c>
    </row>
    <row r="507" spans="1:17" ht="62" x14ac:dyDescent="0.35">
      <c r="A507" s="29">
        <v>506</v>
      </c>
      <c r="B507" s="66">
        <v>1985</v>
      </c>
      <c r="C507" s="29" t="s">
        <v>1162</v>
      </c>
      <c r="D507" s="38" t="s">
        <v>1209</v>
      </c>
      <c r="E507" s="78" t="s">
        <v>15109</v>
      </c>
      <c r="F507" s="78" t="s">
        <v>1225</v>
      </c>
      <c r="G507" s="29">
        <v>81</v>
      </c>
      <c r="H507" s="29">
        <v>8</v>
      </c>
      <c r="I507" s="67" t="s">
        <v>1227</v>
      </c>
      <c r="J507" s="29"/>
      <c r="K507" s="29">
        <v>30</v>
      </c>
      <c r="L507" s="40" t="s">
        <v>1188</v>
      </c>
      <c r="M507" s="65" t="str">
        <f t="shared" si="60"/>
        <v>https://www.aiche.org/academy/conferences/loss-prevention-symposium/1985/proceeding</v>
      </c>
      <c r="N507" s="71" t="str">
        <f>F507&amp;", """&amp;E507&amp;","" "&amp;L507&amp;", Vol "&amp;G507&amp;"("&amp;H507&amp;"), "&amp;I507&amp;", "&amp;B507&amp;"."</f>
        <v>R. K. Johnson, "Legal Implications of Compliance and Non-Compliance With Safety and Health Governmental Standards, National Consensus Standards, and Internal Corporate Guidelines- CEP Version," Chemical Engineering Progress, Vol 81(8), 9-14, 1985.</v>
      </c>
      <c r="O507" s="90" t="str">
        <f t="shared" si="61"/>
        <v>https://www.aiche.org/academy/conferences/loss-prevention-symposium/1985/proceeding/session/technical-papers</v>
      </c>
      <c r="P507" s="28" t="s">
        <v>16398</v>
      </c>
      <c r="Q507" s="90" t="str">
        <f t="shared" si="59"/>
        <v>https://www.aiche.org/node/1518841/group/9266/session/118956/paper/820796</v>
      </c>
    </row>
    <row r="508" spans="1:17" ht="46.5" x14ac:dyDescent="0.35">
      <c r="A508" s="29">
        <v>507</v>
      </c>
      <c r="B508" s="66">
        <v>1985</v>
      </c>
      <c r="C508" s="29" t="s">
        <v>1162</v>
      </c>
      <c r="D508" s="69" t="s">
        <v>1228</v>
      </c>
      <c r="E508" s="78" t="s">
        <v>1229</v>
      </c>
      <c r="F508" s="78" t="s">
        <v>1230</v>
      </c>
      <c r="G508" s="29"/>
      <c r="H508" s="29"/>
      <c r="I508" s="29"/>
      <c r="J508" s="29" t="s">
        <v>1231</v>
      </c>
      <c r="K508" s="29">
        <v>31</v>
      </c>
      <c r="L508" s="40" t="s">
        <v>1167</v>
      </c>
      <c r="M508" s="65" t="str">
        <f t="shared" si="60"/>
        <v>https://www.aiche.org/academy/conferences/loss-prevention-symposium/1985/proceeding</v>
      </c>
      <c r="N508" s="71" t="str">
        <f>F508&amp;", """&amp;E508&amp;","" "&amp;L508&amp;","&amp;" Session "&amp;J508&amp;", AIChE, "&amp;MID(C508,5,4)&amp;"."</f>
        <v>D. J. Lewis, "Dust Explosions: Their General Relationship to Gas, Vapour and Mist Explosions With Particular Reference to Venting," 19th Annual Loss Prevention Symposium, Session 58a, AIChE, 1985.</v>
      </c>
      <c r="O508" s="90" t="str">
        <f t="shared" si="61"/>
        <v>https://www.aiche.org/academy/conferences/loss-prevention-symposium/1985/proceeding/session/technical-papers</v>
      </c>
      <c r="P508" s="28" t="s">
        <v>16399</v>
      </c>
      <c r="Q508" s="90" t="str">
        <f t="shared" si="59"/>
        <v>https://www.aiche.org/node/1518841/group/9266/session/118956/paper/820801</v>
      </c>
    </row>
    <row r="509" spans="1:17" ht="46.5" x14ac:dyDescent="0.35">
      <c r="A509" s="29">
        <v>508</v>
      </c>
      <c r="B509" s="66">
        <v>1985</v>
      </c>
      <c r="C509" s="29" t="s">
        <v>1162</v>
      </c>
      <c r="D509" s="69" t="s">
        <v>1228</v>
      </c>
      <c r="E509" s="78" t="s">
        <v>1232</v>
      </c>
      <c r="F509" s="78" t="s">
        <v>1233</v>
      </c>
      <c r="G509" s="29"/>
      <c r="H509" s="29"/>
      <c r="I509" s="29"/>
      <c r="J509" s="29" t="s">
        <v>1234</v>
      </c>
      <c r="K509" s="29">
        <v>32</v>
      </c>
      <c r="L509" s="40" t="s">
        <v>1167</v>
      </c>
      <c r="M509" s="65" t="str">
        <f t="shared" si="60"/>
        <v>https://www.aiche.org/academy/conferences/loss-prevention-symposium/1985/proceeding</v>
      </c>
      <c r="N509" s="71" t="str">
        <f>F509&amp;", """&amp;E509&amp;","" "&amp;L509&amp;","&amp;" Session "&amp;J509&amp;", AIChE, "&amp;MID(C509,5,4)&amp;"."</f>
        <v>C. J. Dahn, M.Ashum, and K. Williams, "Contribution of Low-Level Flammable Vapor Concentrations to Dust Explosion Output," 19th Annual Loss Prevention Symposium, Session 58b, AIChE, 1985.</v>
      </c>
      <c r="O509" s="90" t="str">
        <f t="shared" si="61"/>
        <v>https://www.aiche.org/academy/conferences/loss-prevention-symposium/1985/proceeding/session/technical-papers</v>
      </c>
      <c r="P509" s="28" t="s">
        <v>16400</v>
      </c>
      <c r="Q509" s="90" t="str">
        <f t="shared" si="59"/>
        <v>https://www.aiche.org/node/1518841/group/9266/session/118956/paper/820806</v>
      </c>
    </row>
    <row r="510" spans="1:17" ht="46.5" x14ac:dyDescent="0.35">
      <c r="A510" s="29">
        <v>509</v>
      </c>
      <c r="B510" s="66" t="s">
        <v>1235</v>
      </c>
      <c r="C510" s="29" t="s">
        <v>1162</v>
      </c>
      <c r="D510" s="69" t="s">
        <v>1228</v>
      </c>
      <c r="E510" s="78" t="s">
        <v>15152</v>
      </c>
      <c r="F510" s="78" t="s">
        <v>1233</v>
      </c>
      <c r="G510" s="29">
        <v>5</v>
      </c>
      <c r="H510" s="29">
        <v>1</v>
      </c>
      <c r="I510" s="29" t="s">
        <v>415</v>
      </c>
      <c r="J510" s="29"/>
      <c r="K510" s="29">
        <v>33</v>
      </c>
      <c r="L510" s="28" t="s">
        <v>886</v>
      </c>
      <c r="M510" s="65" t="str">
        <f t="shared" si="60"/>
        <v>https://www.aiche.org/academy/conferences/loss-prevention-symposium/1985/proceeding</v>
      </c>
      <c r="N510" s="71" t="str">
        <f>F510&amp;", """&amp;E510&amp;","" "&amp;L510&amp;", Vol "&amp;G510&amp;"("&amp;H510&amp;"), "&amp;I510&amp;", "&amp;B510&amp;"."</f>
        <v>C. J. Dahn, M.Ashum, and K. Williams, "Contribution of Low-Level Flammable Vapor Concentrations to Dust Explosion Output - POP Version," Plant/Operations Progress, Vol 5(1), 57-64, 1986.</v>
      </c>
      <c r="O510" s="90" t="str">
        <f t="shared" si="61"/>
        <v>https://www.aiche.org/academy/conferences/loss-prevention-symposium/1985/proceeding/session/technical-papers</v>
      </c>
      <c r="P510" s="28" t="s">
        <v>16401</v>
      </c>
      <c r="Q510" s="90" t="str">
        <f t="shared" si="59"/>
        <v>https://www.aiche.org/node/1518841/group/9266/session/118956/paper/820811</v>
      </c>
    </row>
    <row r="511" spans="1:17" ht="46.5" x14ac:dyDescent="0.35">
      <c r="A511" s="29">
        <v>510</v>
      </c>
      <c r="B511" s="66">
        <v>1985</v>
      </c>
      <c r="C511" s="29" t="s">
        <v>1162</v>
      </c>
      <c r="D511" s="69" t="s">
        <v>1228</v>
      </c>
      <c r="E511" s="78" t="s">
        <v>1236</v>
      </c>
      <c r="F511" s="78" t="s">
        <v>1237</v>
      </c>
      <c r="G511" s="29"/>
      <c r="H511" s="29"/>
      <c r="I511" s="29"/>
      <c r="J511" s="29" t="s">
        <v>1238</v>
      </c>
      <c r="K511" s="29">
        <v>34</v>
      </c>
      <c r="L511" s="40" t="s">
        <v>1167</v>
      </c>
      <c r="M511" s="65" t="str">
        <f t="shared" si="60"/>
        <v>https://www.aiche.org/academy/conferences/loss-prevention-symposium/1985/proceeding</v>
      </c>
      <c r="N511" s="71" t="str">
        <f>F511&amp;", """&amp;E511&amp;","" "&amp;L511&amp;","&amp;" Session "&amp;J511&amp;", AIChE, "&amp;MID(C511,5,4)&amp;"."</f>
        <v>N. Gibson, D. J. Harper, and R. L. Rogers, "Evaluation of The Fire and Explosion Risk In Drying Powders," 19th Annual Loss Prevention Symposium, Session 58c, AIChE, 1985.</v>
      </c>
      <c r="O511" s="90" t="str">
        <f t="shared" si="61"/>
        <v>https://www.aiche.org/academy/conferences/loss-prevention-symposium/1985/proceeding/session/technical-papers</v>
      </c>
      <c r="P511" s="28" t="s">
        <v>16402</v>
      </c>
      <c r="Q511" s="90" t="str">
        <f t="shared" si="59"/>
        <v>https://www.aiche.org/node/1518841/group/9266/session/118956/paper/820816</v>
      </c>
    </row>
    <row r="512" spans="1:17" ht="46.5" x14ac:dyDescent="0.35">
      <c r="A512" s="29">
        <v>511</v>
      </c>
      <c r="B512" s="66" t="s">
        <v>1184</v>
      </c>
      <c r="C512" s="29" t="s">
        <v>1162</v>
      </c>
      <c r="D512" s="69" t="s">
        <v>1228</v>
      </c>
      <c r="E512" s="78" t="s">
        <v>15153</v>
      </c>
      <c r="F512" s="78" t="s">
        <v>1237</v>
      </c>
      <c r="G512" s="29">
        <v>4</v>
      </c>
      <c r="H512" s="29">
        <v>3</v>
      </c>
      <c r="I512" s="29" t="s">
        <v>1239</v>
      </c>
      <c r="J512" s="29"/>
      <c r="K512" s="29">
        <v>35</v>
      </c>
      <c r="L512" s="28" t="s">
        <v>886</v>
      </c>
      <c r="M512" s="65" t="str">
        <f t="shared" si="60"/>
        <v>https://www.aiche.org/academy/conferences/loss-prevention-symposium/1985/proceeding</v>
      </c>
      <c r="N512" s="71" t="str">
        <f>F512&amp;", """&amp;E512&amp;","" "&amp;L512&amp;", Vol "&amp;G512&amp;"("&amp;H512&amp;"), "&amp;I512&amp;", "&amp;B512&amp;"."</f>
        <v>N. Gibson, D. J. Harper, and R. L. Rogers, "Evaluation of The Fire and Explosion Risk In Drying Powders - POP Version," Plant/Operations Progress, Vol 4(3), 181-190, 1985.</v>
      </c>
      <c r="O512" s="90" t="str">
        <f t="shared" si="61"/>
        <v>https://www.aiche.org/academy/conferences/loss-prevention-symposium/1985/proceeding/session/technical-papers</v>
      </c>
      <c r="P512" s="28" t="s">
        <v>16403</v>
      </c>
      <c r="Q512" s="90" t="str">
        <f t="shared" si="59"/>
        <v>https://www.aiche.org/node/1518841/group/9266/session/118956/paper/820821</v>
      </c>
    </row>
    <row r="513" spans="1:17" ht="31" x14ac:dyDescent="0.35">
      <c r="A513" s="29">
        <v>512</v>
      </c>
      <c r="B513" s="66">
        <v>1985</v>
      </c>
      <c r="C513" s="29" t="s">
        <v>1162</v>
      </c>
      <c r="D513" s="69" t="s">
        <v>1228</v>
      </c>
      <c r="E513" s="78" t="s">
        <v>1240</v>
      </c>
      <c r="F513" s="78" t="s">
        <v>1241</v>
      </c>
      <c r="G513" s="29"/>
      <c r="H513" s="29"/>
      <c r="I513" s="29"/>
      <c r="J513" s="29" t="s">
        <v>1242</v>
      </c>
      <c r="K513" s="29">
        <v>36</v>
      </c>
      <c r="L513" s="40" t="s">
        <v>1167</v>
      </c>
      <c r="M513" s="65" t="str">
        <f t="shared" si="60"/>
        <v>https://www.aiche.org/academy/conferences/loss-prevention-symposium/1985/proceeding</v>
      </c>
      <c r="N513" s="71" t="str">
        <f>F513&amp;", """&amp;E513&amp;","" "&amp;L513&amp;","&amp;" Session "&amp;J513&amp;", AIChE, "&amp;MID(C513,5,4)&amp;"."</f>
        <v>L. G. Britton and S. Chippett, "Practical Aspects of Dust Deflagration Testing," 19th Annual Loss Prevention Symposium, Session 58d, AIChE, 1985.</v>
      </c>
      <c r="O513" s="90" t="str">
        <f t="shared" si="61"/>
        <v>https://www.aiche.org/academy/conferences/loss-prevention-symposium/1985/proceeding/session/technical-papers</v>
      </c>
      <c r="P513" s="28" t="s">
        <v>16404</v>
      </c>
      <c r="Q513" s="90" t="str">
        <f t="shared" si="59"/>
        <v>https://www.aiche.org/node/1518841/group/9266/session/118956/paper/820826</v>
      </c>
    </row>
    <row r="514" spans="1:17" ht="31" x14ac:dyDescent="0.35">
      <c r="A514" s="29">
        <v>513</v>
      </c>
      <c r="B514" s="66">
        <v>1985</v>
      </c>
      <c r="C514" s="29" t="s">
        <v>1162</v>
      </c>
      <c r="D514" s="69" t="s">
        <v>1228</v>
      </c>
      <c r="E514" s="78" t="s">
        <v>1243</v>
      </c>
      <c r="F514" s="78" t="s">
        <v>1244</v>
      </c>
      <c r="G514" s="29"/>
      <c r="H514" s="29"/>
      <c r="I514" s="29"/>
      <c r="J514" s="29" t="s">
        <v>1245</v>
      </c>
      <c r="K514" s="29">
        <v>37</v>
      </c>
      <c r="L514" s="40" t="s">
        <v>1167</v>
      </c>
      <c r="M514" s="65" t="str">
        <f t="shared" si="60"/>
        <v>https://www.aiche.org/academy/conferences/loss-prevention-symposium/1985/proceeding</v>
      </c>
      <c r="N514" s="71" t="str">
        <f>F514&amp;", """&amp;E514&amp;","" "&amp;L514&amp;","&amp;" Session "&amp;J514&amp;", AIChE, "&amp;MID(C514,5,4)&amp;"."</f>
        <v>H. Stalder, "Flame Barrier Valves," 19th Annual Loss Prevention Symposium, Session 58e, AIChE, 1985.</v>
      </c>
      <c r="O514" s="90" t="str">
        <f t="shared" si="61"/>
        <v>https://www.aiche.org/academy/conferences/loss-prevention-symposium/1985/proceeding/session/technical-papers</v>
      </c>
      <c r="P514" s="28" t="s">
        <v>16405</v>
      </c>
      <c r="Q514" s="90" t="str">
        <f t="shared" si="59"/>
        <v>https://www.aiche.org/node/1518841/group/9266/session/118956/paper/820831</v>
      </c>
    </row>
    <row r="515" spans="1:17" ht="31" x14ac:dyDescent="0.35">
      <c r="A515" s="29">
        <v>514</v>
      </c>
      <c r="B515" s="66" t="s">
        <v>1246</v>
      </c>
      <c r="C515" s="29" t="s">
        <v>1162</v>
      </c>
      <c r="D515" s="69" t="s">
        <v>1228</v>
      </c>
      <c r="E515" s="78" t="s">
        <v>15154</v>
      </c>
      <c r="F515" s="78" t="s">
        <v>1244</v>
      </c>
      <c r="G515" s="29">
        <v>6</v>
      </c>
      <c r="H515" s="29">
        <v>4</v>
      </c>
      <c r="I515" s="29" t="s">
        <v>1247</v>
      </c>
      <c r="J515" s="29"/>
      <c r="K515" s="29">
        <v>38</v>
      </c>
      <c r="L515" s="28" t="s">
        <v>886</v>
      </c>
      <c r="M515" s="65" t="str">
        <f t="shared" si="60"/>
        <v>https://www.aiche.org/academy/conferences/loss-prevention-symposium/1985/proceeding</v>
      </c>
      <c r="N515" s="71" t="str">
        <f>F515&amp;", """&amp;E515&amp;","" "&amp;L515&amp;", Vol "&amp;G515&amp;"("&amp;H515&amp;"), "&amp;I515&amp;", "&amp;B515&amp;"."</f>
        <v>H. Stalder, "Flame Barrier Valves - POP Version," Plant/Operations Progress, Vol 6(4), 175-181, 1987.</v>
      </c>
      <c r="O515" s="90" t="str">
        <f t="shared" si="61"/>
        <v>https://www.aiche.org/academy/conferences/loss-prevention-symposium/1985/proceeding/session/technical-papers</v>
      </c>
      <c r="P515" s="28" t="s">
        <v>16406</v>
      </c>
      <c r="Q515" s="90" t="str">
        <f t="shared" si="59"/>
        <v>https://www.aiche.org/node/1518841/group/9266/session/118956/paper/820836</v>
      </c>
    </row>
    <row r="516" spans="1:17" ht="31" x14ac:dyDescent="0.35">
      <c r="A516" s="29">
        <v>515</v>
      </c>
      <c r="B516" s="66">
        <v>1985</v>
      </c>
      <c r="C516" s="29" t="s">
        <v>1162</v>
      </c>
      <c r="D516" s="69" t="s">
        <v>1228</v>
      </c>
      <c r="E516" s="78" t="s">
        <v>1248</v>
      </c>
      <c r="F516" s="78" t="s">
        <v>1249</v>
      </c>
      <c r="G516" s="29"/>
      <c r="H516" s="29"/>
      <c r="I516" s="29"/>
      <c r="J516" s="29" t="s">
        <v>1250</v>
      </c>
      <c r="K516" s="29">
        <v>39</v>
      </c>
      <c r="L516" s="40" t="s">
        <v>1167</v>
      </c>
      <c r="M516" s="65" t="str">
        <f t="shared" si="60"/>
        <v>https://www.aiche.org/academy/conferences/loss-prevention-symposium/1985/proceeding</v>
      </c>
      <c r="N516" s="71" t="str">
        <f>F516&amp;", """&amp;E516&amp;","" "&amp;L516&amp;","&amp;" Session "&amp;J516&amp;", AIChE, "&amp;MID(C516,5,4)&amp;"."</f>
        <v>L. L. Simpson, "Equations for The VDI and Bartknecht Nomograms," 19th Annual Loss Prevention Symposium, Session 58f, AIChE, 1985.</v>
      </c>
      <c r="O516" s="90" t="str">
        <f t="shared" si="61"/>
        <v>https://www.aiche.org/academy/conferences/loss-prevention-symposium/1985/proceeding/session/technical-papers</v>
      </c>
      <c r="P516" s="28" t="s">
        <v>16407</v>
      </c>
      <c r="Q516" s="90" t="str">
        <f t="shared" si="59"/>
        <v>https://www.aiche.org/node/1518841/group/9266/session/118956/paper/820841</v>
      </c>
    </row>
    <row r="517" spans="1:17" ht="31" x14ac:dyDescent="0.35">
      <c r="A517" s="29">
        <v>516</v>
      </c>
      <c r="B517" s="66">
        <v>1986</v>
      </c>
      <c r="C517" s="29" t="s">
        <v>1162</v>
      </c>
      <c r="D517" s="69" t="s">
        <v>1228</v>
      </c>
      <c r="E517" s="78" t="s">
        <v>15155</v>
      </c>
      <c r="F517" s="78" t="s">
        <v>1249</v>
      </c>
      <c r="G517" s="29">
        <v>5</v>
      </c>
      <c r="H517" s="29">
        <v>1</v>
      </c>
      <c r="I517" s="29" t="s">
        <v>1251</v>
      </c>
      <c r="J517" s="29"/>
      <c r="K517" s="29">
        <v>40</v>
      </c>
      <c r="L517" s="28" t="s">
        <v>886</v>
      </c>
      <c r="M517" s="65" t="str">
        <f t="shared" si="60"/>
        <v>https://www.aiche.org/academy/conferences/loss-prevention-symposium/1985/proceeding</v>
      </c>
      <c r="N517" s="71" t="str">
        <f>F517&amp;", """&amp;E517&amp;","" "&amp;L517&amp;", Vol "&amp;G517&amp;"("&amp;H517&amp;"), "&amp;I517&amp;", "&amp;B517&amp;"."</f>
        <v>L. L. Simpson, "Equations for The VDI and Bartknecht Nomograms - POP Version," Plant/Operations Progress, Vol 5(1), 49-51, 1986.</v>
      </c>
      <c r="O517" s="90" t="str">
        <f t="shared" si="61"/>
        <v>https://www.aiche.org/academy/conferences/loss-prevention-symposium/1985/proceeding/session/technical-papers</v>
      </c>
      <c r="P517" s="28" t="s">
        <v>16408</v>
      </c>
      <c r="Q517" s="90" t="str">
        <f t="shared" si="59"/>
        <v>https://www.aiche.org/node/1518841/group/9266/session/118956/paper/820846</v>
      </c>
    </row>
    <row r="518" spans="1:17" ht="46.5" x14ac:dyDescent="0.35">
      <c r="A518" s="29">
        <v>517</v>
      </c>
      <c r="B518" s="66">
        <v>1985</v>
      </c>
      <c r="C518" s="29" t="s">
        <v>1162</v>
      </c>
      <c r="D518" s="79" t="s">
        <v>1252</v>
      </c>
      <c r="E518" s="78" t="s">
        <v>1253</v>
      </c>
      <c r="F518" s="78" t="s">
        <v>1254</v>
      </c>
      <c r="G518" s="29"/>
      <c r="H518" s="29"/>
      <c r="I518" s="29"/>
      <c r="J518" s="29" t="s">
        <v>1255</v>
      </c>
      <c r="K518" s="29">
        <v>41</v>
      </c>
      <c r="L518" s="40" t="s">
        <v>1167</v>
      </c>
      <c r="M518" s="65" t="str">
        <f t="shared" si="60"/>
        <v>https://www.aiche.org/academy/conferences/loss-prevention-symposium/1985/proceeding</v>
      </c>
      <c r="N518" s="71" t="str">
        <f>F518&amp;", """&amp;E518&amp;","" "&amp;L518&amp;","&amp;" Session "&amp;J518&amp;", AIChE, "&amp;MID(C518,5,4)&amp;"."</f>
        <v>M. E. Buck and E. B. Belason, "Development Status of ASTM Test for Effects of Large Hydrocarbon Pool Fires On Structural Members," 19th Annual Loss Prevention Symposium, Session 59a, AIChE, 1985.</v>
      </c>
      <c r="O518" s="90" t="str">
        <f t="shared" si="61"/>
        <v>https://www.aiche.org/academy/conferences/loss-prevention-symposium/1985/proceeding/session/technical-papers</v>
      </c>
      <c r="P518" s="28" t="s">
        <v>16409</v>
      </c>
      <c r="Q518" s="90" t="str">
        <f t="shared" si="59"/>
        <v>https://www.aiche.org/node/1518841/group/9266/session/118956/paper/820851</v>
      </c>
    </row>
    <row r="519" spans="1:17" ht="46.5" x14ac:dyDescent="0.35">
      <c r="A519" s="29">
        <v>518</v>
      </c>
      <c r="B519" s="66" t="s">
        <v>1184</v>
      </c>
      <c r="C519" s="29" t="s">
        <v>1162</v>
      </c>
      <c r="D519" s="79" t="s">
        <v>1252</v>
      </c>
      <c r="E519" s="78" t="s">
        <v>15156</v>
      </c>
      <c r="F519" s="78" t="s">
        <v>1254</v>
      </c>
      <c r="G519" s="29">
        <v>4</v>
      </c>
      <c r="H519" s="29">
        <v>4</v>
      </c>
      <c r="I519" s="29" t="s">
        <v>1256</v>
      </c>
      <c r="J519" s="29"/>
      <c r="K519" s="29">
        <v>42</v>
      </c>
      <c r="L519" s="28" t="s">
        <v>886</v>
      </c>
      <c r="M519" s="65" t="str">
        <f t="shared" si="60"/>
        <v>https://www.aiche.org/academy/conferences/loss-prevention-symposium/1985/proceeding</v>
      </c>
      <c r="N519" s="71" t="str">
        <f>F519&amp;", """&amp;E519&amp;","" "&amp;L519&amp;", Vol "&amp;G519&amp;"("&amp;H519&amp;"), "&amp;I519&amp;", "&amp;B519&amp;"."</f>
        <v>M. E. Buck and E. B. Belason, "Development Status of ASTM Test for Effects of Large Hydrocarbon Pool Fires On Structural Members - POP Version," Plant/Operations Progress, Vol 4(4), 225-229, 1985.</v>
      </c>
      <c r="O519" s="90" t="str">
        <f t="shared" si="61"/>
        <v>https://www.aiche.org/academy/conferences/loss-prevention-symposium/1985/proceeding/session/technical-papers</v>
      </c>
      <c r="P519" s="28" t="s">
        <v>16410</v>
      </c>
      <c r="Q519" s="90" t="str">
        <f t="shared" si="59"/>
        <v>https://www.aiche.org/node/1518841/group/9266/session/118956/paper/820856</v>
      </c>
    </row>
    <row r="520" spans="1:17" ht="46.5" x14ac:dyDescent="0.35">
      <c r="A520" s="29">
        <v>519</v>
      </c>
      <c r="B520" s="66">
        <v>1985</v>
      </c>
      <c r="C520" s="29" t="s">
        <v>1162</v>
      </c>
      <c r="D520" s="79" t="s">
        <v>1252</v>
      </c>
      <c r="E520" s="78" t="s">
        <v>1257</v>
      </c>
      <c r="F520" s="78" t="s">
        <v>1258</v>
      </c>
      <c r="G520" s="29"/>
      <c r="H520" s="29"/>
      <c r="I520" s="29"/>
      <c r="J520" s="29" t="s">
        <v>1259</v>
      </c>
      <c r="K520" s="29">
        <v>43</v>
      </c>
      <c r="L520" s="40" t="s">
        <v>1167</v>
      </c>
      <c r="M520" s="65" t="str">
        <f t="shared" si="60"/>
        <v>https://www.aiche.org/academy/conferences/loss-prevention-symposium/1985/proceeding</v>
      </c>
      <c r="N520" s="71" t="str">
        <f>F520&amp;", """&amp;E520&amp;","" "&amp;L520&amp;","&amp;" Session "&amp;J520&amp;", AIChE, "&amp;MID(C520,5,4)&amp;"."</f>
        <v>R. M. Berhinig, "Fire Resistance Test for Petrochemical Facility Structural Elements," 19th Annual Loss Prevention Symposium, Session 59b, AIChE, 1985.</v>
      </c>
      <c r="O520" s="90" t="str">
        <f t="shared" si="61"/>
        <v>https://www.aiche.org/academy/conferences/loss-prevention-symposium/1985/proceeding/session/technical-papers</v>
      </c>
      <c r="P520" s="28" t="s">
        <v>16411</v>
      </c>
      <c r="Q520" s="90" t="str">
        <f t="shared" si="59"/>
        <v>https://www.aiche.org/node/1518841/group/9266/session/118956/paper/820861</v>
      </c>
    </row>
    <row r="521" spans="1:17" ht="31" x14ac:dyDescent="0.35">
      <c r="A521" s="29">
        <v>520</v>
      </c>
      <c r="B521" s="66" t="s">
        <v>1184</v>
      </c>
      <c r="C521" s="29" t="s">
        <v>1162</v>
      </c>
      <c r="D521" s="79" t="s">
        <v>1252</v>
      </c>
      <c r="E521" s="78" t="s">
        <v>15157</v>
      </c>
      <c r="F521" s="78" t="s">
        <v>1258</v>
      </c>
      <c r="G521" s="29">
        <v>4</v>
      </c>
      <c r="H521" s="29">
        <v>4</v>
      </c>
      <c r="I521" s="29" t="s">
        <v>1260</v>
      </c>
      <c r="J521" s="29"/>
      <c r="K521" s="29">
        <v>44</v>
      </c>
      <c r="L521" s="28" t="s">
        <v>886</v>
      </c>
      <c r="M521" s="65" t="str">
        <f t="shared" si="60"/>
        <v>https://www.aiche.org/academy/conferences/loss-prevention-symposium/1985/proceeding</v>
      </c>
      <c r="N521" s="71" t="str">
        <f>F521&amp;", """&amp;E521&amp;","" "&amp;L521&amp;", Vol "&amp;G521&amp;"("&amp;H521&amp;"), "&amp;I521&amp;", "&amp;B521&amp;"."</f>
        <v>R. M. Berhinig, "Fire Resistance Test for Petrochemical Facility Structural Elements - POP Version," Plant/Operations Progress, Vol 4(4), 230-233, 1985.</v>
      </c>
      <c r="O521" s="90" t="str">
        <f t="shared" si="61"/>
        <v>https://www.aiche.org/academy/conferences/loss-prevention-symposium/1985/proceeding/session/technical-papers</v>
      </c>
      <c r="P521" s="28" t="s">
        <v>16412</v>
      </c>
      <c r="Q521" s="90" t="str">
        <f t="shared" si="59"/>
        <v>https://www.aiche.org/node/1518841/group/9266/session/118956/paper/820866</v>
      </c>
    </row>
    <row r="522" spans="1:17" ht="31" x14ac:dyDescent="0.35">
      <c r="A522" s="29">
        <v>521</v>
      </c>
      <c r="B522" s="66">
        <v>1985</v>
      </c>
      <c r="C522" s="29" t="s">
        <v>1162</v>
      </c>
      <c r="D522" s="79" t="s">
        <v>1252</v>
      </c>
      <c r="E522" s="78" t="s">
        <v>1261</v>
      </c>
      <c r="F522" s="78" t="s">
        <v>1262</v>
      </c>
      <c r="G522" s="29"/>
      <c r="H522" s="29"/>
      <c r="I522" s="29"/>
      <c r="J522" s="29" t="s">
        <v>1263</v>
      </c>
      <c r="K522" s="29">
        <v>45</v>
      </c>
      <c r="L522" s="40" t="s">
        <v>1167</v>
      </c>
      <c r="M522" s="65" t="str">
        <f t="shared" si="60"/>
        <v>https://www.aiche.org/academy/conferences/loss-prevention-symposium/1985/proceeding</v>
      </c>
      <c r="N522" s="71" t="str">
        <f>F522&amp;", """&amp;E522&amp;","" "&amp;L522&amp;","&amp;" Session "&amp;J522&amp;", AIChE, "&amp;MID(C522,5,4)&amp;"."</f>
        <v>W. A. Rains, "Accelerated Aging Tests for Evaluating Fireproofing Materials," 19th Annual Loss Prevention Symposium, Session 59d, AIChE, 1985.</v>
      </c>
      <c r="O522" s="90" t="str">
        <f t="shared" si="61"/>
        <v>https://www.aiche.org/academy/conferences/loss-prevention-symposium/1985/proceeding/session/technical-papers</v>
      </c>
      <c r="P522" s="28" t="s">
        <v>16413</v>
      </c>
      <c r="Q522" s="90" t="str">
        <f t="shared" si="59"/>
        <v>https://www.aiche.org/node/1518841/group/9266/session/118956/paper/820871</v>
      </c>
    </row>
    <row r="523" spans="1:17" ht="31" x14ac:dyDescent="0.35">
      <c r="A523" s="29">
        <v>522</v>
      </c>
      <c r="B523" s="66" t="s">
        <v>1184</v>
      </c>
      <c r="C523" s="29" t="s">
        <v>1162</v>
      </c>
      <c r="D523" s="79" t="s">
        <v>1252</v>
      </c>
      <c r="E523" s="78" t="s">
        <v>15158</v>
      </c>
      <c r="F523" s="78" t="s">
        <v>1262</v>
      </c>
      <c r="G523" s="29">
        <v>4</v>
      </c>
      <c r="H523" s="29">
        <v>4</v>
      </c>
      <c r="I523" s="29" t="s">
        <v>1264</v>
      </c>
      <c r="J523" s="29"/>
      <c r="K523" s="29">
        <v>46</v>
      </c>
      <c r="L523" s="28" t="s">
        <v>886</v>
      </c>
      <c r="M523" s="65" t="str">
        <f t="shared" si="60"/>
        <v>https://www.aiche.org/academy/conferences/loss-prevention-symposium/1985/proceeding</v>
      </c>
      <c r="N523" s="71" t="str">
        <f>F523&amp;", """&amp;E523&amp;","" "&amp;L523&amp;", Vol "&amp;G523&amp;"("&amp;H523&amp;"), "&amp;I523&amp;", "&amp;B523&amp;"."</f>
        <v>W. A. Rains, "Accelerated Aging Tests for Evaluating Fireproofing Materials - POP Version," Plant/Operations Progress, Vol 4(4), 246-248, 1985.</v>
      </c>
      <c r="O523" s="90" t="str">
        <f t="shared" si="61"/>
        <v>https://www.aiche.org/academy/conferences/loss-prevention-symposium/1985/proceeding/session/technical-papers</v>
      </c>
      <c r="P523" s="28" t="s">
        <v>16414</v>
      </c>
      <c r="Q523" s="90" t="str">
        <f t="shared" ref="Q523:Q586" si="62">HYPERLINK(P523)</f>
        <v>https://www.aiche.org/node/1518841/group/9266/session/118956/paper/820876</v>
      </c>
    </row>
    <row r="524" spans="1:17" ht="31" x14ac:dyDescent="0.35">
      <c r="A524" s="29">
        <v>523</v>
      </c>
      <c r="B524" s="66">
        <v>1985</v>
      </c>
      <c r="C524" s="29" t="s">
        <v>1162</v>
      </c>
      <c r="D524" s="79" t="s">
        <v>1252</v>
      </c>
      <c r="E524" s="78" t="s">
        <v>1265</v>
      </c>
      <c r="F524" s="78" t="s">
        <v>1266</v>
      </c>
      <c r="G524" s="29"/>
      <c r="H524" s="29"/>
      <c r="I524" s="29"/>
      <c r="J524" s="29" t="s">
        <v>1267</v>
      </c>
      <c r="K524" s="29">
        <v>47</v>
      </c>
      <c r="L524" s="40" t="s">
        <v>1167</v>
      </c>
      <c r="M524" s="65" t="str">
        <f t="shared" si="60"/>
        <v>https://www.aiche.org/academy/conferences/loss-prevention-symposium/1985/proceeding</v>
      </c>
      <c r="N524" s="71" t="str">
        <f>F524&amp;", """&amp;E524&amp;","" "&amp;L524&amp;","&amp;" Session "&amp;J524&amp;", AIChE, "&amp;MID(C524,5,4)&amp;"."</f>
        <v>N. Schultz, "Fire Protection for Cable Trays In Petrochemical Facilities," 19th Annual Loss Prevention Symposium, Session 59e, AIChE, 1985.</v>
      </c>
      <c r="O524" s="90" t="str">
        <f t="shared" si="61"/>
        <v>https://www.aiche.org/academy/conferences/loss-prevention-symposium/1985/proceeding/session/technical-papers</v>
      </c>
      <c r="P524" s="28" t="s">
        <v>16415</v>
      </c>
      <c r="Q524" s="90" t="str">
        <f t="shared" si="62"/>
        <v>https://www.aiche.org/node/1518841/group/9266/session/118956/paper/820881</v>
      </c>
    </row>
    <row r="525" spans="1:17" ht="31" x14ac:dyDescent="0.35">
      <c r="A525" s="29">
        <v>524</v>
      </c>
      <c r="B525" s="66" t="s">
        <v>1235</v>
      </c>
      <c r="C525" s="29" t="s">
        <v>1162</v>
      </c>
      <c r="D525" s="79" t="s">
        <v>1252</v>
      </c>
      <c r="E525" s="78" t="s">
        <v>15159</v>
      </c>
      <c r="F525" s="78" t="s">
        <v>1266</v>
      </c>
      <c r="G525" s="29">
        <v>5</v>
      </c>
      <c r="H525" s="29">
        <v>1</v>
      </c>
      <c r="I525" s="29" t="s">
        <v>1269</v>
      </c>
      <c r="J525" s="29"/>
      <c r="K525" s="29">
        <v>48</v>
      </c>
      <c r="L525" s="28" t="s">
        <v>886</v>
      </c>
      <c r="M525" s="65" t="str">
        <f t="shared" si="60"/>
        <v>https://www.aiche.org/academy/conferences/loss-prevention-symposium/1985/proceeding</v>
      </c>
      <c r="N525" s="71" t="str">
        <f>F525&amp;", """&amp;E525&amp;","" "&amp;L525&amp;", Vol "&amp;G525&amp;"("&amp;H525&amp;"), "&amp;I525&amp;", "&amp;B525&amp;"."</f>
        <v>N. Schultz, "Fire Protection for Cable Trays In Petrochemical Facilities - POP Version," Plant/Operations Progress, Vol 5(1), 35-39, 1986.</v>
      </c>
      <c r="O525" s="90" t="str">
        <f t="shared" si="61"/>
        <v>https://www.aiche.org/academy/conferences/loss-prevention-symposium/1985/proceeding/session/technical-papers</v>
      </c>
      <c r="P525" s="28" t="s">
        <v>16416</v>
      </c>
      <c r="Q525" s="90" t="str">
        <f t="shared" si="62"/>
        <v>https://www.aiche.org/node/1518841/group/9266/session/118956/paper/820886</v>
      </c>
    </row>
    <row r="526" spans="1:17" ht="31" x14ac:dyDescent="0.35">
      <c r="A526" s="29">
        <v>525</v>
      </c>
      <c r="B526" s="66">
        <v>1985</v>
      </c>
      <c r="C526" s="29" t="s">
        <v>1162</v>
      </c>
      <c r="D526" s="79" t="s">
        <v>1252</v>
      </c>
      <c r="E526" s="78" t="s">
        <v>1271</v>
      </c>
      <c r="F526" s="78" t="s">
        <v>1272</v>
      </c>
      <c r="G526" s="29"/>
      <c r="H526" s="29"/>
      <c r="I526" s="29"/>
      <c r="J526" s="29" t="s">
        <v>783</v>
      </c>
      <c r="K526" s="29">
        <v>49</v>
      </c>
      <c r="L526" s="40" t="s">
        <v>1167</v>
      </c>
      <c r="M526" s="65" t="str">
        <f t="shared" si="60"/>
        <v>https://www.aiche.org/academy/conferences/loss-prevention-symposium/1985/proceeding</v>
      </c>
      <c r="N526" s="71" t="str">
        <f>F526&amp;", """&amp;E526&amp;","" "&amp;L526&amp;","&amp;" Session "&amp;J526&amp;", AIChE, "&amp;MID(C526,5,4)&amp;"."</f>
        <v>K. Moodie, "The Use of Water Spray Barriers to Disperse Spills of Heavy Gases," 19th Annual Loss Prevention Symposium, Session 60a, AIChE, 1985.</v>
      </c>
      <c r="O526" s="90" t="str">
        <f t="shared" si="61"/>
        <v>https://www.aiche.org/academy/conferences/loss-prevention-symposium/1985/proceeding/session/technical-papers</v>
      </c>
      <c r="P526" s="28" t="s">
        <v>16417</v>
      </c>
      <c r="Q526" s="90" t="str">
        <f t="shared" si="62"/>
        <v>https://www.aiche.org/node/1518841/group/9266/session/118956/paper/820891</v>
      </c>
    </row>
    <row r="527" spans="1:17" ht="31" x14ac:dyDescent="0.35">
      <c r="A527" s="29">
        <v>526</v>
      </c>
      <c r="B527" s="66" t="s">
        <v>1184</v>
      </c>
      <c r="C527" s="29" t="s">
        <v>1162</v>
      </c>
      <c r="D527" s="79" t="s">
        <v>1252</v>
      </c>
      <c r="E527" s="78" t="s">
        <v>15160</v>
      </c>
      <c r="F527" s="78" t="s">
        <v>1272</v>
      </c>
      <c r="G527" s="29">
        <v>4</v>
      </c>
      <c r="H527" s="29">
        <v>4</v>
      </c>
      <c r="I527" s="29" t="s">
        <v>1274</v>
      </c>
      <c r="J527" s="29"/>
      <c r="K527" s="29">
        <v>50</v>
      </c>
      <c r="L527" s="28" t="s">
        <v>886</v>
      </c>
      <c r="M527" s="65" t="str">
        <f t="shared" si="60"/>
        <v>https://www.aiche.org/academy/conferences/loss-prevention-symposium/1985/proceeding</v>
      </c>
      <c r="N527" s="71" t="str">
        <f>F527&amp;", """&amp;E527&amp;","" "&amp;L527&amp;", Vol "&amp;G527&amp;"("&amp;H527&amp;"), "&amp;I527&amp;", "&amp;B527&amp;"."</f>
        <v>K. Moodie, "The Use of Water Spray Barriers to Disperse Spills of Heavy Gases - POP Version," Plant/Operations Progress, Vol 4(4), 234-241, 1985.</v>
      </c>
      <c r="O527" s="90" t="str">
        <f t="shared" si="61"/>
        <v>https://www.aiche.org/academy/conferences/loss-prevention-symposium/1985/proceeding/session/technical-papers</v>
      </c>
      <c r="P527" s="28" t="s">
        <v>16418</v>
      </c>
      <c r="Q527" s="90" t="str">
        <f t="shared" si="62"/>
        <v>https://www.aiche.org/node/1518841/group/9266/session/118956/paper/820896</v>
      </c>
    </row>
    <row r="528" spans="1:17" ht="46.5" x14ac:dyDescent="0.35">
      <c r="A528" s="29">
        <v>527</v>
      </c>
      <c r="B528" s="66">
        <v>1985</v>
      </c>
      <c r="C528" s="29" t="s">
        <v>1162</v>
      </c>
      <c r="D528" s="79" t="s">
        <v>1276</v>
      </c>
      <c r="E528" s="78" t="s">
        <v>1277</v>
      </c>
      <c r="F528" s="78" t="s">
        <v>1278</v>
      </c>
      <c r="G528" s="29"/>
      <c r="H528" s="29"/>
      <c r="I528" s="29"/>
      <c r="J528" s="29" t="s">
        <v>787</v>
      </c>
      <c r="K528" s="29">
        <v>51</v>
      </c>
      <c r="L528" s="40" t="s">
        <v>1167</v>
      </c>
      <c r="M528" s="65" t="str">
        <f t="shared" si="60"/>
        <v>https://www.aiche.org/academy/conferences/loss-prevention-symposium/1985/proceeding</v>
      </c>
      <c r="N528" s="71" t="str">
        <f>F528&amp;", """&amp;E528&amp;","" "&amp;L528&amp;","&amp;" Session "&amp;J528&amp;", AIChE, "&amp;MID(C528,5,4)&amp;"."</f>
        <v>R. R. Buch and D. H. Filsinger, "Method for Fire Hazard Assessments of Fluid-Soaked Thermal Insulation," 19th Annual Loss Prevention Symposium, Session 60b, AIChE, 1985.</v>
      </c>
      <c r="O528" s="90" t="str">
        <f t="shared" si="61"/>
        <v>https://www.aiche.org/academy/conferences/loss-prevention-symposium/1985/proceeding/session/technical-papers</v>
      </c>
      <c r="P528" s="28" t="s">
        <v>16419</v>
      </c>
      <c r="Q528" s="90" t="str">
        <f t="shared" si="62"/>
        <v>https://www.aiche.org/node/1518841/group/9266/session/118956/paper/820901</v>
      </c>
    </row>
    <row r="529" spans="1:17" ht="46.5" x14ac:dyDescent="0.35">
      <c r="A529" s="29">
        <v>528</v>
      </c>
      <c r="B529" s="66">
        <v>1985</v>
      </c>
      <c r="C529" s="29" t="s">
        <v>1162</v>
      </c>
      <c r="D529" s="79" t="s">
        <v>1276</v>
      </c>
      <c r="E529" s="78" t="s">
        <v>1277</v>
      </c>
      <c r="F529" s="78" t="s">
        <v>1278</v>
      </c>
      <c r="G529" s="29"/>
      <c r="H529" s="29"/>
      <c r="I529" s="29"/>
      <c r="J529" s="29" t="s">
        <v>787</v>
      </c>
      <c r="K529" s="29">
        <v>52</v>
      </c>
      <c r="L529" s="40" t="s">
        <v>1167</v>
      </c>
      <c r="M529" s="65" t="str">
        <f t="shared" si="60"/>
        <v>https://www.aiche.org/academy/conferences/loss-prevention-symposium/1985/proceeding</v>
      </c>
      <c r="N529" s="71" t="str">
        <f>F529&amp;", """&amp;E529&amp;","" "&amp;L529&amp;","&amp;" Session "&amp;J529&amp;", AIChE, "&amp;MID(C529,5,4)&amp;"."</f>
        <v>R. R. Buch and D. H. Filsinger, "Method for Fire Hazard Assessments of Fluid-Soaked Thermal Insulation," 19th Annual Loss Prevention Symposium, Session 60b, AIChE, 1985.</v>
      </c>
      <c r="O529" s="90" t="str">
        <f t="shared" si="61"/>
        <v>https://www.aiche.org/academy/conferences/loss-prevention-symposium/1985/proceeding/session/technical-papers</v>
      </c>
      <c r="P529" s="28" t="s">
        <v>16420</v>
      </c>
      <c r="Q529" s="90" t="str">
        <f t="shared" si="62"/>
        <v>https://www.aiche.org/node/1518841/group/9266/session/118956/paper/820906</v>
      </c>
    </row>
    <row r="530" spans="1:17" ht="31" x14ac:dyDescent="0.35">
      <c r="A530" s="29">
        <v>529</v>
      </c>
      <c r="B530" s="66">
        <v>1985</v>
      </c>
      <c r="C530" s="29" t="s">
        <v>1162</v>
      </c>
      <c r="D530" s="79" t="s">
        <v>1276</v>
      </c>
      <c r="E530" s="78" t="s">
        <v>1281</v>
      </c>
      <c r="F530" s="78" t="s">
        <v>1282</v>
      </c>
      <c r="G530" s="29"/>
      <c r="H530" s="29"/>
      <c r="I530" s="29"/>
      <c r="J530" s="29" t="s">
        <v>789</v>
      </c>
      <c r="K530" s="29">
        <v>53</v>
      </c>
      <c r="L530" s="40" t="s">
        <v>1167</v>
      </c>
      <c r="M530" s="65" t="str">
        <f t="shared" si="60"/>
        <v>https://www.aiche.org/academy/conferences/loss-prevention-symposium/1985/proceeding</v>
      </c>
      <c r="N530" s="71" t="str">
        <f>F530&amp;", """&amp;E530&amp;","" "&amp;L530&amp;","&amp;" Session "&amp;J530&amp;", AIChE, "&amp;MID(C530,5,4)&amp;"."</f>
        <v>H. I. Joschek, "Results of A study On Causes of Accidents," 19th Annual Loss Prevention Symposium, Session 60c, AIChE, 1985.</v>
      </c>
      <c r="O530" s="90" t="str">
        <f t="shared" si="61"/>
        <v>https://www.aiche.org/academy/conferences/loss-prevention-symposium/1985/proceeding/session/technical-papers</v>
      </c>
      <c r="P530" s="28" t="s">
        <v>16421</v>
      </c>
      <c r="Q530" s="90" t="str">
        <f t="shared" si="62"/>
        <v>https://www.aiche.org/node/1518841/group/9266/session/118956/paper/820911</v>
      </c>
    </row>
    <row r="531" spans="1:17" ht="31" x14ac:dyDescent="0.35">
      <c r="A531" s="29">
        <v>530</v>
      </c>
      <c r="B531" s="66">
        <v>1985</v>
      </c>
      <c r="C531" s="29" t="s">
        <v>1162</v>
      </c>
      <c r="D531" s="79" t="s">
        <v>1276</v>
      </c>
      <c r="E531" s="78" t="s">
        <v>1284</v>
      </c>
      <c r="F531" s="78" t="s">
        <v>1285</v>
      </c>
      <c r="G531" s="29"/>
      <c r="H531" s="29"/>
      <c r="I531" s="29"/>
      <c r="J531" s="29" t="s">
        <v>1286</v>
      </c>
      <c r="K531" s="29">
        <v>54</v>
      </c>
      <c r="L531" s="40" t="s">
        <v>1167</v>
      </c>
      <c r="M531" s="65" t="str">
        <f t="shared" si="60"/>
        <v>https://www.aiche.org/academy/conferences/loss-prevention-symposium/1985/proceeding</v>
      </c>
      <c r="N531" s="71" t="str">
        <f>F531&amp;", """&amp;E531&amp;","" "&amp;L531&amp;","&amp;" Session "&amp;J531&amp;", AIChE, "&amp;MID(C531,5,4)&amp;"."</f>
        <v>J. A. Boix, "Emergency Flare System - Some Practical Design Features," 19th Annual Loss Prevention Symposium, Session 60d, AIChE, 1985.</v>
      </c>
      <c r="O531" s="90" t="str">
        <f t="shared" si="61"/>
        <v>https://www.aiche.org/academy/conferences/loss-prevention-symposium/1985/proceeding/session/technical-papers</v>
      </c>
      <c r="P531" s="28" t="s">
        <v>16422</v>
      </c>
      <c r="Q531" s="90" t="str">
        <f t="shared" si="62"/>
        <v>https://www.aiche.org/node/1518841/group/9266/session/118956/paper/820916</v>
      </c>
    </row>
    <row r="532" spans="1:17" ht="31" x14ac:dyDescent="0.35">
      <c r="A532" s="29">
        <v>531</v>
      </c>
      <c r="B532" s="66" t="s">
        <v>1184</v>
      </c>
      <c r="C532" s="29" t="s">
        <v>1162</v>
      </c>
      <c r="D532" s="79" t="s">
        <v>1276</v>
      </c>
      <c r="E532" s="78" t="s">
        <v>15161</v>
      </c>
      <c r="F532" s="78" t="s">
        <v>1285</v>
      </c>
      <c r="G532" s="29">
        <v>4</v>
      </c>
      <c r="H532" s="29">
        <v>4</v>
      </c>
      <c r="I532" s="29" t="s">
        <v>1288</v>
      </c>
      <c r="J532" s="29"/>
      <c r="K532" s="29">
        <v>55</v>
      </c>
      <c r="L532" s="28" t="s">
        <v>886</v>
      </c>
      <c r="M532" s="65" t="str">
        <f t="shared" si="60"/>
        <v>https://www.aiche.org/academy/conferences/loss-prevention-symposium/1985/proceeding</v>
      </c>
      <c r="N532" s="71" t="str">
        <f>F532&amp;", """&amp;E532&amp;","" "&amp;L532&amp;", Vol "&amp;G532&amp;"("&amp;H532&amp;"), "&amp;I532&amp;", "&amp;B532&amp;"."</f>
        <v>J. A. Boix, "Emergency Flare System  - Some Practical Design Features - POP Version," Plant/Operations Progress, Vol 4(4), 222-224, 1985.</v>
      </c>
      <c r="O532" s="90" t="str">
        <f t="shared" si="61"/>
        <v>https://www.aiche.org/academy/conferences/loss-prevention-symposium/1985/proceeding/session/technical-papers</v>
      </c>
      <c r="P532" s="28" t="s">
        <v>16423</v>
      </c>
      <c r="Q532" s="90" t="str">
        <f t="shared" si="62"/>
        <v>https://www.aiche.org/node/1518841/group/9266/session/118956/paper/820921</v>
      </c>
    </row>
    <row r="533" spans="1:17" ht="46.5" x14ac:dyDescent="0.35">
      <c r="A533" s="29">
        <v>532</v>
      </c>
      <c r="B533" s="66">
        <v>1985</v>
      </c>
      <c r="C533" s="29" t="s">
        <v>1162</v>
      </c>
      <c r="D533" s="79" t="s">
        <v>1276</v>
      </c>
      <c r="E533" s="78" t="s">
        <v>1290</v>
      </c>
      <c r="F533" s="78" t="s">
        <v>1291</v>
      </c>
      <c r="G533" s="29"/>
      <c r="H533" s="29"/>
      <c r="I533" s="29"/>
      <c r="J533" s="29" t="s">
        <v>1292</v>
      </c>
      <c r="K533" s="29">
        <v>56</v>
      </c>
      <c r="L533" s="40" t="s">
        <v>1167</v>
      </c>
      <c r="M533" s="65" t="str">
        <f t="shared" si="60"/>
        <v>https://www.aiche.org/academy/conferences/loss-prevention-symposium/1985/proceeding</v>
      </c>
      <c r="N533" s="71" t="str">
        <f>F533&amp;", """&amp;E533&amp;","" "&amp;L533&amp;","&amp;" Session "&amp;J533&amp;", AIChE, "&amp;MID(C533,5,4)&amp;"."</f>
        <v>G. N. Kirby, "Explosion Pressure Shock Resistance and Reaction Forces - Design Considerations for Explosion Hazards Engineering," 19th Annual Loss Prevention Symposium, Session 60e, AIChE, 1985.</v>
      </c>
      <c r="O533" s="90" t="str">
        <f t="shared" si="61"/>
        <v>https://www.aiche.org/academy/conferences/loss-prevention-symposium/1985/proceeding/session/technical-papers</v>
      </c>
      <c r="P533" s="28" t="s">
        <v>16424</v>
      </c>
      <c r="Q533" s="90" t="str">
        <f t="shared" si="62"/>
        <v>https://www.aiche.org/node/1518841/group/9266/session/118956/paper/820926</v>
      </c>
    </row>
    <row r="534" spans="1:17" ht="31" x14ac:dyDescent="0.35">
      <c r="A534" s="29">
        <v>533</v>
      </c>
      <c r="B534" s="66">
        <v>1985</v>
      </c>
      <c r="C534" s="29" t="s">
        <v>1162</v>
      </c>
      <c r="D534" s="79" t="s">
        <v>1276</v>
      </c>
      <c r="E534" s="78" t="s">
        <v>15110</v>
      </c>
      <c r="F534" s="78" t="s">
        <v>1291</v>
      </c>
      <c r="G534" s="29">
        <v>81</v>
      </c>
      <c r="H534" s="29">
        <v>11</v>
      </c>
      <c r="I534" s="29" t="s">
        <v>1294</v>
      </c>
      <c r="J534" s="29"/>
      <c r="K534" s="29">
        <v>57</v>
      </c>
      <c r="L534" s="40" t="s">
        <v>1188</v>
      </c>
      <c r="M534" s="65" t="str">
        <f t="shared" si="60"/>
        <v>https://www.aiche.org/academy/conferences/loss-prevention-symposium/1985/proceeding</v>
      </c>
      <c r="N534" s="71" t="str">
        <f>F534&amp;", """&amp;E534&amp;","" "&amp;L534&amp;", Vol "&amp;G534&amp;"("&amp;H534&amp;"), "&amp;I534&amp;", "&amp;B534&amp;"."</f>
        <v>G. N. Kirby, "Explosion Pressure Shock Resistance and Reaction Forces- CEP Version," Chemical Engineering Progress, Vol 81(11), 48-50, 1985.</v>
      </c>
      <c r="O534" s="90" t="str">
        <f t="shared" si="61"/>
        <v>https://www.aiche.org/academy/conferences/loss-prevention-symposium/1985/proceeding/session/technical-papers</v>
      </c>
      <c r="P534" s="28" t="s">
        <v>16425</v>
      </c>
      <c r="Q534" s="90" t="str">
        <f t="shared" si="62"/>
        <v>https://www.aiche.org/node/1518841/group/9266/session/118956/paper/820931</v>
      </c>
    </row>
    <row r="535" spans="1:17" ht="31" x14ac:dyDescent="0.35">
      <c r="A535" s="29">
        <v>534</v>
      </c>
      <c r="B535" s="66">
        <v>1985</v>
      </c>
      <c r="C535" s="29" t="s">
        <v>1162</v>
      </c>
      <c r="D535" s="79" t="s">
        <v>1296</v>
      </c>
      <c r="E535" s="78" t="s">
        <v>1296</v>
      </c>
      <c r="F535" s="78" t="s">
        <v>1297</v>
      </c>
      <c r="G535" s="29"/>
      <c r="H535" s="29"/>
      <c r="I535" s="29"/>
      <c r="J535" s="29" t="s">
        <v>1298</v>
      </c>
      <c r="K535" s="29">
        <v>58</v>
      </c>
      <c r="L535" s="40" t="s">
        <v>1167</v>
      </c>
      <c r="M535" s="65" t="str">
        <f t="shared" si="60"/>
        <v>https://www.aiche.org/academy/conferences/loss-prevention-symposium/1985/proceeding</v>
      </c>
      <c r="N535" s="71" t="str">
        <f>F535&amp;", """&amp;E535&amp;","" "&amp;L535&amp;","&amp;" Session "&amp;J535&amp;", AIChE, "&amp;MID(C535,5,4)&amp;"."</f>
        <v>T. A Kletz, "Inherently Safer Plants," 19th Annual Loss Prevention Symposium, Session 72a, AIChE, 1985.</v>
      </c>
      <c r="O535" s="90" t="str">
        <f t="shared" si="61"/>
        <v>https://www.aiche.org/academy/conferences/loss-prevention-symposium/1985/proceeding/session/technical-papers</v>
      </c>
      <c r="P535" s="28" t="s">
        <v>16426</v>
      </c>
      <c r="Q535" s="90" t="str">
        <f t="shared" si="62"/>
        <v>https://www.aiche.org/node/1518841/group/9266/session/118956/paper/820936</v>
      </c>
    </row>
    <row r="536" spans="1:17" ht="31" x14ac:dyDescent="0.35">
      <c r="A536" s="29">
        <v>535</v>
      </c>
      <c r="B536" s="66" t="s">
        <v>1184</v>
      </c>
      <c r="C536" s="29" t="s">
        <v>1162</v>
      </c>
      <c r="D536" s="79" t="s">
        <v>1296</v>
      </c>
      <c r="E536" s="78" t="s">
        <v>15162</v>
      </c>
      <c r="F536" s="78" t="s">
        <v>1297</v>
      </c>
      <c r="G536" s="29">
        <v>4</v>
      </c>
      <c r="H536" s="29">
        <v>3</v>
      </c>
      <c r="I536" s="29" t="s">
        <v>1300</v>
      </c>
      <c r="J536" s="29"/>
      <c r="K536" s="29">
        <v>59</v>
      </c>
      <c r="L536" s="28" t="s">
        <v>886</v>
      </c>
      <c r="M536" s="65" t="str">
        <f t="shared" si="60"/>
        <v>https://www.aiche.org/academy/conferences/loss-prevention-symposium/1985/proceeding</v>
      </c>
      <c r="N536" s="71" t="str">
        <f>F536&amp;", """&amp;E536&amp;","" "&amp;L536&amp;", Vol "&amp;G536&amp;"("&amp;H536&amp;"), "&amp;I536&amp;", "&amp;B536&amp;"."</f>
        <v>T. A Kletz, "Inherently Safer Plants - POP Version," Plant/Operations Progress, Vol 4(3), 164-167, 1985.</v>
      </c>
      <c r="O536" s="90" t="str">
        <f t="shared" si="61"/>
        <v>https://www.aiche.org/academy/conferences/loss-prevention-symposium/1985/proceeding/session/technical-papers</v>
      </c>
      <c r="P536" s="28" t="s">
        <v>16427</v>
      </c>
      <c r="Q536" s="90" t="str">
        <f t="shared" si="62"/>
        <v>https://www.aiche.org/node/1518841/group/9266/session/118956/paper/820941</v>
      </c>
    </row>
    <row r="537" spans="1:17" ht="31" x14ac:dyDescent="0.35">
      <c r="A537" s="29">
        <v>536</v>
      </c>
      <c r="B537" s="66">
        <v>1985</v>
      </c>
      <c r="C537" s="29" t="s">
        <v>1162</v>
      </c>
      <c r="D537" s="79" t="s">
        <v>1296</v>
      </c>
      <c r="E537" s="78" t="s">
        <v>1302</v>
      </c>
      <c r="F537" s="78" t="s">
        <v>1009</v>
      </c>
      <c r="G537" s="29"/>
      <c r="H537" s="29"/>
      <c r="I537" s="29"/>
      <c r="J537" s="29" t="s">
        <v>1303</v>
      </c>
      <c r="K537" s="29">
        <v>60</v>
      </c>
      <c r="L537" s="40" t="s">
        <v>1167</v>
      </c>
      <c r="M537" s="65" t="str">
        <f t="shared" si="60"/>
        <v>https://www.aiche.org/academy/conferences/loss-prevention-symposium/1985/proceeding</v>
      </c>
      <c r="N537" s="71" t="str">
        <f>F537&amp;", """&amp;E537&amp;","" "&amp;L537&amp;","&amp;" Session "&amp;J537&amp;", AIChE, "&amp;MID(C537,5,4)&amp;"."</f>
        <v>I. Swift, "Plan Safety Into Processes at The Development Stage," 19th Annual Loss Prevention Symposium, Session 72b, AIChE, 1985.</v>
      </c>
      <c r="O537" s="90" t="str">
        <f t="shared" si="61"/>
        <v>https://www.aiche.org/academy/conferences/loss-prevention-symposium/1985/proceeding/session/technical-papers</v>
      </c>
      <c r="P537" s="28" t="s">
        <v>16428</v>
      </c>
      <c r="Q537" s="90" t="str">
        <f t="shared" si="62"/>
        <v>https://www.aiche.org/node/1518841/group/9266/session/118956/paper/820946</v>
      </c>
    </row>
    <row r="538" spans="1:17" ht="46.5" x14ac:dyDescent="0.35">
      <c r="A538" s="29">
        <v>537</v>
      </c>
      <c r="B538" s="66">
        <v>1986</v>
      </c>
      <c r="C538" s="29" t="s">
        <v>1162</v>
      </c>
      <c r="D538" s="79" t="s">
        <v>1296</v>
      </c>
      <c r="E538" s="78" t="s">
        <v>15163</v>
      </c>
      <c r="F538" s="78" t="s">
        <v>1305</v>
      </c>
      <c r="G538" s="29">
        <v>5</v>
      </c>
      <c r="H538" s="29">
        <v>1</v>
      </c>
      <c r="I538" s="29" t="s">
        <v>1306</v>
      </c>
      <c r="J538" s="29" t="s">
        <v>1307</v>
      </c>
      <c r="K538" s="29">
        <v>61</v>
      </c>
      <c r="L538" s="28" t="s">
        <v>886</v>
      </c>
      <c r="M538" s="65" t="str">
        <f t="shared" si="60"/>
        <v>https://www.aiche.org/academy/conferences/loss-prevention-symposium/1985/proceeding</v>
      </c>
      <c r="N538" s="71" t="str">
        <f>F538&amp;", """&amp;E538&amp;","" "&amp;L538&amp;","&amp;" Session "&amp;J538&amp;", AIChE, "&amp;MID(C538,5,4)&amp;"."</f>
        <v>A. N. Leigh, D. McKee, and P. E. Preece, "Development of an Inclined Plate Jet Reactor System - POP Version," Plant/Operations Progress, Session 72c, AIChE, 1985.</v>
      </c>
      <c r="O538" s="90" t="str">
        <f t="shared" si="61"/>
        <v>https://www.aiche.org/academy/conferences/loss-prevention-symposium/1985/proceeding/session/technical-papers</v>
      </c>
      <c r="P538" s="28" t="s">
        <v>16429</v>
      </c>
      <c r="Q538" s="90" t="str">
        <f t="shared" si="62"/>
        <v>https://www.aiche.org/node/1518841/group/9266/session/118956/paper/820951</v>
      </c>
    </row>
    <row r="539" spans="1:17" ht="31" x14ac:dyDescent="0.35">
      <c r="A539" s="29">
        <v>538</v>
      </c>
      <c r="B539" s="66">
        <v>1985</v>
      </c>
      <c r="C539" s="29" t="s">
        <v>1162</v>
      </c>
      <c r="D539" s="79" t="s">
        <v>1296</v>
      </c>
      <c r="E539" s="78" t="s">
        <v>1309</v>
      </c>
      <c r="F539" s="78" t="s">
        <v>1310</v>
      </c>
      <c r="G539" s="29"/>
      <c r="H539" s="29"/>
      <c r="I539" s="29"/>
      <c r="J539" s="29" t="s">
        <v>1311</v>
      </c>
      <c r="K539" s="29">
        <v>62</v>
      </c>
      <c r="L539" s="40" t="s">
        <v>1167</v>
      </c>
      <c r="M539" s="65" t="str">
        <f t="shared" si="60"/>
        <v>https://www.aiche.org/academy/conferences/loss-prevention-symposium/1985/proceeding</v>
      </c>
      <c r="N539" s="71" t="str">
        <f>F539&amp;", """&amp;E539&amp;","" "&amp;L539&amp;","&amp;" Session "&amp;J539&amp;", AIChE, "&amp;MID(C539,5,4)&amp;"."</f>
        <v>B. J. Tyler, "Using the Mond Index to Measure Inherent Hazards," 19th Annual Loss Prevention Symposium, Session 72d, AIChE, 1985.</v>
      </c>
      <c r="O539" s="90" t="str">
        <f t="shared" si="61"/>
        <v>https://www.aiche.org/academy/conferences/loss-prevention-symposium/1985/proceeding/session/technical-papers</v>
      </c>
      <c r="P539" s="28" t="s">
        <v>16430</v>
      </c>
      <c r="Q539" s="90" t="str">
        <f t="shared" si="62"/>
        <v>https://www.aiche.org/node/1518841/group/9266/session/118956/paper/820956</v>
      </c>
    </row>
    <row r="540" spans="1:17" ht="31" x14ac:dyDescent="0.35">
      <c r="A540" s="29">
        <v>539</v>
      </c>
      <c r="B540" s="66" t="s">
        <v>1184</v>
      </c>
      <c r="C540" s="29" t="s">
        <v>1162</v>
      </c>
      <c r="D540" s="79" t="s">
        <v>1296</v>
      </c>
      <c r="E540" s="78" t="s">
        <v>15164</v>
      </c>
      <c r="F540" s="78" t="s">
        <v>1310</v>
      </c>
      <c r="G540" s="29">
        <v>4</v>
      </c>
      <c r="H540" s="29">
        <v>3</v>
      </c>
      <c r="I540" s="29" t="s">
        <v>1313</v>
      </c>
      <c r="J540" s="29"/>
      <c r="K540" s="29">
        <v>63</v>
      </c>
      <c r="L540" s="28" t="s">
        <v>886</v>
      </c>
      <c r="M540" s="65" t="str">
        <f>HYPERLINK("https://www.aiche.org/academy/conferences/loss-prevention-symposium/1985/proceeding")</f>
        <v>https://www.aiche.org/academy/conferences/loss-prevention-symposium/1985/proceeding</v>
      </c>
      <c r="N540" s="71" t="str">
        <f>F540&amp;", """&amp;E540&amp;","" "&amp;L540&amp;", Vol "&amp;G540&amp;"("&amp;H540&amp;"), "&amp;I540&amp;", "&amp;B540&amp;"."</f>
        <v>B. J. Tyler, "Using the Mond Index to Measure Inherent Hazards - POP Version," Plant/Operations Progress, Vol 4(3), 172-175, 1985.</v>
      </c>
      <c r="O540" s="90" t="str">
        <f>HYPERLINK("https://www.aiche.org/academy/conferences/loss-prevention-symposium/1985/proceeding/session/technical-papers")</f>
        <v>https://www.aiche.org/academy/conferences/loss-prevention-symposium/1985/proceeding/session/technical-papers</v>
      </c>
      <c r="P540" s="28" t="s">
        <v>16431</v>
      </c>
      <c r="Q540" s="90" t="str">
        <f t="shared" si="62"/>
        <v>https://www.aiche.org/node/1518841/group/9266/session/118956/paper/820961</v>
      </c>
    </row>
    <row r="541" spans="1:17" ht="31" x14ac:dyDescent="0.35">
      <c r="A541" s="29">
        <v>540</v>
      </c>
      <c r="B541" s="29">
        <v>1986</v>
      </c>
      <c r="C541" s="29" t="s">
        <v>1315</v>
      </c>
      <c r="D541" s="80" t="s">
        <v>1316</v>
      </c>
      <c r="E541" s="78" t="s">
        <v>1317</v>
      </c>
      <c r="F541" s="78" t="s">
        <v>1318</v>
      </c>
      <c r="G541" s="29"/>
      <c r="H541" s="29"/>
      <c r="I541" s="29"/>
      <c r="J541" s="29" t="s">
        <v>1319</v>
      </c>
      <c r="K541" s="29" t="s">
        <v>35</v>
      </c>
      <c r="L541" s="40" t="s">
        <v>1101</v>
      </c>
      <c r="M541" s="65" t="str">
        <f>HYPERLINK("https://www.aiche.org/academy/conferences/loss-prevention-symposium/1986/proceeding")</f>
        <v>https://www.aiche.org/academy/conferences/loss-prevention-symposium/1986/proceeding</v>
      </c>
      <c r="N541" s="71" t="str">
        <f>F541&amp;", """&amp;E541&amp;","" "&amp;L541&amp;","&amp;" Session "&amp;J541&amp;", AIChE, "&amp;MID(C541,5,4)&amp;"."</f>
        <v>D. G. Goggin, "Vibration Monitoring - A Programmed Approach," 20th Annual Loss Prevention Symposium, Session 79a, AIChE, 1986.</v>
      </c>
      <c r="O541" s="90" t="str">
        <f t="shared" ref="O541:O586" si="63">HYPERLINK("https://www.aiche.org/academy/conferences/loss-prevention-symposium/1986/proceeding/session/technical-papers")</f>
        <v>https://www.aiche.org/academy/conferences/loss-prevention-symposium/1986/proceeding/session/technical-papers</v>
      </c>
      <c r="P541" s="28" t="s">
        <v>16432</v>
      </c>
      <c r="Q541" s="90" t="str">
        <f t="shared" si="62"/>
        <v>https://www.aiche.org/node/1519346/group/9271/session/118966/paper/820976</v>
      </c>
    </row>
    <row r="542" spans="1:17" ht="31" x14ac:dyDescent="0.35">
      <c r="A542" s="29">
        <v>541</v>
      </c>
      <c r="B542" s="29">
        <v>1986</v>
      </c>
      <c r="C542" s="29" t="s">
        <v>1315</v>
      </c>
      <c r="D542" s="80" t="s">
        <v>1316</v>
      </c>
      <c r="E542" s="28" t="s">
        <v>1320</v>
      </c>
      <c r="F542" s="28" t="s">
        <v>1321</v>
      </c>
      <c r="G542" s="29"/>
      <c r="H542" s="29"/>
      <c r="I542" s="29"/>
      <c r="J542" s="29" t="s">
        <v>1322</v>
      </c>
      <c r="K542" s="29" t="s">
        <v>36</v>
      </c>
      <c r="L542" s="40" t="s">
        <v>1101</v>
      </c>
      <c r="M542" s="65" t="str">
        <f t="shared" ref="M542:M587" si="64">HYPERLINK("https://www.aiche.org/academy/conferences/loss-prevention-symposium/1986/proceeding")</f>
        <v>https://www.aiche.org/academy/conferences/loss-prevention-symposium/1986/proceeding</v>
      </c>
      <c r="N542" s="71" t="str">
        <f>F542&amp;", """&amp;E542&amp;","" "&amp;L542&amp;","&amp;" Session "&amp;J542&amp;", AIChE, "&amp;MID(C542,5,4)&amp;"."</f>
        <v>R. W. LeBlanc, "Loss Prevention Through Machinery Surveillance Analysis," 20th Annual Loss Prevention Symposium, Session 79b, AIChE, 1986.</v>
      </c>
      <c r="O542" s="90" t="str">
        <f t="shared" si="63"/>
        <v>https://www.aiche.org/academy/conferences/loss-prevention-symposium/1986/proceeding/session/technical-papers</v>
      </c>
      <c r="P542" s="28" t="s">
        <v>16433</v>
      </c>
      <c r="Q542" s="90" t="str">
        <f t="shared" si="62"/>
        <v>https://www.aiche.org/node/1519346/group/9271/session/118966/paper/820981</v>
      </c>
    </row>
    <row r="543" spans="1:17" ht="31" x14ac:dyDescent="0.35">
      <c r="A543" s="29">
        <v>542</v>
      </c>
      <c r="B543" s="29">
        <v>1986</v>
      </c>
      <c r="C543" s="29" t="s">
        <v>1315</v>
      </c>
      <c r="D543" s="80" t="s">
        <v>1316</v>
      </c>
      <c r="E543" s="28" t="s">
        <v>15165</v>
      </c>
      <c r="F543" s="28" t="s">
        <v>1321</v>
      </c>
      <c r="G543" s="29">
        <v>5</v>
      </c>
      <c r="H543" s="29">
        <v>3</v>
      </c>
      <c r="I543" s="29" t="s">
        <v>1324</v>
      </c>
      <c r="J543" s="29"/>
      <c r="K543" s="29" t="s">
        <v>37</v>
      </c>
      <c r="L543" s="28" t="s">
        <v>886</v>
      </c>
      <c r="M543" s="65" t="str">
        <f t="shared" si="64"/>
        <v>https://www.aiche.org/academy/conferences/loss-prevention-symposium/1986/proceeding</v>
      </c>
      <c r="N543" s="71" t="str">
        <f>F543&amp;", """&amp;E543&amp;","" "&amp;L543&amp;", Vol "&amp;G543&amp;"("&amp;H543&amp;"), "&amp;I543&amp;", "&amp;B543&amp;"."</f>
        <v>R. W. LeBlanc, "Loss prevention through machinery vibration surveillance and analysis - POP Version," Plant/Operations Progress, Vol 5(3), 179-182, 1986.</v>
      </c>
      <c r="O543" s="90" t="str">
        <f t="shared" si="63"/>
        <v>https://www.aiche.org/academy/conferences/loss-prevention-symposium/1986/proceeding/session/technical-papers</v>
      </c>
      <c r="P543" s="28" t="s">
        <v>16434</v>
      </c>
      <c r="Q543" s="90" t="str">
        <f t="shared" si="62"/>
        <v>https://www.aiche.org/node/1519346/group/9271/session/118966/paper/820986</v>
      </c>
    </row>
    <row r="544" spans="1:17" ht="46.5" x14ac:dyDescent="0.35">
      <c r="A544" s="29">
        <v>543</v>
      </c>
      <c r="B544" s="29">
        <v>1986</v>
      </c>
      <c r="C544" s="29" t="s">
        <v>1315</v>
      </c>
      <c r="D544" s="80" t="s">
        <v>1316</v>
      </c>
      <c r="E544" s="28" t="s">
        <v>1325</v>
      </c>
      <c r="F544" s="28" t="s">
        <v>1326</v>
      </c>
      <c r="G544" s="29"/>
      <c r="H544" s="29"/>
      <c r="I544" s="29"/>
      <c r="J544" s="29" t="s">
        <v>1327</v>
      </c>
      <c r="K544" s="29" t="s">
        <v>38</v>
      </c>
      <c r="L544" s="40" t="s">
        <v>1101</v>
      </c>
      <c r="M544" s="65" t="str">
        <f t="shared" si="64"/>
        <v>https://www.aiche.org/academy/conferences/loss-prevention-symposium/1986/proceeding</v>
      </c>
      <c r="N544" s="71" t="str">
        <f>F544&amp;", """&amp;E544&amp;","" "&amp;L544&amp;","&amp;" Session "&amp;J544&amp;", AIChE, "&amp;MID(C544,5,4)&amp;"."</f>
        <v>D. E. Hansen, "Boiler And Machinery Protection Through Control Of Piping Reactions," 20th Annual Loss Prevention Symposium, Session 79c, AIChE, 1986.</v>
      </c>
      <c r="O544" s="90" t="str">
        <f t="shared" si="63"/>
        <v>https://www.aiche.org/academy/conferences/loss-prevention-symposium/1986/proceeding/session/technical-papers</v>
      </c>
      <c r="P544" s="28" t="s">
        <v>16435</v>
      </c>
      <c r="Q544" s="90" t="str">
        <f t="shared" si="62"/>
        <v>https://www.aiche.org/node/1519346/group/9271/session/118966/paper/820991</v>
      </c>
    </row>
    <row r="545" spans="1:17" ht="31" x14ac:dyDescent="0.35">
      <c r="A545" s="29">
        <v>544</v>
      </c>
      <c r="B545" s="29">
        <v>1986</v>
      </c>
      <c r="C545" s="29" t="s">
        <v>1315</v>
      </c>
      <c r="D545" s="80" t="s">
        <v>1316</v>
      </c>
      <c r="E545" s="28" t="s">
        <v>15166</v>
      </c>
      <c r="F545" s="28" t="s">
        <v>1326</v>
      </c>
      <c r="G545" s="29">
        <v>5</v>
      </c>
      <c r="H545" s="29">
        <v>3</v>
      </c>
      <c r="I545" s="29" t="s">
        <v>1329</v>
      </c>
      <c r="J545" s="29"/>
      <c r="K545" s="29" t="s">
        <v>39</v>
      </c>
      <c r="L545" s="28" t="s">
        <v>886</v>
      </c>
      <c r="M545" s="65" t="str">
        <f t="shared" si="64"/>
        <v>https://www.aiche.org/academy/conferences/loss-prevention-symposium/1986/proceeding</v>
      </c>
      <c r="N545" s="71" t="str">
        <f>F545&amp;", """&amp;E545&amp;","" "&amp;L545&amp;", Vol "&amp;G545&amp;"("&amp;H545&amp;"), "&amp;I545&amp;", "&amp;B545&amp;"."</f>
        <v>D. E. Hansen, "Boiler and machinery protection through control of piping reactions - POP Version," Plant/Operations Progress, Vol 5(3), 183-185, 1986.</v>
      </c>
      <c r="O545" s="90" t="str">
        <f t="shared" si="63"/>
        <v>https://www.aiche.org/academy/conferences/loss-prevention-symposium/1986/proceeding/session/technical-papers</v>
      </c>
      <c r="P545" s="28" t="s">
        <v>16436</v>
      </c>
      <c r="Q545" s="90" t="str">
        <f t="shared" si="62"/>
        <v>https://www.aiche.org/node/1519346/group/9271/session/118966/paper/820996</v>
      </c>
    </row>
    <row r="546" spans="1:17" ht="31" x14ac:dyDescent="0.35">
      <c r="A546" s="29">
        <v>545</v>
      </c>
      <c r="B546" s="29">
        <v>1986</v>
      </c>
      <c r="C546" s="29" t="s">
        <v>1315</v>
      </c>
      <c r="D546" s="80" t="s">
        <v>1316</v>
      </c>
      <c r="E546" s="28" t="s">
        <v>1330</v>
      </c>
      <c r="F546" s="28" t="s">
        <v>1052</v>
      </c>
      <c r="G546" s="29"/>
      <c r="H546" s="29"/>
      <c r="I546" s="29"/>
      <c r="J546" s="29" t="s">
        <v>1331</v>
      </c>
      <c r="K546" s="29" t="s">
        <v>40</v>
      </c>
      <c r="L546" s="40" t="s">
        <v>1101</v>
      </c>
      <c r="M546" s="65" t="str">
        <f t="shared" si="64"/>
        <v>https://www.aiche.org/academy/conferences/loss-prevention-symposium/1986/proceeding</v>
      </c>
      <c r="N546" s="71" t="str">
        <f>F546&amp;", """&amp;E546&amp;","" "&amp;L546&amp;","&amp;" Session "&amp;J546&amp;", AIChE, "&amp;MID(C546,5,4)&amp;"."</f>
        <v>J. S. Arendt, "Determining Heater Retrofits Through Risk Assessment," 20th Annual Loss Prevention Symposium, Session 79d, AIChE, 1986.</v>
      </c>
      <c r="O546" s="90" t="str">
        <f t="shared" si="63"/>
        <v>https://www.aiche.org/academy/conferences/loss-prevention-symposium/1986/proceeding/session/technical-papers</v>
      </c>
      <c r="P546" s="28" t="s">
        <v>16437</v>
      </c>
      <c r="Q546" s="90" t="str">
        <f t="shared" si="62"/>
        <v>https://www.aiche.org/node/1519346/group/9271/session/118966/paper/821001</v>
      </c>
    </row>
    <row r="547" spans="1:17" ht="31" x14ac:dyDescent="0.35">
      <c r="A547" s="29">
        <v>546</v>
      </c>
      <c r="B547" s="29">
        <v>1986</v>
      </c>
      <c r="C547" s="29" t="s">
        <v>1315</v>
      </c>
      <c r="D547" s="80" t="s">
        <v>1316</v>
      </c>
      <c r="E547" s="28" t="s">
        <v>15167</v>
      </c>
      <c r="F547" s="28" t="s">
        <v>1052</v>
      </c>
      <c r="G547" s="29">
        <v>5</v>
      </c>
      <c r="H547" s="29">
        <v>4</v>
      </c>
      <c r="I547" s="29" t="s">
        <v>1333</v>
      </c>
      <c r="J547" s="29"/>
      <c r="K547" s="29" t="s">
        <v>41</v>
      </c>
      <c r="L547" s="28" t="s">
        <v>886</v>
      </c>
      <c r="M547" s="65" t="str">
        <f t="shared" si="64"/>
        <v>https://www.aiche.org/academy/conferences/loss-prevention-symposium/1986/proceeding</v>
      </c>
      <c r="N547" s="71" t="str">
        <f>F547&amp;", """&amp;E547&amp;","" "&amp;L547&amp;", Vol "&amp;G547&amp;"("&amp;H547&amp;"), "&amp;I547&amp;", "&amp;B547&amp;"."</f>
        <v>J. S. Arendt, "Determining heater retrofits through risk assessment - POP Version," Plant/Operations Progress, Vol 5(4), 228-231, 1986.</v>
      </c>
      <c r="O547" s="90" t="str">
        <f t="shared" si="63"/>
        <v>https://www.aiche.org/academy/conferences/loss-prevention-symposium/1986/proceeding/session/technical-papers</v>
      </c>
      <c r="P547" s="28" t="s">
        <v>16438</v>
      </c>
      <c r="Q547" s="90" t="str">
        <f t="shared" si="62"/>
        <v>https://www.aiche.org/node/1519346/group/9271/session/118966/paper/821006</v>
      </c>
    </row>
    <row r="548" spans="1:17" ht="46.5" x14ac:dyDescent="0.35">
      <c r="A548" s="29">
        <v>547</v>
      </c>
      <c r="B548" s="29">
        <v>1986</v>
      </c>
      <c r="C548" s="29" t="s">
        <v>1315</v>
      </c>
      <c r="D548" s="80" t="s">
        <v>1316</v>
      </c>
      <c r="E548" s="28" t="s">
        <v>1334</v>
      </c>
      <c r="F548" s="28" t="s">
        <v>1335</v>
      </c>
      <c r="G548" s="29"/>
      <c r="H548" s="29"/>
      <c r="I548" s="29"/>
      <c r="J548" s="29" t="s">
        <v>1336</v>
      </c>
      <c r="K548" s="29" t="s">
        <v>42</v>
      </c>
      <c r="L548" s="40" t="s">
        <v>1101</v>
      </c>
      <c r="M548" s="65" t="str">
        <f t="shared" si="64"/>
        <v>https://www.aiche.org/academy/conferences/loss-prevention-symposium/1986/proceeding</v>
      </c>
      <c r="N548" s="71" t="str">
        <f>F548&amp;", """&amp;E548&amp;","" "&amp;L548&amp;","&amp;" Session "&amp;J548&amp;", AIChE, "&amp;MID(C548,5,4)&amp;"."</f>
        <v>C. G. Arnold, W. H. Mueller, and  B. W. Ross, "Reducing Risks Through A Pressure Vessel Management Program," 20th Annual Loss Prevention Symposium, Session 79e, AIChE, 1986.</v>
      </c>
      <c r="O548" s="90" t="str">
        <f t="shared" si="63"/>
        <v>https://www.aiche.org/academy/conferences/loss-prevention-symposium/1986/proceeding/session/technical-papers</v>
      </c>
      <c r="P548" s="28" t="s">
        <v>16439</v>
      </c>
      <c r="Q548" s="90" t="str">
        <f t="shared" si="62"/>
        <v>https://www.aiche.org/node/1519346/group/9271/session/118966/paper/821011</v>
      </c>
    </row>
    <row r="549" spans="1:17" ht="46.5" x14ac:dyDescent="0.35">
      <c r="A549" s="29">
        <v>548</v>
      </c>
      <c r="B549" s="29">
        <v>1986</v>
      </c>
      <c r="C549" s="29" t="s">
        <v>1315</v>
      </c>
      <c r="D549" s="80" t="s">
        <v>1337</v>
      </c>
      <c r="E549" s="28" t="s">
        <v>1338</v>
      </c>
      <c r="F549" s="28" t="s">
        <v>1230</v>
      </c>
      <c r="G549" s="29"/>
      <c r="H549" s="29"/>
      <c r="I549" s="29"/>
      <c r="J549" s="29" t="s">
        <v>1339</v>
      </c>
      <c r="K549" s="29" t="s">
        <v>43</v>
      </c>
      <c r="L549" s="40" t="s">
        <v>1101</v>
      </c>
      <c r="M549" s="65" t="str">
        <f t="shared" si="64"/>
        <v>https://www.aiche.org/academy/conferences/loss-prevention-symposium/1986/proceeding</v>
      </c>
      <c r="N549" s="71" t="str">
        <f>F549&amp;", """&amp;E549&amp;","" "&amp;L549&amp;","&amp;" Session "&amp;J549&amp;", AIChE, "&amp;MID(C549,5,4)&amp;"."</f>
        <v>D. J. Lewis, "A Review Of Some Transportation Accidents, Identification Of Causes And Minimization Of Consequences," 20th Annual Loss Prevention Symposium, Session 80a, AIChE, 1986.</v>
      </c>
      <c r="O549" s="90" t="str">
        <f t="shared" si="63"/>
        <v>https://www.aiche.org/academy/conferences/loss-prevention-symposium/1986/proceeding/session/technical-papers</v>
      </c>
      <c r="P549" s="28" t="s">
        <v>16440</v>
      </c>
      <c r="Q549" s="90" t="str">
        <f t="shared" si="62"/>
        <v>https://www.aiche.org/node/1519346/group/9271/session/118966/paper/821016</v>
      </c>
    </row>
    <row r="550" spans="1:17" ht="46.5" x14ac:dyDescent="0.35">
      <c r="A550" s="29">
        <v>549</v>
      </c>
      <c r="B550" s="29">
        <v>1986</v>
      </c>
      <c r="C550" s="29" t="s">
        <v>1315</v>
      </c>
      <c r="D550" s="80" t="s">
        <v>1337</v>
      </c>
      <c r="E550" s="28" t="s">
        <v>15168</v>
      </c>
      <c r="F550" s="28" t="s">
        <v>1340</v>
      </c>
      <c r="G550" s="29">
        <v>5</v>
      </c>
      <c r="H550" s="29">
        <v>3</v>
      </c>
      <c r="I550" s="61" t="s">
        <v>1341</v>
      </c>
      <c r="J550" s="29" t="s">
        <v>1342</v>
      </c>
      <c r="K550" s="29">
        <v>10</v>
      </c>
      <c r="L550" s="40" t="s">
        <v>886</v>
      </c>
      <c r="M550" s="65" t="str">
        <f t="shared" si="64"/>
        <v>https://www.aiche.org/academy/conferences/loss-prevention-symposium/1986/proceeding</v>
      </c>
      <c r="N550" s="71" t="str">
        <f>F550&amp;", """&amp;E550&amp;","" "&amp;L550&amp;", Vol "&amp;G550&amp;"("&amp;H550&amp;"), "&amp;I550&amp;", "&amp;B550&amp;"."</f>
        <v>G. A. Gallagher and S. W. McCone, "Lessons In Hazardous Material Transportation Based On Case Histories - POP Version," Plant/Operations Progress, Vol 5(3), '186-191, 1986.</v>
      </c>
      <c r="O550" s="90" t="str">
        <f t="shared" si="63"/>
        <v>https://www.aiche.org/academy/conferences/loss-prevention-symposium/1986/proceeding/session/technical-papers</v>
      </c>
      <c r="P550" s="28" t="s">
        <v>16441</v>
      </c>
      <c r="Q550" s="90" t="str">
        <f t="shared" si="62"/>
        <v>https://www.aiche.org/node/1519346/group/9271/session/118966/paper/821021</v>
      </c>
    </row>
    <row r="551" spans="1:17" ht="46.5" x14ac:dyDescent="0.35">
      <c r="A551" s="29">
        <v>550</v>
      </c>
      <c r="B551" s="29">
        <v>1986</v>
      </c>
      <c r="C551" s="29" t="s">
        <v>1315</v>
      </c>
      <c r="D551" s="80" t="s">
        <v>1337</v>
      </c>
      <c r="E551" s="28" t="s">
        <v>1343</v>
      </c>
      <c r="F551" s="28" t="s">
        <v>1344</v>
      </c>
      <c r="G551" s="29"/>
      <c r="H551" s="29"/>
      <c r="I551" s="29"/>
      <c r="J551" s="29" t="s">
        <v>1345</v>
      </c>
      <c r="K551" s="29">
        <v>11</v>
      </c>
      <c r="L551" s="40" t="s">
        <v>1101</v>
      </c>
      <c r="M551" s="65" t="str">
        <f t="shared" si="64"/>
        <v>https://www.aiche.org/academy/conferences/loss-prevention-symposium/1986/proceeding</v>
      </c>
      <c r="N551" s="71" t="str">
        <f>F551&amp;", """&amp;E551&amp;","" "&amp;L551&amp;","&amp;" Session "&amp;J551&amp;", AIChE, "&amp;MID(C551,5,4)&amp;"."</f>
        <v>R. Kalnins, "Emergency Preparedness And The Dow Chemical Company Emergency Response Systems," 20th Annual Loss Prevention Symposium, Session 80c, AIChE, 1986.</v>
      </c>
      <c r="O551" s="90" t="str">
        <f t="shared" si="63"/>
        <v>https://www.aiche.org/academy/conferences/loss-prevention-symposium/1986/proceeding/session/technical-papers</v>
      </c>
      <c r="P551" s="28" t="s">
        <v>16442</v>
      </c>
      <c r="Q551" s="90" t="str">
        <f t="shared" si="62"/>
        <v>https://www.aiche.org/node/1519346/group/9271/session/118966/paper/821026</v>
      </c>
    </row>
    <row r="552" spans="1:17" ht="46.5" x14ac:dyDescent="0.35">
      <c r="A552" s="29">
        <v>551</v>
      </c>
      <c r="B552" s="29">
        <v>1986</v>
      </c>
      <c r="C552" s="29" t="s">
        <v>1315</v>
      </c>
      <c r="D552" s="80" t="s">
        <v>1337</v>
      </c>
      <c r="E552" s="28" t="s">
        <v>1346</v>
      </c>
      <c r="F552" s="28" t="s">
        <v>1347</v>
      </c>
      <c r="G552" s="29"/>
      <c r="H552" s="29"/>
      <c r="I552" s="29"/>
      <c r="J552" s="29" t="s">
        <v>1348</v>
      </c>
      <c r="K552" s="29">
        <v>12</v>
      </c>
      <c r="L552" s="40" t="s">
        <v>1101</v>
      </c>
      <c r="M552" s="65" t="str">
        <f t="shared" si="64"/>
        <v>https://www.aiche.org/academy/conferences/loss-prevention-symposium/1986/proceeding</v>
      </c>
      <c r="N552" s="71" t="str">
        <f>F552&amp;", """&amp;E552&amp;","" "&amp;L552&amp;","&amp;" Session "&amp;J552&amp;", AIChE, "&amp;MID(C552,5,4)&amp;"."</f>
        <v>D. Kessler, "Development Of Hazardous Materials Truck Routes In The Dallas-Fort Worth Metropolitan Area," 20th Annual Loss Prevention Symposium, Session 80d, AIChE, 1986.</v>
      </c>
      <c r="O552" s="90" t="str">
        <f t="shared" si="63"/>
        <v>https://www.aiche.org/academy/conferences/loss-prevention-symposium/1986/proceeding/session/technical-papers</v>
      </c>
      <c r="P552" s="28" t="s">
        <v>16443</v>
      </c>
      <c r="Q552" s="90" t="str">
        <f t="shared" si="62"/>
        <v>https://www.aiche.org/node/1519346/group/9271/session/118966/paper/821031</v>
      </c>
    </row>
    <row r="553" spans="1:17" ht="46.5" x14ac:dyDescent="0.35">
      <c r="A553" s="29">
        <v>552</v>
      </c>
      <c r="B553" s="29">
        <v>1986</v>
      </c>
      <c r="C553" s="29" t="s">
        <v>1315</v>
      </c>
      <c r="D553" s="80" t="s">
        <v>1337</v>
      </c>
      <c r="E553" s="28" t="s">
        <v>1349</v>
      </c>
      <c r="F553" s="28" t="s">
        <v>1350</v>
      </c>
      <c r="G553" s="29"/>
      <c r="H553" s="29"/>
      <c r="I553" s="29"/>
      <c r="J553" s="29" t="s">
        <v>1351</v>
      </c>
      <c r="K553" s="29">
        <v>13</v>
      </c>
      <c r="L553" s="40" t="s">
        <v>1101</v>
      </c>
      <c r="M553" s="65" t="str">
        <f t="shared" si="64"/>
        <v>https://www.aiche.org/academy/conferences/loss-prevention-symposium/1986/proceeding</v>
      </c>
      <c r="N553" s="71" t="str">
        <f>F553&amp;", """&amp;E553&amp;","" "&amp;L553&amp;","&amp;" Session "&amp;J553&amp;", AIChE, "&amp;MID(C553,5,4)&amp;"."</f>
        <v>M. Kazarians, R. F. Boykin, and  S. Kaplan, "Transportation Risk Management - A Case Study," 20th Annual Loss Prevention Symposium, Session 80e, AIChE, 1986.</v>
      </c>
      <c r="O553" s="90" t="str">
        <f t="shared" si="63"/>
        <v>https://www.aiche.org/academy/conferences/loss-prevention-symposium/1986/proceeding/session/technical-papers</v>
      </c>
      <c r="P553" s="28" t="s">
        <v>16444</v>
      </c>
      <c r="Q553" s="90" t="str">
        <f t="shared" si="62"/>
        <v>https://www.aiche.org/node/1519346/group/9271/session/118966/paper/821036</v>
      </c>
    </row>
    <row r="554" spans="1:17" ht="31" x14ac:dyDescent="0.35">
      <c r="A554" s="29">
        <v>553</v>
      </c>
      <c r="B554" s="29">
        <v>1986</v>
      </c>
      <c r="C554" s="29" t="s">
        <v>1315</v>
      </c>
      <c r="D554" s="80" t="s">
        <v>1337</v>
      </c>
      <c r="E554" s="28" t="s">
        <v>1352</v>
      </c>
      <c r="F554" s="28" t="s">
        <v>747</v>
      </c>
      <c r="G554" s="29"/>
      <c r="H554" s="29"/>
      <c r="I554" s="29"/>
      <c r="J554" s="29" t="s">
        <v>1353</v>
      </c>
      <c r="K554" s="29">
        <v>14</v>
      </c>
      <c r="L554" s="40" t="s">
        <v>1101</v>
      </c>
      <c r="M554" s="65" t="str">
        <f t="shared" si="64"/>
        <v>https://www.aiche.org/academy/conferences/loss-prevention-symposium/1986/proceeding</v>
      </c>
      <c r="N554" s="71" t="str">
        <f>F554&amp;", """&amp;E554&amp;","" "&amp;L554&amp;","&amp;" Session "&amp;J554&amp;", AIChE, "&amp;MID(C554,5,4)&amp;"."</f>
        <v>T. A. Kletz, "Transportation Of Hazardous Substances The UK Scene," 20th Annual Loss Prevention Symposium, Session 80f, AIChE, 1986.</v>
      </c>
      <c r="O554" s="90" t="str">
        <f t="shared" si="63"/>
        <v>https://www.aiche.org/academy/conferences/loss-prevention-symposium/1986/proceeding/session/technical-papers</v>
      </c>
      <c r="P554" s="28" t="s">
        <v>16445</v>
      </c>
      <c r="Q554" s="90" t="str">
        <f t="shared" si="62"/>
        <v>https://www.aiche.org/node/1519346/group/9271/session/118966/paper/821041</v>
      </c>
    </row>
    <row r="555" spans="1:17" ht="31" x14ac:dyDescent="0.35">
      <c r="A555" s="29">
        <v>554</v>
      </c>
      <c r="B555" s="29">
        <v>1986</v>
      </c>
      <c r="C555" s="29" t="s">
        <v>1315</v>
      </c>
      <c r="D555" s="80" t="s">
        <v>1337</v>
      </c>
      <c r="E555" s="28" t="s">
        <v>15169</v>
      </c>
      <c r="F555" s="28" t="s">
        <v>747</v>
      </c>
      <c r="G555" s="29">
        <v>5</v>
      </c>
      <c r="H555" s="29">
        <v>3</v>
      </c>
      <c r="I555" s="29" t="s">
        <v>1355</v>
      </c>
      <c r="J555" s="29"/>
      <c r="K555" s="29">
        <v>15</v>
      </c>
      <c r="L555" s="28" t="s">
        <v>886</v>
      </c>
      <c r="M555" s="65" t="str">
        <f t="shared" si="64"/>
        <v>https://www.aiche.org/academy/conferences/loss-prevention-symposium/1986/proceeding</v>
      </c>
      <c r="N555" s="71" t="str">
        <f>F555&amp;", """&amp;E555&amp;","" "&amp;L555&amp;", Vol "&amp;G555&amp;"("&amp;H555&amp;"), "&amp;I555&amp;", "&amp;B555&amp;"."</f>
        <v>T. A. Kletz, "Transportation of Hazardous substances: The UK scene - POP Version," Plant/Operations Progress, Vol 5(3), 160-164, 1986.</v>
      </c>
      <c r="O555" s="90" t="str">
        <f t="shared" si="63"/>
        <v>https://www.aiche.org/academy/conferences/loss-prevention-symposium/1986/proceeding/session/technical-papers</v>
      </c>
      <c r="P555" s="28" t="s">
        <v>16446</v>
      </c>
      <c r="Q555" s="90" t="str">
        <f t="shared" si="62"/>
        <v>https://www.aiche.org/node/1519346/group/9271/session/118966/paper/821046</v>
      </c>
    </row>
    <row r="556" spans="1:17" ht="46.5" x14ac:dyDescent="0.35">
      <c r="A556" s="29">
        <v>555</v>
      </c>
      <c r="B556" s="29">
        <v>1986</v>
      </c>
      <c r="C556" s="29" t="s">
        <v>1315</v>
      </c>
      <c r="D556" s="80" t="s">
        <v>1356</v>
      </c>
      <c r="E556" s="28" t="s">
        <v>1357</v>
      </c>
      <c r="F556" s="28" t="s">
        <v>1358</v>
      </c>
      <c r="G556" s="29"/>
      <c r="H556" s="29"/>
      <c r="I556" s="29"/>
      <c r="J556" s="29" t="s">
        <v>1359</v>
      </c>
      <c r="K556" s="29">
        <v>16</v>
      </c>
      <c r="L556" s="40" t="s">
        <v>1101</v>
      </c>
      <c r="M556" s="65" t="str">
        <f t="shared" si="64"/>
        <v>https://www.aiche.org/academy/conferences/loss-prevention-symposium/1986/proceeding</v>
      </c>
      <c r="N556" s="71" t="str">
        <f>F556&amp;", """&amp;E556&amp;","" "&amp;L556&amp;","&amp;" Session "&amp;J556&amp;", AIChE, "&amp;MID(C556,5,4)&amp;"."</f>
        <v>G. P. Norstrom, "Property Insurance Considerations In Loss Prevention Expenditures," 20th Annual Loss Prevention Symposium, Session 81b, AIChE, 1986.</v>
      </c>
      <c r="O556" s="90" t="str">
        <f t="shared" si="63"/>
        <v>https://www.aiche.org/academy/conferences/loss-prevention-symposium/1986/proceeding/session/technical-papers</v>
      </c>
      <c r="P556" s="28" t="s">
        <v>16447</v>
      </c>
      <c r="Q556" s="90" t="str">
        <f t="shared" si="62"/>
        <v>https://www.aiche.org/node/1519346/group/9271/session/118966/paper/821051</v>
      </c>
    </row>
    <row r="557" spans="1:17" ht="46.5" x14ac:dyDescent="0.35">
      <c r="A557" s="29">
        <v>556</v>
      </c>
      <c r="B557" s="29">
        <v>1986</v>
      </c>
      <c r="C557" s="29" t="s">
        <v>1315</v>
      </c>
      <c r="D557" s="80" t="s">
        <v>1356</v>
      </c>
      <c r="E557" s="28" t="s">
        <v>15170</v>
      </c>
      <c r="F557" s="28" t="s">
        <v>1358</v>
      </c>
      <c r="G557" s="29">
        <v>5</v>
      </c>
      <c r="H557" s="29">
        <v>4</v>
      </c>
      <c r="I557" s="29" t="s">
        <v>1361</v>
      </c>
      <c r="J557" s="29"/>
      <c r="K557" s="29">
        <v>17</v>
      </c>
      <c r="L557" s="28" t="s">
        <v>886</v>
      </c>
      <c r="M557" s="65" t="str">
        <f t="shared" si="64"/>
        <v>https://www.aiche.org/academy/conferences/loss-prevention-symposium/1986/proceeding</v>
      </c>
      <c r="N557" s="71" t="str">
        <f>F557&amp;", """&amp;E557&amp;","" "&amp;L557&amp;", Vol "&amp;G557&amp;"("&amp;H557&amp;"), "&amp;I557&amp;", "&amp;B557&amp;"."</f>
        <v>G. P. Norstrom, "Property insurance considerations in loss prevention expenditures - POP Version," Plant/Operations Progress, Vol 5(4), 209-220, 1986.</v>
      </c>
      <c r="O557" s="90" t="str">
        <f t="shared" si="63"/>
        <v>https://www.aiche.org/academy/conferences/loss-prevention-symposium/1986/proceeding/session/technical-papers</v>
      </c>
      <c r="P557" s="28" t="s">
        <v>16448</v>
      </c>
      <c r="Q557" s="90" t="str">
        <f t="shared" si="62"/>
        <v>https://www.aiche.org/node/1519346/group/9271/session/118966/paper/821056</v>
      </c>
    </row>
    <row r="558" spans="1:17" ht="31" x14ac:dyDescent="0.35">
      <c r="A558" s="29">
        <v>557</v>
      </c>
      <c r="B558" s="29">
        <v>1986</v>
      </c>
      <c r="C558" s="29" t="s">
        <v>1315</v>
      </c>
      <c r="D558" s="80" t="s">
        <v>1356</v>
      </c>
      <c r="E558" s="28" t="s">
        <v>1362</v>
      </c>
      <c r="F558" s="28" t="s">
        <v>1054</v>
      </c>
      <c r="G558" s="29"/>
      <c r="H558" s="29"/>
      <c r="I558" s="29"/>
      <c r="J558" s="29" t="s">
        <v>1363</v>
      </c>
      <c r="K558" s="29">
        <v>18</v>
      </c>
      <c r="L558" s="40" t="s">
        <v>1101</v>
      </c>
      <c r="M558" s="65" t="str">
        <f t="shared" si="64"/>
        <v>https://www.aiche.org/academy/conferences/loss-prevention-symposium/1986/proceeding</v>
      </c>
      <c r="N558" s="71" t="str">
        <f t="shared" ref="N558:N564" si="65">F558&amp;", """&amp;E558&amp;","" "&amp;L558&amp;","&amp;" Session "&amp;J558&amp;", AIChE, "&amp;MID(C558,5,4)&amp;"."</f>
        <v>T. O. Gibson, "Experience With Cost Effective Loss Prevention," 20th Annual Loss Prevention Symposium, Session 81c, AIChE, 1986.</v>
      </c>
      <c r="O558" s="90" t="str">
        <f t="shared" si="63"/>
        <v>https://www.aiche.org/academy/conferences/loss-prevention-symposium/1986/proceeding/session/technical-papers</v>
      </c>
      <c r="P558" s="28" t="s">
        <v>16449</v>
      </c>
      <c r="Q558" s="90" t="str">
        <f t="shared" si="62"/>
        <v>https://www.aiche.org/node/1519346/group/9271/session/118966/paper/821061</v>
      </c>
    </row>
    <row r="559" spans="1:17" ht="31" x14ac:dyDescent="0.35">
      <c r="A559" s="29">
        <v>558</v>
      </c>
      <c r="B559" s="29">
        <v>1986</v>
      </c>
      <c r="C559" s="29" t="s">
        <v>1315</v>
      </c>
      <c r="D559" s="80" t="s">
        <v>1356</v>
      </c>
      <c r="E559" s="28" t="s">
        <v>1364</v>
      </c>
      <c r="F559" s="28" t="s">
        <v>1365</v>
      </c>
      <c r="G559" s="29"/>
      <c r="H559" s="29"/>
      <c r="I559" s="29"/>
      <c r="J559" s="29" t="s">
        <v>1366</v>
      </c>
      <c r="K559" s="29">
        <v>19</v>
      </c>
      <c r="L559" s="40" t="s">
        <v>1101</v>
      </c>
      <c r="M559" s="65" t="str">
        <f t="shared" si="64"/>
        <v>https://www.aiche.org/academy/conferences/loss-prevention-symposium/1986/proceeding</v>
      </c>
      <c r="N559" s="71" t="str">
        <f t="shared" si="65"/>
        <v>A. Santos, "Effectiveness Of Loss Prevention Training," 20th Annual Loss Prevention Symposium, Session 81d, AIChE, 1986.</v>
      </c>
      <c r="O559" s="90" t="str">
        <f t="shared" si="63"/>
        <v>https://www.aiche.org/academy/conferences/loss-prevention-symposium/1986/proceeding/session/technical-papers</v>
      </c>
      <c r="P559" s="28" t="s">
        <v>16450</v>
      </c>
      <c r="Q559" s="90" t="str">
        <f t="shared" si="62"/>
        <v>https://www.aiche.org/node/1519346/group/9271/session/118966/paper/821066</v>
      </c>
    </row>
    <row r="560" spans="1:17" ht="31" x14ac:dyDescent="0.35">
      <c r="A560" s="29">
        <v>559</v>
      </c>
      <c r="B560" s="29">
        <v>1986</v>
      </c>
      <c r="C560" s="29" t="s">
        <v>1315</v>
      </c>
      <c r="D560" s="80" t="s">
        <v>1356</v>
      </c>
      <c r="E560" s="28" t="s">
        <v>1367</v>
      </c>
      <c r="F560" s="28" t="s">
        <v>1165</v>
      </c>
      <c r="G560" s="29"/>
      <c r="H560" s="29"/>
      <c r="I560" s="29"/>
      <c r="J560" s="29" t="s">
        <v>1368</v>
      </c>
      <c r="K560" s="29">
        <v>20</v>
      </c>
      <c r="L560" s="40" t="s">
        <v>1101</v>
      </c>
      <c r="M560" s="65" t="str">
        <f t="shared" si="64"/>
        <v>https://www.aiche.org/academy/conferences/loss-prevention-symposium/1986/proceeding</v>
      </c>
      <c r="N560" s="71" t="str">
        <f t="shared" si="65"/>
        <v>H. G. Fisher, "Use Of Test Information To Improve Emergency Relief Designs," 20th Annual Loss Prevention Symposium, Session 81e, AIChE, 1986.</v>
      </c>
      <c r="O560" s="90" t="str">
        <f t="shared" si="63"/>
        <v>https://www.aiche.org/academy/conferences/loss-prevention-symposium/1986/proceeding/session/technical-papers</v>
      </c>
      <c r="P560" s="28" t="s">
        <v>16451</v>
      </c>
      <c r="Q560" s="90" t="str">
        <f t="shared" si="62"/>
        <v>https://www.aiche.org/node/1519346/group/9271/session/118966/paper/821071</v>
      </c>
    </row>
    <row r="561" spans="1:17" ht="31" x14ac:dyDescent="0.35">
      <c r="A561" s="29">
        <v>560</v>
      </c>
      <c r="B561" s="29">
        <v>1986</v>
      </c>
      <c r="C561" s="29" t="s">
        <v>1315</v>
      </c>
      <c r="D561" s="80" t="s">
        <v>1356</v>
      </c>
      <c r="E561" s="28" t="s">
        <v>1369</v>
      </c>
      <c r="F561" s="28" t="s">
        <v>1370</v>
      </c>
      <c r="G561" s="29"/>
      <c r="H561" s="29"/>
      <c r="I561" s="29"/>
      <c r="J561" s="29" t="s">
        <v>1371</v>
      </c>
      <c r="K561" s="29">
        <v>21</v>
      </c>
      <c r="L561" s="40" t="s">
        <v>1101</v>
      </c>
      <c r="M561" s="65" t="str">
        <f t="shared" si="64"/>
        <v>https://www.aiche.org/academy/conferences/loss-prevention-symposium/1986/proceeding</v>
      </c>
      <c r="N561" s="71" t="str">
        <f t="shared" si="65"/>
        <v>R. Mulhaupt, "The National Quick Response Sprinkler Research Project," 20th Annual Loss Prevention Symposium, Session 81f, AIChE, 1986.</v>
      </c>
      <c r="O561" s="90" t="str">
        <f t="shared" si="63"/>
        <v>https://www.aiche.org/academy/conferences/loss-prevention-symposium/1986/proceeding/session/technical-papers</v>
      </c>
      <c r="P561" s="28" t="s">
        <v>16452</v>
      </c>
      <c r="Q561" s="90" t="str">
        <f t="shared" si="62"/>
        <v>https://www.aiche.org/node/1519346/group/9271/session/118966/paper/821076</v>
      </c>
    </row>
    <row r="562" spans="1:17" ht="31" x14ac:dyDescent="0.35">
      <c r="A562" s="29">
        <v>561</v>
      </c>
      <c r="B562" s="29">
        <v>1986</v>
      </c>
      <c r="C562" s="29" t="s">
        <v>1315</v>
      </c>
      <c r="D562" s="80" t="s">
        <v>1372</v>
      </c>
      <c r="E562" s="28" t="s">
        <v>1373</v>
      </c>
      <c r="F562" s="28" t="s">
        <v>1230</v>
      </c>
      <c r="G562" s="29"/>
      <c r="H562" s="29"/>
      <c r="I562" s="29"/>
      <c r="J562" s="29" t="s">
        <v>1374</v>
      </c>
      <c r="K562" s="29">
        <v>22</v>
      </c>
      <c r="L562" s="40" t="s">
        <v>1101</v>
      </c>
      <c r="M562" s="65" t="str">
        <f t="shared" si="64"/>
        <v>https://www.aiche.org/academy/conferences/loss-prevention-symposium/1986/proceeding</v>
      </c>
      <c r="N562" s="71" t="str">
        <f t="shared" si="65"/>
        <v>D. J. Lewis, "A Review Of Gas And Vapour Explosion Venting For Process Plant," 20th Annual Loss Prevention Symposium, Session 82a, AIChE, 1986.</v>
      </c>
      <c r="O562" s="90" t="str">
        <f t="shared" si="63"/>
        <v>https://www.aiche.org/academy/conferences/loss-prevention-symposium/1986/proceeding/session/technical-papers</v>
      </c>
      <c r="P562" s="28" t="s">
        <v>16453</v>
      </c>
      <c r="Q562" s="90" t="str">
        <f t="shared" si="62"/>
        <v>https://www.aiche.org/node/1519346/group/9271/session/118966/paper/821081</v>
      </c>
    </row>
    <row r="563" spans="1:17" ht="46.5" x14ac:dyDescent="0.35">
      <c r="A563" s="29">
        <v>562</v>
      </c>
      <c r="B563" s="29">
        <v>1986</v>
      </c>
      <c r="C563" s="29" t="s">
        <v>1315</v>
      </c>
      <c r="D563" s="80" t="s">
        <v>1372</v>
      </c>
      <c r="E563" s="28" t="s">
        <v>1375</v>
      </c>
      <c r="F563" s="28" t="s">
        <v>1376</v>
      </c>
      <c r="G563" s="29"/>
      <c r="H563" s="29"/>
      <c r="I563" s="29"/>
      <c r="J563" s="29" t="s">
        <v>1377</v>
      </c>
      <c r="K563" s="29">
        <v>23</v>
      </c>
      <c r="L563" s="40" t="s">
        <v>1101</v>
      </c>
      <c r="M563" s="65" t="str">
        <f t="shared" si="64"/>
        <v>https://www.aiche.org/academy/conferences/loss-prevention-symposium/1986/proceeding</v>
      </c>
      <c r="N563" s="71" t="str">
        <f t="shared" si="65"/>
        <v>P. F. Nolan and D. M. Brown, "The Interaction Of Shock Waves And Cylindrical Structures," 20th Annual Loss Prevention Symposium, Session 82b, AIChE, 1986.</v>
      </c>
      <c r="O563" s="90" t="str">
        <f t="shared" si="63"/>
        <v>https://www.aiche.org/academy/conferences/loss-prevention-symposium/1986/proceeding/session/technical-papers</v>
      </c>
      <c r="P563" s="28" t="s">
        <v>16454</v>
      </c>
      <c r="Q563" s="90" t="str">
        <f t="shared" si="62"/>
        <v>https://www.aiche.org/node/1519346/group/9271/session/118966/paper/821086</v>
      </c>
    </row>
    <row r="564" spans="1:17" ht="31" x14ac:dyDescent="0.35">
      <c r="A564" s="29">
        <v>563</v>
      </c>
      <c r="B564" s="29">
        <v>1986</v>
      </c>
      <c r="C564" s="29" t="s">
        <v>1315</v>
      </c>
      <c r="D564" s="80" t="s">
        <v>1372</v>
      </c>
      <c r="E564" s="28" t="s">
        <v>1378</v>
      </c>
      <c r="F564" s="28" t="s">
        <v>1379</v>
      </c>
      <c r="G564" s="29"/>
      <c r="H564" s="29"/>
      <c r="I564" s="29"/>
      <c r="J564" s="29" t="s">
        <v>1380</v>
      </c>
      <c r="K564" s="29">
        <v>24</v>
      </c>
      <c r="L564" s="40" t="s">
        <v>1101</v>
      </c>
      <c r="M564" s="65" t="str">
        <f t="shared" si="64"/>
        <v>https://www.aiche.org/academy/conferences/loss-prevention-symposium/1986/proceeding</v>
      </c>
      <c r="N564" s="71" t="str">
        <f t="shared" si="65"/>
        <v>G. S. Halpern, D. Nyce, and  C. Wrenn, "Inerting For Safety," 20th Annual Loss Prevention Symposium, Session 82c, AIChE, 1986.</v>
      </c>
      <c r="O564" s="90" t="str">
        <f t="shared" si="63"/>
        <v>https://www.aiche.org/academy/conferences/loss-prevention-symposium/1986/proceeding/session/technical-papers</v>
      </c>
      <c r="P564" s="28" t="s">
        <v>16455</v>
      </c>
      <c r="Q564" s="90" t="str">
        <f t="shared" si="62"/>
        <v>https://www.aiche.org/node/1519346/group/9271/session/118966/paper/821091</v>
      </c>
    </row>
    <row r="565" spans="1:17" ht="31" x14ac:dyDescent="0.35">
      <c r="A565" s="29">
        <v>564</v>
      </c>
      <c r="B565" s="29">
        <v>1986</v>
      </c>
      <c r="C565" s="29" t="s">
        <v>1315</v>
      </c>
      <c r="D565" s="80" t="s">
        <v>1372</v>
      </c>
      <c r="E565" s="28" t="s">
        <v>15171</v>
      </c>
      <c r="F565" s="28" t="s">
        <v>1382</v>
      </c>
      <c r="G565" s="29">
        <v>5</v>
      </c>
      <c r="H565" s="29">
        <v>4</v>
      </c>
      <c r="I565" s="29" t="s">
        <v>1383</v>
      </c>
      <c r="J565" s="29"/>
      <c r="K565" s="29">
        <v>25</v>
      </c>
      <c r="L565" s="28" t="s">
        <v>886</v>
      </c>
      <c r="M565" s="65" t="str">
        <f t="shared" si="64"/>
        <v>https://www.aiche.org/academy/conferences/loss-prevention-symposium/1986/proceeding</v>
      </c>
      <c r="N565" s="71" t="str">
        <f>F565&amp;", """&amp;E565&amp;","" "&amp;L565&amp;", Vol "&amp;G565&amp;"("&amp;H565&amp;"), "&amp;I565&amp;", "&amp;B565&amp;"."</f>
        <v>C. Wrenn, "Inerting for safety - POP Version," Plant/Operations Progress, Vol 5(4), 225-227, 1986.</v>
      </c>
      <c r="O565" s="90" t="str">
        <f t="shared" si="63"/>
        <v>https://www.aiche.org/academy/conferences/loss-prevention-symposium/1986/proceeding/session/technical-papers</v>
      </c>
      <c r="P565" s="28" t="s">
        <v>16456</v>
      </c>
      <c r="Q565" s="90" t="str">
        <f t="shared" si="62"/>
        <v>https://www.aiche.org/node/1519346/group/9271/session/118966/paper/821096</v>
      </c>
    </row>
    <row r="566" spans="1:17" ht="31" x14ac:dyDescent="0.35">
      <c r="A566" s="29">
        <v>565</v>
      </c>
      <c r="B566" s="29">
        <v>1986</v>
      </c>
      <c r="C566" s="29" t="s">
        <v>1315</v>
      </c>
      <c r="D566" s="80" t="s">
        <v>1372</v>
      </c>
      <c r="E566" s="28" t="s">
        <v>1384</v>
      </c>
      <c r="F566" s="28" t="s">
        <v>1385</v>
      </c>
      <c r="G566" s="29"/>
      <c r="H566" s="29"/>
      <c r="I566" s="29"/>
      <c r="J566" s="29" t="s">
        <v>1386</v>
      </c>
      <c r="K566" s="29">
        <v>26</v>
      </c>
      <c r="L566" s="40" t="s">
        <v>1101</v>
      </c>
      <c r="M566" s="65" t="str">
        <f t="shared" si="64"/>
        <v>https://www.aiche.org/academy/conferences/loss-prevention-symposium/1986/proceeding</v>
      </c>
      <c r="N566" s="71" t="str">
        <f>F566&amp;", """&amp;E566&amp;","" "&amp;L566&amp;","&amp;" Session "&amp;J566&amp;", AIChE, "&amp;MID(C566,5,4)&amp;"."</f>
        <v>N. Bennett, F. Cairns, and  S. O. Cooper, "Fabric Dust Collector Explosion Venting," 20th Annual Loss Prevention Symposium, Session 82d, AIChE, 1986.</v>
      </c>
      <c r="O566" s="90" t="str">
        <f t="shared" si="63"/>
        <v>https://www.aiche.org/academy/conferences/loss-prevention-symposium/1986/proceeding/session/technical-papers</v>
      </c>
      <c r="P566" s="28" t="s">
        <v>16457</v>
      </c>
      <c r="Q566" s="90" t="str">
        <f t="shared" si="62"/>
        <v>https://www.aiche.org/node/1519346/group/9271/session/118966/paper/821101</v>
      </c>
    </row>
    <row r="567" spans="1:17" ht="46.5" x14ac:dyDescent="0.35">
      <c r="A567" s="29">
        <v>566</v>
      </c>
      <c r="B567" s="29">
        <v>1986</v>
      </c>
      <c r="C567" s="29" t="s">
        <v>1315</v>
      </c>
      <c r="D567" s="80" t="s">
        <v>1372</v>
      </c>
      <c r="E567" s="28" t="s">
        <v>1387</v>
      </c>
      <c r="F567" s="28" t="s">
        <v>1388</v>
      </c>
      <c r="G567" s="29"/>
      <c r="H567" s="29"/>
      <c r="I567" s="29"/>
      <c r="J567" s="29" t="s">
        <v>1389</v>
      </c>
      <c r="K567" s="29">
        <v>27</v>
      </c>
      <c r="L567" s="40" t="s">
        <v>1101</v>
      </c>
      <c r="M567" s="65" t="str">
        <f t="shared" si="64"/>
        <v>https://www.aiche.org/academy/conferences/loss-prevention-symposium/1986/proceeding</v>
      </c>
      <c r="N567" s="71" t="str">
        <f>F567&amp;", """&amp;E567&amp;","" "&amp;L567&amp;","&amp;" Session "&amp;J567&amp;", AIChE, "&amp;MID(C567,5,4)&amp;"."</f>
        <v>P. F. Nolan, and C. W. J. Bradley, "A Simple Technique for the Optimisation of Layout and Location for Chemical Plant Safety," 20th Annual Loss Prevention Symposium, Session 82e, AIChE, 1986.</v>
      </c>
      <c r="O567" s="90" t="str">
        <f t="shared" si="63"/>
        <v>https://www.aiche.org/academy/conferences/loss-prevention-symposium/1986/proceeding/session/technical-papers</v>
      </c>
      <c r="P567" s="28" t="s">
        <v>16458</v>
      </c>
      <c r="Q567" s="90" t="str">
        <f t="shared" si="62"/>
        <v>https://www.aiche.org/node/1519346/group/9271/session/118966/paper/821106</v>
      </c>
    </row>
    <row r="568" spans="1:17" ht="46.5" x14ac:dyDescent="0.35">
      <c r="A568" s="29">
        <v>567</v>
      </c>
      <c r="B568" s="29">
        <v>1987</v>
      </c>
      <c r="C568" s="29" t="s">
        <v>1315</v>
      </c>
      <c r="D568" s="80" t="s">
        <v>1372</v>
      </c>
      <c r="E568" s="28" t="s">
        <v>15172</v>
      </c>
      <c r="F568" s="28" t="s">
        <v>1391</v>
      </c>
      <c r="G568" s="29">
        <v>6</v>
      </c>
      <c r="H568" s="29">
        <v>1</v>
      </c>
      <c r="I568" s="29" t="s">
        <v>658</v>
      </c>
      <c r="J568" s="29"/>
      <c r="K568" s="29">
        <v>28</v>
      </c>
      <c r="L568" s="28" t="s">
        <v>886</v>
      </c>
      <c r="M568" s="65" t="str">
        <f t="shared" si="64"/>
        <v>https://www.aiche.org/academy/conferences/loss-prevention-symposium/1986/proceeding</v>
      </c>
      <c r="N568" s="71" t="str">
        <f>F568&amp;", """&amp;E568&amp;","" "&amp;L568&amp;", Vol "&amp;G568&amp;"("&amp;H568&amp;"), "&amp;I568&amp;", "&amp;B568&amp;"."</f>
        <v>P. F. Nolan and C. W. J. Bradley, "A simple technique for the optimization of lay-out and location for chemical plant safety - POP Version," Plant/Operations Progress, Vol 6(1), 57-61, 1987.</v>
      </c>
      <c r="O568" s="90" t="str">
        <f t="shared" si="63"/>
        <v>https://www.aiche.org/academy/conferences/loss-prevention-symposium/1986/proceeding/session/technical-papers</v>
      </c>
      <c r="P568" s="28" t="s">
        <v>16459</v>
      </c>
      <c r="Q568" s="90" t="str">
        <f t="shared" si="62"/>
        <v>https://www.aiche.org/node/1519346/group/9271/session/118966/paper/821111</v>
      </c>
    </row>
    <row r="569" spans="1:17" ht="31" x14ac:dyDescent="0.35">
      <c r="A569" s="29">
        <v>568</v>
      </c>
      <c r="B569" s="29">
        <v>1986</v>
      </c>
      <c r="C569" s="29" t="s">
        <v>1315</v>
      </c>
      <c r="D569" s="80" t="s">
        <v>1372</v>
      </c>
      <c r="E569" s="28" t="s">
        <v>1392</v>
      </c>
      <c r="F569" s="28" t="s">
        <v>551</v>
      </c>
      <c r="G569" s="29"/>
      <c r="H569" s="29"/>
      <c r="I569" s="29"/>
      <c r="J569" s="29" t="s">
        <v>1393</v>
      </c>
      <c r="K569" s="29">
        <v>29</v>
      </c>
      <c r="L569" s="40" t="s">
        <v>1101</v>
      </c>
      <c r="M569" s="65" t="str">
        <f t="shared" si="64"/>
        <v>https://www.aiche.org/academy/conferences/loss-prevention-symposium/1986/proceeding</v>
      </c>
      <c r="N569" s="71" t="str">
        <f>F569&amp;", """&amp;E569&amp;","" "&amp;L569&amp;","&amp;" Session "&amp;J569&amp;", AIChE, "&amp;MID(C569,5,4)&amp;"."</f>
        <v>W. Bartknecht, "Pressure Venting Of Dust Explosions In Large Vessels," 20th Annual Loss Prevention Symposium, Session 82f, AIChE, 1986.</v>
      </c>
      <c r="O569" s="90" t="str">
        <f t="shared" si="63"/>
        <v>https://www.aiche.org/academy/conferences/loss-prevention-symposium/1986/proceeding/session/technical-papers</v>
      </c>
      <c r="P569" s="28" t="s">
        <v>16460</v>
      </c>
      <c r="Q569" s="90" t="str">
        <f t="shared" si="62"/>
        <v>https://www.aiche.org/node/1519346/group/9271/session/118966/paper/821116</v>
      </c>
    </row>
    <row r="570" spans="1:17" ht="31" x14ac:dyDescent="0.35">
      <c r="A570" s="29">
        <v>569</v>
      </c>
      <c r="B570" s="29">
        <v>1986</v>
      </c>
      <c r="C570" s="29" t="s">
        <v>1315</v>
      </c>
      <c r="D570" s="80" t="s">
        <v>1372</v>
      </c>
      <c r="E570" s="28" t="s">
        <v>15173</v>
      </c>
      <c r="F570" s="28" t="s">
        <v>551</v>
      </c>
      <c r="G570" s="29">
        <v>5</v>
      </c>
      <c r="H570" s="29">
        <v>4</v>
      </c>
      <c r="I570" s="29" t="s">
        <v>1395</v>
      </c>
      <c r="J570" s="29"/>
      <c r="K570" s="29">
        <v>30</v>
      </c>
      <c r="L570" s="28" t="s">
        <v>886</v>
      </c>
      <c r="M570" s="65" t="str">
        <f t="shared" si="64"/>
        <v>https://www.aiche.org/academy/conferences/loss-prevention-symposium/1986/proceeding</v>
      </c>
      <c r="N570" s="71" t="str">
        <f>F570&amp;", """&amp;E570&amp;","" "&amp;L570&amp;", Vol "&amp;G570&amp;"("&amp;H570&amp;"), "&amp;I570&amp;", "&amp;B570&amp;"."</f>
        <v>W. Bartknecht, "Pressure venting of dust explosions in large vessels - POP Version," Plant/Operations Progress, Vol 5(4), 196-204, 1986.</v>
      </c>
      <c r="O570" s="90" t="str">
        <f t="shared" si="63"/>
        <v>https://www.aiche.org/academy/conferences/loss-prevention-symposium/1986/proceeding/session/technical-papers</v>
      </c>
      <c r="P570" s="28" t="s">
        <v>16461</v>
      </c>
      <c r="Q570" s="90" t="str">
        <f t="shared" si="62"/>
        <v>https://www.aiche.org/node/1519346/group/9271/session/118966/paper/821121</v>
      </c>
    </row>
    <row r="571" spans="1:17" ht="31" x14ac:dyDescent="0.35">
      <c r="A571" s="29">
        <v>570</v>
      </c>
      <c r="B571" s="29">
        <v>1986</v>
      </c>
      <c r="C571" s="29" t="s">
        <v>1315</v>
      </c>
      <c r="D571" s="80" t="s">
        <v>1396</v>
      </c>
      <c r="E571" s="28" t="s">
        <v>1397</v>
      </c>
      <c r="F571" s="28" t="s">
        <v>1398</v>
      </c>
      <c r="G571" s="29"/>
      <c r="H571" s="29"/>
      <c r="I571" s="29"/>
      <c r="J571" s="29" t="s">
        <v>1399</v>
      </c>
      <c r="K571" s="29">
        <v>31</v>
      </c>
      <c r="L571" s="40" t="s">
        <v>1101</v>
      </c>
      <c r="M571" s="65" t="str">
        <f t="shared" si="64"/>
        <v>https://www.aiche.org/academy/conferences/loss-prevention-symposium/1986/proceeding</v>
      </c>
      <c r="N571" s="71" t="str">
        <f>F571&amp;", """&amp;E571&amp;","" "&amp;L571&amp;","&amp;" Session "&amp;J571&amp;", AIChE, "&amp;MID(C571,5,4)&amp;"."</f>
        <v>L. Hub and J. D. Jones, "Early On-Line Detection Of Exothermic Reactions," 20th Annual Loss Prevention Symposium, Session 83a, AIChE, 1986.</v>
      </c>
      <c r="O571" s="90" t="str">
        <f t="shared" si="63"/>
        <v>https://www.aiche.org/academy/conferences/loss-prevention-symposium/1986/proceeding/session/technical-papers</v>
      </c>
      <c r="P571" s="28" t="s">
        <v>16462</v>
      </c>
      <c r="Q571" s="90" t="str">
        <f t="shared" si="62"/>
        <v>https://www.aiche.org/node/1519346/group/9271/session/118966/paper/821126</v>
      </c>
    </row>
    <row r="572" spans="1:17" ht="46.5" x14ac:dyDescent="0.35">
      <c r="A572" s="29">
        <v>571</v>
      </c>
      <c r="B572" s="29">
        <v>1986</v>
      </c>
      <c r="C572" s="29" t="s">
        <v>1315</v>
      </c>
      <c r="D572" s="80" t="s">
        <v>1396</v>
      </c>
      <c r="E572" s="28" t="s">
        <v>1400</v>
      </c>
      <c r="F572" s="28" t="s">
        <v>1401</v>
      </c>
      <c r="G572" s="29"/>
      <c r="H572" s="29"/>
      <c r="I572" s="29"/>
      <c r="J572" s="29" t="s">
        <v>1402</v>
      </c>
      <c r="K572" s="29">
        <v>32</v>
      </c>
      <c r="L572" s="40" t="s">
        <v>1101</v>
      </c>
      <c r="M572" s="65" t="str">
        <f t="shared" si="64"/>
        <v>https://www.aiche.org/academy/conferences/loss-prevention-symposium/1986/proceeding</v>
      </c>
      <c r="N572" s="71" t="str">
        <f>F572&amp;", """&amp;E572&amp;","" "&amp;L572&amp;","&amp;" Session "&amp;J572&amp;", AIChE, "&amp;MID(C572,5,4)&amp;"."</f>
        <v>J. P. Spence,  W. J. Huff,  J. A. Noronha,  G. R. Prok, and A. J. Torres, "Reliable Detection Of Runaway Reaction Precursors," 20th Annual Loss Prevention Symposium, Session 83b, AIChE, 1986.</v>
      </c>
      <c r="O572" s="90" t="str">
        <f t="shared" si="63"/>
        <v>https://www.aiche.org/academy/conferences/loss-prevention-symposium/1986/proceeding/session/technical-papers</v>
      </c>
      <c r="P572" s="28" t="s">
        <v>16463</v>
      </c>
      <c r="Q572" s="90" t="str">
        <f t="shared" si="62"/>
        <v>https://www.aiche.org/node/1519346/group/9271/session/118966/paper/821131</v>
      </c>
    </row>
    <row r="573" spans="1:17" ht="46.5" x14ac:dyDescent="0.35">
      <c r="A573" s="29">
        <v>572</v>
      </c>
      <c r="B573" s="29">
        <v>1986</v>
      </c>
      <c r="C573" s="29" t="s">
        <v>1315</v>
      </c>
      <c r="D573" s="80" t="s">
        <v>1396</v>
      </c>
      <c r="E573" s="28" t="s">
        <v>15174</v>
      </c>
      <c r="F573" s="28" t="s">
        <v>1403</v>
      </c>
      <c r="G573" s="29">
        <v>7</v>
      </c>
      <c r="H573" s="29">
        <v>4</v>
      </c>
      <c r="I573" s="29" t="s">
        <v>1404</v>
      </c>
      <c r="J573" s="29"/>
      <c r="K573" s="29">
        <v>33</v>
      </c>
      <c r="L573" s="28" t="s">
        <v>886</v>
      </c>
      <c r="M573" s="65" t="str">
        <f t="shared" si="64"/>
        <v>https://www.aiche.org/academy/conferences/loss-prevention-symposium/1986/proceeding</v>
      </c>
      <c r="N573" s="71" t="str">
        <f>F573&amp;", """&amp;E573&amp;","" "&amp;L573&amp;", Vol "&amp;G573&amp;"("&amp;H573&amp;"), "&amp;I573&amp;", "&amp;B573&amp;"."</f>
        <v>J. P. Spence, and J. A. Noronha, "Reliable Detection Of Runaway Reaction Precursors In Liquid Phase Reactions - POP Version," Plant/Operations Progress, Vol 7(4), 231-235, 1986.</v>
      </c>
      <c r="O573" s="90" t="str">
        <f t="shared" si="63"/>
        <v>https://www.aiche.org/academy/conferences/loss-prevention-symposium/1986/proceeding/session/technical-papers</v>
      </c>
      <c r="P573" s="28" t="s">
        <v>16464</v>
      </c>
      <c r="Q573" s="90" t="str">
        <f t="shared" si="62"/>
        <v>https://www.aiche.org/node/1519346/group/9271/session/118966/paper/821136</v>
      </c>
    </row>
    <row r="574" spans="1:17" ht="62" x14ac:dyDescent="0.35">
      <c r="A574" s="29">
        <v>573</v>
      </c>
      <c r="B574" s="29">
        <v>1986</v>
      </c>
      <c r="C574" s="29" t="s">
        <v>1315</v>
      </c>
      <c r="D574" s="80" t="s">
        <v>1396</v>
      </c>
      <c r="E574" s="28" t="s">
        <v>1405</v>
      </c>
      <c r="F574" s="28" t="s">
        <v>1406</v>
      </c>
      <c r="G574" s="29"/>
      <c r="H574" s="29"/>
      <c r="I574" s="29"/>
      <c r="J574" s="29" t="s">
        <v>1407</v>
      </c>
      <c r="K574" s="29">
        <v>34</v>
      </c>
      <c r="L574" s="40" t="s">
        <v>1101</v>
      </c>
      <c r="M574" s="65" t="str">
        <f t="shared" si="64"/>
        <v>https://www.aiche.org/academy/conferences/loss-prevention-symposium/1986/proceeding</v>
      </c>
      <c r="N574" s="71" t="str">
        <f>F574&amp;", """&amp;E574&amp;","" "&amp;L574&amp;","&amp;" Session "&amp;J574&amp;", AIChE, "&amp;MID(C574,5,4)&amp;"."</f>
        <v>E. D. Weir,  G. W. Gravenstine, and T. F. Hoppe, "Thermal Runaways - Problems With Agitation Heat Flow Calorimetery - An Analytical Technique to Identify Agitation Hazards," 20th Annual Loss Prevention Symposium, Session 83c, AIChE, 1986.</v>
      </c>
      <c r="O574" s="90" t="str">
        <f t="shared" si="63"/>
        <v>https://www.aiche.org/academy/conferences/loss-prevention-symposium/1986/proceeding/session/technical-papers</v>
      </c>
      <c r="P574" s="28" t="s">
        <v>16465</v>
      </c>
      <c r="Q574" s="90" t="str">
        <f t="shared" si="62"/>
        <v>https://www.aiche.org/node/1519346/group/9271/session/118966/paper/821141</v>
      </c>
    </row>
    <row r="575" spans="1:17" ht="46.5" x14ac:dyDescent="0.35">
      <c r="A575" s="29">
        <v>574</v>
      </c>
      <c r="B575" s="29">
        <v>1986</v>
      </c>
      <c r="C575" s="29" t="s">
        <v>1315</v>
      </c>
      <c r="D575" s="80" t="s">
        <v>1396</v>
      </c>
      <c r="E575" s="28" t="s">
        <v>1408</v>
      </c>
      <c r="F575" s="28" t="s">
        <v>1409</v>
      </c>
      <c r="G575" s="29"/>
      <c r="H575" s="29"/>
      <c r="I575" s="29"/>
      <c r="J575" s="29" t="s">
        <v>1410</v>
      </c>
      <c r="K575" s="29">
        <v>35</v>
      </c>
      <c r="L575" s="40" t="s">
        <v>1101</v>
      </c>
      <c r="M575" s="65" t="str">
        <f t="shared" si="64"/>
        <v>https://www.aiche.org/academy/conferences/loss-prevention-symposium/1986/proceeding</v>
      </c>
      <c r="N575" s="71" t="str">
        <f>F575&amp;", """&amp;E575&amp;","" "&amp;L575&amp;","&amp;" Session "&amp;J575&amp;", AIChE, "&amp;MID(C575,5,4)&amp;"."</f>
        <v>S. S. Grossel, "Design And Sizing Of Knock-Out Drums/Catchtanks For Reactor Emergency Relief Systems," 20th Annual Loss Prevention Symposium, Session 83d, AIChE, 1986.</v>
      </c>
      <c r="O575" s="90" t="str">
        <f t="shared" si="63"/>
        <v>https://www.aiche.org/academy/conferences/loss-prevention-symposium/1986/proceeding/session/technical-papers</v>
      </c>
      <c r="P575" s="28" t="s">
        <v>16466</v>
      </c>
      <c r="Q575" s="90" t="str">
        <f t="shared" si="62"/>
        <v>https://www.aiche.org/node/1519346/group/9271/session/118966/paper/821146</v>
      </c>
    </row>
    <row r="576" spans="1:17" ht="46.5" x14ac:dyDescent="0.35">
      <c r="A576" s="29">
        <v>575</v>
      </c>
      <c r="B576" s="29">
        <v>1986</v>
      </c>
      <c r="C576" s="29" t="s">
        <v>1315</v>
      </c>
      <c r="D576" s="80" t="s">
        <v>1396</v>
      </c>
      <c r="E576" s="28" t="s">
        <v>15175</v>
      </c>
      <c r="F576" s="28" t="s">
        <v>1409</v>
      </c>
      <c r="G576" s="29">
        <v>5</v>
      </c>
      <c r="H576" s="29">
        <v>3</v>
      </c>
      <c r="I576" s="29" t="s">
        <v>1412</v>
      </c>
      <c r="J576" s="29"/>
      <c r="K576" s="29">
        <v>36</v>
      </c>
      <c r="L576" s="28" t="s">
        <v>886</v>
      </c>
      <c r="M576" s="65" t="str">
        <f t="shared" si="64"/>
        <v>https://www.aiche.org/academy/conferences/loss-prevention-symposium/1986/proceeding</v>
      </c>
      <c r="N576" s="71" t="str">
        <f>F576&amp;", """&amp;E576&amp;","" "&amp;L576&amp;", Vol "&amp;G576&amp;"("&amp;H576&amp;"), "&amp;I576&amp;", "&amp;B576&amp;"."</f>
        <v>S. S. Grossel, "Design and sizing of knock-out drums/catchtanks for reactor emergency relief systems - POP Version," Plant/Operations Progress, Vol 5(3), 129-135, 1986.</v>
      </c>
      <c r="O576" s="90" t="str">
        <f t="shared" si="63"/>
        <v>https://www.aiche.org/academy/conferences/loss-prevention-symposium/1986/proceeding/session/technical-papers</v>
      </c>
      <c r="P576" s="28" t="s">
        <v>16467</v>
      </c>
      <c r="Q576" s="90" t="str">
        <f t="shared" si="62"/>
        <v>https://www.aiche.org/node/1519346/group/9271/session/118966/paper/821151</v>
      </c>
    </row>
    <row r="577" spans="1:17" ht="46.5" x14ac:dyDescent="0.35">
      <c r="A577" s="29">
        <v>576</v>
      </c>
      <c r="B577" s="29">
        <v>1986</v>
      </c>
      <c r="C577" s="29" t="s">
        <v>1315</v>
      </c>
      <c r="D577" s="80" t="s">
        <v>1396</v>
      </c>
      <c r="E577" s="28" t="s">
        <v>1413</v>
      </c>
      <c r="F577" s="28" t="s">
        <v>1128</v>
      </c>
      <c r="G577" s="29"/>
      <c r="H577" s="29"/>
      <c r="I577" s="29"/>
      <c r="J577" s="29" t="s">
        <v>1414</v>
      </c>
      <c r="K577" s="29">
        <v>37</v>
      </c>
      <c r="L577" s="40" t="s">
        <v>1101</v>
      </c>
      <c r="M577" s="65" t="str">
        <f t="shared" si="64"/>
        <v>https://www.aiche.org/academy/conferences/loss-prevention-symposium/1986/proceeding</v>
      </c>
      <c r="N577" s="71" t="str">
        <f>F577&amp;", """&amp;E577&amp;","" "&amp;L577&amp;","&amp;" Session "&amp;J577&amp;", AIChE, "&amp;MID(C577,5,4)&amp;"."</f>
        <v>R. W. Prugh, "Mitigation of Vapor Cloud Hazards: Part Two: Limiting The Quantity Released And Countermeasures For Releases," 20th Annual Loss Prevention Symposium, Session 83e, AIChE, 1986.</v>
      </c>
      <c r="O577" s="90" t="str">
        <f t="shared" si="63"/>
        <v>https://www.aiche.org/academy/conferences/loss-prevention-symposium/1986/proceeding/session/technical-papers</v>
      </c>
      <c r="P577" s="28" t="s">
        <v>16468</v>
      </c>
      <c r="Q577" s="90" t="str">
        <f t="shared" si="62"/>
        <v>https://www.aiche.org/node/1519346/group/9271/session/118966/paper/821156</v>
      </c>
    </row>
    <row r="578" spans="1:17" ht="31" x14ac:dyDescent="0.35">
      <c r="A578" s="29">
        <v>577</v>
      </c>
      <c r="B578" s="29">
        <v>1985</v>
      </c>
      <c r="C578" s="29" t="s">
        <v>1315</v>
      </c>
      <c r="D578" s="80" t="s">
        <v>1396</v>
      </c>
      <c r="E578" s="28" t="s">
        <v>15176</v>
      </c>
      <c r="F578" s="28" t="s">
        <v>1128</v>
      </c>
      <c r="G578" s="29">
        <v>4</v>
      </c>
      <c r="H578" s="29">
        <v>2</v>
      </c>
      <c r="I578" s="61" t="s">
        <v>1416</v>
      </c>
      <c r="J578" s="29"/>
      <c r="K578" s="29">
        <v>38</v>
      </c>
      <c r="L578" s="28" t="s">
        <v>886</v>
      </c>
      <c r="M578" s="65" t="str">
        <f t="shared" si="64"/>
        <v>https://www.aiche.org/academy/conferences/loss-prevention-symposium/1986/proceeding</v>
      </c>
      <c r="N578" s="71" t="str">
        <f>F578&amp;", """&amp;E578&amp;","" "&amp;L578&amp;", Vol "&amp;G578&amp;"("&amp;H578&amp;"), "&amp;I578&amp;", "&amp;B578&amp;"."</f>
        <v>R. W. Prugh, "Mitigation of vapor cloud hazards - POP Version," Plant/Operations Progress, Vol 4(2), '95-103, 1985.</v>
      </c>
      <c r="O578" s="90" t="str">
        <f t="shared" si="63"/>
        <v>https://www.aiche.org/academy/conferences/loss-prevention-symposium/1986/proceeding/session/technical-papers</v>
      </c>
      <c r="P578" s="28" t="s">
        <v>16469</v>
      </c>
      <c r="Q578" s="90" t="str">
        <f t="shared" si="62"/>
        <v>https://www.aiche.org/node/1519346/group/9271/session/118966/paper/821161</v>
      </c>
    </row>
    <row r="579" spans="1:17" ht="46.5" x14ac:dyDescent="0.35">
      <c r="A579" s="29">
        <v>578</v>
      </c>
      <c r="B579" s="29">
        <v>1986</v>
      </c>
      <c r="C579" s="29" t="s">
        <v>1315</v>
      </c>
      <c r="D579" s="80" t="s">
        <v>1417</v>
      </c>
      <c r="E579" s="28" t="s">
        <v>15177</v>
      </c>
      <c r="F579" s="28" t="s">
        <v>1418</v>
      </c>
      <c r="G579" s="29">
        <v>5</v>
      </c>
      <c r="H579" s="29">
        <v>4</v>
      </c>
      <c r="I579" s="61" t="s">
        <v>1419</v>
      </c>
      <c r="J579" s="29" t="s">
        <v>1420</v>
      </c>
      <c r="K579" s="29">
        <v>39</v>
      </c>
      <c r="L579" s="28" t="s">
        <v>886</v>
      </c>
      <c r="M579" s="65" t="str">
        <f t="shared" si="64"/>
        <v>https://www.aiche.org/academy/conferences/loss-prevention-symposium/1986/proceeding</v>
      </c>
      <c r="N579" s="71" t="str">
        <f>F579&amp;", """&amp;E579&amp;","" "&amp;L579&amp;", Vol "&amp;G579&amp;"("&amp;H579&amp;"), "&amp;I579&amp;", "&amp;B579&amp;"."</f>
        <v>W. H. Henstock, "NOx In The Cryogenic Hydrogen Recovery Section Of An Olefins Production Unit - POP Version," Plant/Operations Progress, Vol 5(4), '232-237, 1986.</v>
      </c>
      <c r="O579" s="90" t="str">
        <f t="shared" si="63"/>
        <v>https://www.aiche.org/academy/conferences/loss-prevention-symposium/1986/proceeding/session/technical-papers</v>
      </c>
      <c r="P579" s="28" t="s">
        <v>16470</v>
      </c>
      <c r="Q579" s="90" t="str">
        <f t="shared" si="62"/>
        <v>https://www.aiche.org/node/1519346/group/9271/session/118966/paper/821166</v>
      </c>
    </row>
    <row r="580" spans="1:17" ht="31" x14ac:dyDescent="0.35">
      <c r="A580" s="29">
        <v>579</v>
      </c>
      <c r="B580" s="29">
        <v>1986</v>
      </c>
      <c r="C580" s="29" t="s">
        <v>1315</v>
      </c>
      <c r="D580" s="80" t="s">
        <v>1417</v>
      </c>
      <c r="E580" s="28" t="s">
        <v>1421</v>
      </c>
      <c r="F580" s="28" t="s">
        <v>747</v>
      </c>
      <c r="G580" s="29"/>
      <c r="H580" s="29"/>
      <c r="I580" s="29"/>
      <c r="J580" s="29" t="s">
        <v>1422</v>
      </c>
      <c r="K580" s="29">
        <v>40</v>
      </c>
      <c r="L580" s="40" t="s">
        <v>1101</v>
      </c>
      <c r="M580" s="65" t="str">
        <f t="shared" si="64"/>
        <v>https://www.aiche.org/academy/conferences/loss-prevention-symposium/1986/proceeding</v>
      </c>
      <c r="N580" s="71" t="str">
        <f>F580&amp;", """&amp;E580&amp;","" "&amp;L580&amp;","&amp;" Session "&amp;J580&amp;", AIChE, "&amp;MID(C580,5,4)&amp;"."</f>
        <v>T. A. Kletz, "Modification Chains," 20th Annual Loss Prevention Symposium, Session 84b, AIChE, 1986.</v>
      </c>
      <c r="O580" s="90" t="str">
        <f t="shared" si="63"/>
        <v>https://www.aiche.org/academy/conferences/loss-prevention-symposium/1986/proceeding/session/technical-papers</v>
      </c>
      <c r="P580" s="28" t="s">
        <v>16471</v>
      </c>
      <c r="Q580" s="90" t="str">
        <f t="shared" si="62"/>
        <v>https://www.aiche.org/node/1519346/group/9271/session/118966/paper/821171</v>
      </c>
    </row>
    <row r="581" spans="1:17" ht="31" x14ac:dyDescent="0.35">
      <c r="A581" s="29">
        <v>580</v>
      </c>
      <c r="B581" s="29">
        <v>1986</v>
      </c>
      <c r="C581" s="29" t="s">
        <v>1315</v>
      </c>
      <c r="D581" s="80" t="s">
        <v>1417</v>
      </c>
      <c r="E581" s="28" t="s">
        <v>15178</v>
      </c>
      <c r="F581" s="28" t="s">
        <v>747</v>
      </c>
      <c r="G581" s="29">
        <v>5</v>
      </c>
      <c r="H581" s="29">
        <v>3</v>
      </c>
      <c r="I581" s="29" t="s">
        <v>632</v>
      </c>
      <c r="J581" s="29"/>
      <c r="K581" s="29">
        <v>41</v>
      </c>
      <c r="L581" s="28" t="s">
        <v>886</v>
      </c>
      <c r="M581" s="65" t="str">
        <f t="shared" si="64"/>
        <v>https://www.aiche.org/academy/conferences/loss-prevention-symposium/1986/proceeding</v>
      </c>
      <c r="N581" s="71" t="str">
        <f>F581&amp;", """&amp;E581&amp;","" "&amp;L581&amp;", Vol "&amp;G581&amp;"("&amp;H581&amp;"), "&amp;I581&amp;", "&amp;B581&amp;"."</f>
        <v>T. A. Kletz, "Modification chains - POP Version," Plant/Operations Progress, Vol 5(3), 136-141, 1986.</v>
      </c>
      <c r="O581" s="90" t="str">
        <f t="shared" si="63"/>
        <v>https://www.aiche.org/academy/conferences/loss-prevention-symposium/1986/proceeding/session/technical-papers</v>
      </c>
      <c r="P581" s="28" t="s">
        <v>16472</v>
      </c>
      <c r="Q581" s="90" t="str">
        <f t="shared" si="62"/>
        <v>https://www.aiche.org/node/1519346/group/9271/session/118966/paper/821176</v>
      </c>
    </row>
    <row r="582" spans="1:17" ht="46.5" x14ac:dyDescent="0.35">
      <c r="A582" s="29">
        <v>581</v>
      </c>
      <c r="B582" s="29">
        <v>1986</v>
      </c>
      <c r="C582" s="29" t="s">
        <v>1315</v>
      </c>
      <c r="D582" s="80" t="s">
        <v>1417</v>
      </c>
      <c r="E582" s="28" t="s">
        <v>1424</v>
      </c>
      <c r="F582" s="28" t="s">
        <v>1425</v>
      </c>
      <c r="G582" s="29"/>
      <c r="H582" s="29"/>
      <c r="I582" s="29"/>
      <c r="J582" s="29" t="s">
        <v>1426</v>
      </c>
      <c r="K582" s="29">
        <v>42</v>
      </c>
      <c r="L582" s="40" t="s">
        <v>1101</v>
      </c>
      <c r="M582" s="65" t="str">
        <f t="shared" si="64"/>
        <v>https://www.aiche.org/academy/conferences/loss-prevention-symposium/1986/proceeding</v>
      </c>
      <c r="N582" s="71" t="str">
        <f>F582&amp;", """&amp;E582&amp;","" "&amp;L582&amp;","&amp;" Session "&amp;J582&amp;", AIChE, "&amp;MID(C582,5,4)&amp;"."</f>
        <v>G. K. Castle and G. G. Castle, "Effect Of Fireproofing Design On Thermal Performance Of Horizontal Members With Top Flange Exposed," 20th Annual Loss Prevention Symposium, Session 84c, AIChE, 1986.</v>
      </c>
      <c r="O582" s="90" t="str">
        <f t="shared" si="63"/>
        <v>https://www.aiche.org/academy/conferences/loss-prevention-symposium/1986/proceeding/session/technical-papers</v>
      </c>
      <c r="P582" s="28" t="s">
        <v>16473</v>
      </c>
      <c r="Q582" s="90" t="str">
        <f t="shared" si="62"/>
        <v>https://www.aiche.org/node/1519346/group/9271/session/118966/paper/821181</v>
      </c>
    </row>
    <row r="583" spans="1:17" ht="46.5" x14ac:dyDescent="0.35">
      <c r="A583" s="29">
        <v>582</v>
      </c>
      <c r="B583" s="29">
        <v>1987</v>
      </c>
      <c r="C583" s="29" t="s">
        <v>1315</v>
      </c>
      <c r="D583" s="80" t="s">
        <v>1417</v>
      </c>
      <c r="E583" s="28" t="s">
        <v>15179</v>
      </c>
      <c r="F583" s="28" t="s">
        <v>1425</v>
      </c>
      <c r="G583" s="29">
        <v>6</v>
      </c>
      <c r="H583" s="29">
        <v>4</v>
      </c>
      <c r="I583" s="29" t="s">
        <v>1428</v>
      </c>
      <c r="J583" s="29"/>
      <c r="K583" s="29">
        <v>43</v>
      </c>
      <c r="L583" s="28" t="s">
        <v>886</v>
      </c>
      <c r="M583" s="65" t="str">
        <f t="shared" si="64"/>
        <v>https://www.aiche.org/academy/conferences/loss-prevention-symposium/1986/proceeding</v>
      </c>
      <c r="N583" s="71" t="str">
        <f>F583&amp;", """&amp;E583&amp;","" "&amp;L583&amp;", Vol "&amp;G583&amp;"("&amp;H583&amp;"), "&amp;I583&amp;", "&amp;B583&amp;"."</f>
        <v>G. K. Castle and G. G. Castle, "Effect of fireproofing design on thermal performance of horizontal members with top flange exposed - POP Version," Plant/Operations Progress, Vol 6(4), 193-198, 1987.</v>
      </c>
      <c r="O583" s="90" t="str">
        <f t="shared" si="63"/>
        <v>https://www.aiche.org/academy/conferences/loss-prevention-symposium/1986/proceeding/session/technical-papers</v>
      </c>
      <c r="P583" s="28" t="s">
        <v>16474</v>
      </c>
      <c r="Q583" s="90" t="str">
        <f t="shared" si="62"/>
        <v>https://www.aiche.org/node/1519346/group/9271/session/118966/paper/821186</v>
      </c>
    </row>
    <row r="584" spans="1:17" ht="31" x14ac:dyDescent="0.35">
      <c r="A584" s="29">
        <v>583</v>
      </c>
      <c r="B584" s="29">
        <v>1986</v>
      </c>
      <c r="C584" s="29" t="s">
        <v>1315</v>
      </c>
      <c r="D584" s="80" t="s">
        <v>1417</v>
      </c>
      <c r="E584" s="28" t="s">
        <v>1429</v>
      </c>
      <c r="F584" s="28" t="s">
        <v>1430</v>
      </c>
      <c r="G584" s="29"/>
      <c r="H584" s="29"/>
      <c r="I584" s="29"/>
      <c r="J584" s="29" t="s">
        <v>1431</v>
      </c>
      <c r="K584" s="29">
        <v>44</v>
      </c>
      <c r="L584" s="40" t="s">
        <v>1101</v>
      </c>
      <c r="M584" s="65" t="str">
        <f t="shared" si="64"/>
        <v>https://www.aiche.org/academy/conferences/loss-prevention-symposium/1986/proceeding</v>
      </c>
      <c r="N584" s="71" t="str">
        <f>F584&amp;", """&amp;E584&amp;","" "&amp;L584&amp;","&amp;" Session "&amp;J584&amp;", AIChE, "&amp;MID(C584,5,4)&amp;"."</f>
        <v>I. Swift and M. Epstein, "The Performance Of Low Pressure Explosion Vents," 20th Annual Loss Prevention Symposium, Session 84d, AIChE, 1986.</v>
      </c>
      <c r="O584" s="90" t="str">
        <f t="shared" si="63"/>
        <v>https://www.aiche.org/academy/conferences/loss-prevention-symposium/1986/proceeding/session/technical-papers</v>
      </c>
      <c r="P584" s="28" t="s">
        <v>16475</v>
      </c>
      <c r="Q584" s="90" t="str">
        <f t="shared" si="62"/>
        <v>https://www.aiche.org/node/1519346/group/9271/session/118966/paper/821191</v>
      </c>
    </row>
    <row r="585" spans="1:17" ht="31" x14ac:dyDescent="0.35">
      <c r="A585" s="29">
        <v>584</v>
      </c>
      <c r="B585" s="29">
        <v>1987</v>
      </c>
      <c r="C585" s="29" t="s">
        <v>1315</v>
      </c>
      <c r="D585" s="80" t="s">
        <v>1417</v>
      </c>
      <c r="E585" s="28" t="s">
        <v>15180</v>
      </c>
      <c r="F585" s="28" t="s">
        <v>1430</v>
      </c>
      <c r="G585" s="29">
        <v>6</v>
      </c>
      <c r="H585" s="29">
        <v>2</v>
      </c>
      <c r="I585" s="29" t="s">
        <v>1433</v>
      </c>
      <c r="J585" s="29"/>
      <c r="K585" s="29">
        <v>45</v>
      </c>
      <c r="L585" s="28" t="s">
        <v>886</v>
      </c>
      <c r="M585" s="65" t="str">
        <f t="shared" si="64"/>
        <v>https://www.aiche.org/academy/conferences/loss-prevention-symposium/1986/proceeding</v>
      </c>
      <c r="N585" s="71" t="str">
        <f>F585&amp;", """&amp;E585&amp;","" "&amp;L585&amp;", Vol "&amp;G585&amp;"("&amp;H585&amp;"), "&amp;I585&amp;", "&amp;B585&amp;"."</f>
        <v>I. Swift and M. Epstein, "Performance of low pressure explosion vents - POP Version," Plant/Operations Progress, Vol 6(2), 98-105, 1987.</v>
      </c>
      <c r="O585" s="90" t="str">
        <f t="shared" si="63"/>
        <v>https://www.aiche.org/academy/conferences/loss-prevention-symposium/1986/proceeding/session/technical-papers</v>
      </c>
      <c r="P585" s="28" t="s">
        <v>16476</v>
      </c>
      <c r="Q585" s="90" t="str">
        <f t="shared" si="62"/>
        <v>https://www.aiche.org/node/1519346/group/9271/session/118966/paper/821196</v>
      </c>
    </row>
    <row r="586" spans="1:17" ht="46.5" x14ac:dyDescent="0.35">
      <c r="A586" s="29">
        <v>585</v>
      </c>
      <c r="B586" s="29">
        <v>1986</v>
      </c>
      <c r="C586" s="29" t="s">
        <v>1315</v>
      </c>
      <c r="D586" s="80" t="s">
        <v>1417</v>
      </c>
      <c r="E586" s="28" t="s">
        <v>1434</v>
      </c>
      <c r="F586" s="28" t="s">
        <v>1435</v>
      </c>
      <c r="G586" s="29"/>
      <c r="H586" s="29"/>
      <c r="I586" s="29"/>
      <c r="J586" s="29" t="s">
        <v>1436</v>
      </c>
      <c r="K586" s="29">
        <v>46</v>
      </c>
      <c r="L586" s="40" t="s">
        <v>1101</v>
      </c>
      <c r="M586" s="65" t="str">
        <f t="shared" si="64"/>
        <v>https://www.aiche.org/academy/conferences/loss-prevention-symposium/1986/proceeding</v>
      </c>
      <c r="N586" s="71" t="str">
        <f>F586&amp;", """&amp;E586&amp;","" "&amp;L586&amp;","&amp;" Session "&amp;J586&amp;", AIChE, "&amp;MID(C586,5,4)&amp;"."</f>
        <v>L. G. Britton,  D. A. Taylor, and D. C. Wobser, "Thermal Stability Of Ethylene At Elevated Pressures," 20th Annual Loss Prevention Symposium, Session 84f, AIChE, 1986.</v>
      </c>
      <c r="O586" s="90" t="str">
        <f t="shared" si="63"/>
        <v>https://www.aiche.org/academy/conferences/loss-prevention-symposium/1986/proceeding/session/technical-papers</v>
      </c>
      <c r="P586" s="28" t="s">
        <v>16477</v>
      </c>
      <c r="Q586" s="90" t="str">
        <f t="shared" si="62"/>
        <v>https://www.aiche.org/node/1519346/group/9271/session/118966/paper/821201</v>
      </c>
    </row>
    <row r="587" spans="1:17" ht="46.5" x14ac:dyDescent="0.35">
      <c r="A587" s="29">
        <v>586</v>
      </c>
      <c r="B587" s="29">
        <v>1986</v>
      </c>
      <c r="C587" s="29" t="s">
        <v>1315</v>
      </c>
      <c r="D587" s="80" t="s">
        <v>1417</v>
      </c>
      <c r="E587" s="28" t="s">
        <v>15181</v>
      </c>
      <c r="F587" s="28" t="s">
        <v>1438</v>
      </c>
      <c r="G587" s="29">
        <v>5</v>
      </c>
      <c r="H587" s="29">
        <v>4</v>
      </c>
      <c r="I587" s="29" t="s">
        <v>1439</v>
      </c>
      <c r="J587" s="29"/>
      <c r="K587" s="29">
        <v>47</v>
      </c>
      <c r="L587" s="28" t="s">
        <v>886</v>
      </c>
      <c r="M587" s="65" t="str">
        <f t="shared" si="64"/>
        <v>https://www.aiche.org/academy/conferences/loss-prevention-symposium/1986/proceeding</v>
      </c>
      <c r="N587" s="71" t="str">
        <f>F587&amp;", """&amp;E587&amp;","" "&amp;L587&amp;", Vol "&amp;G587&amp;"("&amp;H587&amp;"), "&amp;I587&amp;", "&amp;B587&amp;"."</f>
        <v>L. G. Britton, D. A. Taylor and D. C. Wobser, "Thermal stability of ethylene at elevated pressures - POP Version," Plant/Operations Progress, Vol 5(4), 238-251, 1986.</v>
      </c>
      <c r="O587" s="90" t="str">
        <f>HYPERLINK("https://www.aiche.org/academy/conferences/loss-prevention-symposium/1986/proceeding/session/technical-papers")</f>
        <v>https://www.aiche.org/academy/conferences/loss-prevention-symposium/1986/proceeding/session/technical-papers</v>
      </c>
      <c r="P587" s="28" t="s">
        <v>16478</v>
      </c>
      <c r="Q587" s="90" t="str">
        <f t="shared" ref="Q587:Q650" si="66">HYPERLINK(P587)</f>
        <v>https://www.aiche.org/node/1519346/group/9271/session/118966/paper/821206</v>
      </c>
    </row>
    <row r="588" spans="1:17" ht="31" x14ac:dyDescent="0.35">
      <c r="A588" s="29">
        <v>587</v>
      </c>
      <c r="B588" s="29">
        <v>1987</v>
      </c>
      <c r="C588" s="29" t="s">
        <v>1440</v>
      </c>
      <c r="D588" s="80" t="s">
        <v>1441</v>
      </c>
      <c r="E588" s="28" t="s">
        <v>1442</v>
      </c>
      <c r="F588" s="28" t="s">
        <v>1443</v>
      </c>
      <c r="G588" s="29"/>
      <c r="H588" s="29"/>
      <c r="I588" s="28"/>
      <c r="J588" s="81" t="s">
        <v>1444</v>
      </c>
      <c r="K588" s="29" t="s">
        <v>35</v>
      </c>
      <c r="L588" s="40" t="s">
        <v>1445</v>
      </c>
      <c r="M588" s="65" t="str">
        <f t="shared" ref="M588:M631" si="67">HYPERLINK("https://www.aiche.org/academy/conferences/loss-prevention-symposium/1987/proceeding")</f>
        <v>https://www.aiche.org/academy/conferences/loss-prevention-symposium/1987/proceeding</v>
      </c>
      <c r="N588" s="71" t="str">
        <f>F588&amp;", """&amp;E588&amp;","" "&amp;L588&amp;","&amp;" Session "&amp;J588&amp;", AIChE, "&amp;MID(C588,5,4)&amp;"."</f>
        <v>L. G. Britton, "Systems for Electrostatic Evaluation In Industrial Silos," 21st Annual Loss Prevention Symposium, Session 49a, AIChE, 1987.</v>
      </c>
      <c r="O588" s="90" t="str">
        <f t="shared" ref="O588:O631" si="68">HYPERLINK("https://www.aiche.org/academy/conferences/loss-prevention-symposium/1987/proceeding/session/technical-papers")</f>
        <v>https://www.aiche.org/academy/conferences/loss-prevention-symposium/1987/proceeding/session/technical-papers</v>
      </c>
      <c r="P588" s="28" t="s">
        <v>16479</v>
      </c>
      <c r="Q588" s="90" t="str">
        <f t="shared" si="66"/>
        <v>https://www.aiche.org/node/1530886/group/9276/session/118976/paper/821221</v>
      </c>
    </row>
    <row r="589" spans="1:17" ht="31" x14ac:dyDescent="0.35">
      <c r="A589" s="29">
        <v>588</v>
      </c>
      <c r="B589" s="29">
        <v>1988</v>
      </c>
      <c r="C589" s="29" t="s">
        <v>1440</v>
      </c>
      <c r="D589" s="80" t="s">
        <v>1441</v>
      </c>
      <c r="E589" s="28" t="s">
        <v>15182</v>
      </c>
      <c r="F589" s="28" t="s">
        <v>1443</v>
      </c>
      <c r="G589" s="29">
        <v>7</v>
      </c>
      <c r="H589" s="29">
        <v>1</v>
      </c>
      <c r="I589" s="29" t="s">
        <v>1447</v>
      </c>
      <c r="J589" s="29" t="s">
        <v>1444</v>
      </c>
      <c r="K589" s="29" t="s">
        <v>36</v>
      </c>
      <c r="L589" s="28" t="s">
        <v>886</v>
      </c>
      <c r="M589" s="65" t="str">
        <f t="shared" si="67"/>
        <v>https://www.aiche.org/academy/conferences/loss-prevention-symposium/1987/proceeding</v>
      </c>
      <c r="N589" s="71" t="str">
        <f>F589&amp;", """&amp;E589&amp;","" "&amp;L589&amp;", Vol "&amp;G589&amp;"("&amp;H589&amp;"), "&amp;I589&amp;", "&amp;B589&amp;"."</f>
        <v>L. G. Britton, "Systems for electrostatic evaluation in industrial silos - POP Version," Plant/Operations Progress, Vol 7(1), '40-50, 1988.</v>
      </c>
      <c r="O589" s="90" t="str">
        <f t="shared" si="68"/>
        <v>https://www.aiche.org/academy/conferences/loss-prevention-symposium/1987/proceeding/session/technical-papers</v>
      </c>
      <c r="P589" s="28" t="s">
        <v>16480</v>
      </c>
      <c r="Q589" s="90" t="str">
        <f t="shared" si="66"/>
        <v>https://www.aiche.org/node/1530886/group/9276/session/118976/paper/821226</v>
      </c>
    </row>
    <row r="590" spans="1:17" ht="46.5" x14ac:dyDescent="0.35">
      <c r="A590" s="29">
        <v>589</v>
      </c>
      <c r="B590" s="29">
        <v>1987</v>
      </c>
      <c r="C590" s="29" t="s">
        <v>1440</v>
      </c>
      <c r="D590" s="80" t="s">
        <v>1441</v>
      </c>
      <c r="E590" s="28" t="s">
        <v>1448</v>
      </c>
      <c r="F590" s="28" t="s">
        <v>1449</v>
      </c>
      <c r="G590" s="29"/>
      <c r="H590" s="29"/>
      <c r="I590" s="28"/>
      <c r="J590" s="81" t="s">
        <v>1450</v>
      </c>
      <c r="K590" s="29" t="s">
        <v>37</v>
      </c>
      <c r="L590" s="40" t="s">
        <v>1445</v>
      </c>
      <c r="M590" s="65" t="str">
        <f t="shared" si="67"/>
        <v>https://www.aiche.org/academy/conferences/loss-prevention-symposium/1987/proceeding</v>
      </c>
      <c r="N590" s="71" t="str">
        <f>F590&amp;", """&amp;E590&amp;","" "&amp;L590&amp;","&amp;" Session "&amp;J590&amp;", AIChE, "&amp;MID(C590,5,4)&amp;"."</f>
        <v>R. A. Mancini, "The Use (And Misuse) Of Bonding For Control Of Static Ignition Hazards," 21st Annual Loss Prevention Symposium, Session 49b, AIChE, 1987.</v>
      </c>
      <c r="O590" s="90" t="str">
        <f t="shared" si="68"/>
        <v>https://www.aiche.org/academy/conferences/loss-prevention-symposium/1987/proceeding/session/technical-papers</v>
      </c>
      <c r="P590" s="28" t="s">
        <v>16481</v>
      </c>
      <c r="Q590" s="90" t="str">
        <f t="shared" si="66"/>
        <v>https://www.aiche.org/node/1530886/group/9276/session/118976/paper/821231</v>
      </c>
    </row>
    <row r="591" spans="1:17" ht="31" x14ac:dyDescent="0.35">
      <c r="A591" s="29">
        <v>590</v>
      </c>
      <c r="B591" s="29">
        <v>1988</v>
      </c>
      <c r="C591" s="29" t="s">
        <v>1440</v>
      </c>
      <c r="D591" s="80" t="s">
        <v>1441</v>
      </c>
      <c r="E591" s="28" t="s">
        <v>15183</v>
      </c>
      <c r="F591" s="28" t="s">
        <v>1449</v>
      </c>
      <c r="G591" s="29">
        <v>7</v>
      </c>
      <c r="H591" s="29">
        <v>1</v>
      </c>
      <c r="I591" s="29" t="s">
        <v>1452</v>
      </c>
      <c r="J591" s="29" t="s">
        <v>1450</v>
      </c>
      <c r="K591" s="29" t="s">
        <v>38</v>
      </c>
      <c r="L591" s="28" t="s">
        <v>886</v>
      </c>
      <c r="M591" s="65" t="str">
        <f t="shared" si="67"/>
        <v>https://www.aiche.org/academy/conferences/loss-prevention-symposium/1987/proceeding</v>
      </c>
      <c r="N591" s="71" t="str">
        <f>F591&amp;", """&amp;E591&amp;","" "&amp;L591&amp;", Vol "&amp;G591&amp;"("&amp;H591&amp;"), "&amp;I591&amp;", "&amp;B591&amp;"."</f>
        <v>R. A. Mancini, "The use (and misuse) of bonding for control of static ignition hazards - POP Version," Plant/Operations Progress, Vol 7(1), '23-31, 1988.</v>
      </c>
      <c r="O591" s="90" t="str">
        <f t="shared" si="68"/>
        <v>https://www.aiche.org/academy/conferences/loss-prevention-symposium/1987/proceeding/session/technical-papers</v>
      </c>
      <c r="P591" s="28" t="s">
        <v>16482</v>
      </c>
      <c r="Q591" s="90" t="str">
        <f t="shared" si="66"/>
        <v>https://www.aiche.org/node/1530886/group/9276/session/118976/paper/821236</v>
      </c>
    </row>
    <row r="592" spans="1:17" ht="31" x14ac:dyDescent="0.35">
      <c r="A592" s="29">
        <v>591</v>
      </c>
      <c r="B592" s="29">
        <v>1987</v>
      </c>
      <c r="C592" s="29" t="s">
        <v>1440</v>
      </c>
      <c r="D592" s="80" t="s">
        <v>1441</v>
      </c>
      <c r="E592" s="28" t="s">
        <v>1453</v>
      </c>
      <c r="F592" s="28" t="s">
        <v>1454</v>
      </c>
      <c r="G592" s="29"/>
      <c r="H592" s="29"/>
      <c r="I592" s="28"/>
      <c r="J592" s="81" t="s">
        <v>1455</v>
      </c>
      <c r="K592" s="29" t="s">
        <v>39</v>
      </c>
      <c r="L592" s="40" t="s">
        <v>1445</v>
      </c>
      <c r="M592" s="65" t="str">
        <f t="shared" si="67"/>
        <v>https://www.aiche.org/academy/conferences/loss-prevention-symposium/1987/proceeding</v>
      </c>
      <c r="N592" s="71" t="str">
        <f>F592&amp;", """&amp;E592&amp;","" "&amp;L592&amp;","&amp;" Session "&amp;J592&amp;", AIChE, "&amp;MID(C592,5,4)&amp;"."</f>
        <v>L.A. Rosenthal, "Static Electricity And Plastic Drums," 21st Annual Loss Prevention Symposium, Session 49c, AIChE, 1987.</v>
      </c>
      <c r="O592" s="90" t="str">
        <f t="shared" si="68"/>
        <v>https://www.aiche.org/academy/conferences/loss-prevention-symposium/1987/proceeding/session/technical-papers</v>
      </c>
      <c r="P592" s="28" t="s">
        <v>16483</v>
      </c>
      <c r="Q592" s="90" t="str">
        <f t="shared" si="66"/>
        <v>https://www.aiche.org/node/1530886/group/9276/session/118976/paper/821241</v>
      </c>
    </row>
    <row r="593" spans="1:17" ht="31" x14ac:dyDescent="0.35">
      <c r="A593" s="29">
        <v>592</v>
      </c>
      <c r="B593" s="29">
        <v>1987</v>
      </c>
      <c r="C593" s="29" t="s">
        <v>1440</v>
      </c>
      <c r="D593" s="80" t="s">
        <v>1441</v>
      </c>
      <c r="E593" s="28" t="s">
        <v>1456</v>
      </c>
      <c r="F593" s="28" t="s">
        <v>1457</v>
      </c>
      <c r="G593" s="29"/>
      <c r="H593" s="29"/>
      <c r="I593" s="28"/>
      <c r="J593" s="81" t="s">
        <v>1458</v>
      </c>
      <c r="K593" s="29" t="s">
        <v>40</v>
      </c>
      <c r="L593" s="40" t="s">
        <v>1445</v>
      </c>
      <c r="M593" s="65" t="str">
        <f t="shared" si="67"/>
        <v>https://www.aiche.org/academy/conferences/loss-prevention-symposium/1987/proceeding</v>
      </c>
      <c r="N593" s="71" t="str">
        <f>F593&amp;", """&amp;E593&amp;","" "&amp;L593&amp;","&amp;" Session "&amp;J593&amp;", AIChE, "&amp;MID(C593,5,4)&amp;"."</f>
        <v>J. E. Owens, "Spark Ignition Hazards Caused By Charge Induction," 21st Annual Loss Prevention Symposium, Session 49d, AIChE, 1987.</v>
      </c>
      <c r="O593" s="90" t="str">
        <f t="shared" si="68"/>
        <v>https://www.aiche.org/academy/conferences/loss-prevention-symposium/1987/proceeding/session/technical-papers</v>
      </c>
      <c r="P593" s="28" t="s">
        <v>16484</v>
      </c>
      <c r="Q593" s="90" t="str">
        <f t="shared" si="66"/>
        <v>https://www.aiche.org/node/1530886/group/9276/session/118976/paper/821246</v>
      </c>
    </row>
    <row r="594" spans="1:17" ht="31" x14ac:dyDescent="0.35">
      <c r="A594" s="29">
        <v>593</v>
      </c>
      <c r="B594" s="29">
        <v>1988</v>
      </c>
      <c r="C594" s="29" t="s">
        <v>1440</v>
      </c>
      <c r="D594" s="80" t="s">
        <v>1441</v>
      </c>
      <c r="E594" s="28" t="s">
        <v>15184</v>
      </c>
      <c r="F594" s="28" t="s">
        <v>1457</v>
      </c>
      <c r="G594" s="29">
        <v>7</v>
      </c>
      <c r="H594" s="29">
        <v>1</v>
      </c>
      <c r="I594" s="29" t="s">
        <v>1460</v>
      </c>
      <c r="J594" s="29" t="s">
        <v>1458</v>
      </c>
      <c r="K594" s="29" t="s">
        <v>41</v>
      </c>
      <c r="L594" s="28" t="s">
        <v>886</v>
      </c>
      <c r="M594" s="65" t="str">
        <f t="shared" si="67"/>
        <v>https://www.aiche.org/academy/conferences/loss-prevention-symposium/1987/proceeding</v>
      </c>
      <c r="N594" s="71" t="str">
        <f>F594&amp;", """&amp;E594&amp;","" "&amp;L594&amp;", Vol "&amp;G594&amp;"("&amp;H594&amp;"), "&amp;I594&amp;", "&amp;B594&amp;"."</f>
        <v>J. E. Owens, "Spark ignition hazards caused by charge induction - POP Version," Plant/Operations Progress, Vol 7(1), '37-39, 1988.</v>
      </c>
      <c r="O594" s="90" t="str">
        <f t="shared" si="68"/>
        <v>https://www.aiche.org/academy/conferences/loss-prevention-symposium/1987/proceeding/session/technical-papers</v>
      </c>
      <c r="P594" s="28" t="s">
        <v>16485</v>
      </c>
      <c r="Q594" s="90" t="str">
        <f t="shared" si="66"/>
        <v>https://www.aiche.org/node/1530886/group/9276/session/118976/paper/821251</v>
      </c>
    </row>
    <row r="595" spans="1:17" ht="46.5" x14ac:dyDescent="0.35">
      <c r="A595" s="29">
        <v>594</v>
      </c>
      <c r="B595" s="29">
        <v>1987</v>
      </c>
      <c r="C595" s="29" t="s">
        <v>1440</v>
      </c>
      <c r="D595" s="80" t="s">
        <v>1441</v>
      </c>
      <c r="E595" s="28" t="s">
        <v>1461</v>
      </c>
      <c r="F595" s="28" t="s">
        <v>1462</v>
      </c>
      <c r="G595" s="29"/>
      <c r="H595" s="29"/>
      <c r="I595" s="28"/>
      <c r="J595" s="81" t="s">
        <v>1463</v>
      </c>
      <c r="K595" s="29" t="s">
        <v>42</v>
      </c>
      <c r="L595" s="40" t="s">
        <v>1445</v>
      </c>
      <c r="M595" s="65" t="str">
        <f t="shared" si="67"/>
        <v>https://www.aiche.org/academy/conferences/loss-prevention-symposium/1987/proceeding</v>
      </c>
      <c r="N595" s="71" t="str">
        <f>F595&amp;", """&amp;E595&amp;","" "&amp;L595&amp;","&amp;" Session "&amp;J595&amp;", AIChE, "&amp;MID(C595,5,4)&amp;"."</f>
        <v>B. D. Berkey, T. H. Pratt, and G. M. Williams, "Review Of Literature Related To Human Spark Scenarios," 21st Annual Loss Prevention Symposium, Session 49e, AIChE, 1987.</v>
      </c>
      <c r="O595" s="90" t="str">
        <f t="shared" si="68"/>
        <v>https://www.aiche.org/academy/conferences/loss-prevention-symposium/1987/proceeding/session/technical-papers</v>
      </c>
      <c r="P595" s="28" t="s">
        <v>16486</v>
      </c>
      <c r="Q595" s="90" t="str">
        <f t="shared" si="66"/>
        <v>https://www.aiche.org/node/1530886/group/9276/session/118976/paper/821256</v>
      </c>
    </row>
    <row r="596" spans="1:17" ht="46.5" x14ac:dyDescent="0.35">
      <c r="A596" s="29">
        <v>595</v>
      </c>
      <c r="B596" s="29">
        <v>1988</v>
      </c>
      <c r="C596" s="29" t="s">
        <v>1440</v>
      </c>
      <c r="D596" s="80" t="s">
        <v>1441</v>
      </c>
      <c r="E596" s="28" t="s">
        <v>15185</v>
      </c>
      <c r="F596" s="28" t="s">
        <v>1465</v>
      </c>
      <c r="G596" s="29">
        <v>7</v>
      </c>
      <c r="H596" s="29">
        <v>1</v>
      </c>
      <c r="I596" s="29" t="s">
        <v>1466</v>
      </c>
      <c r="J596" s="29" t="s">
        <v>1463</v>
      </c>
      <c r="K596" s="29" t="s">
        <v>43</v>
      </c>
      <c r="L596" s="28" t="s">
        <v>886</v>
      </c>
      <c r="M596" s="65" t="str">
        <f t="shared" si="67"/>
        <v>https://www.aiche.org/academy/conferences/loss-prevention-symposium/1987/proceeding</v>
      </c>
      <c r="N596" s="71" t="str">
        <f>F596&amp;", """&amp;E596&amp;","" "&amp;L596&amp;", Vol "&amp;G596&amp;"("&amp;H596&amp;"), "&amp;I596&amp;", "&amp;B596&amp;"."</f>
        <v>B. D. Berkey, T. H. Pratt and G. M. Williams, "Review of literature related to human spark scenarios - POP Version," Plant/Operations Progress, Vol 7(1), '32-36, 1988.</v>
      </c>
      <c r="O596" s="90" t="str">
        <f t="shared" si="68"/>
        <v>https://www.aiche.org/academy/conferences/loss-prevention-symposium/1987/proceeding/session/technical-papers</v>
      </c>
      <c r="P596" s="28" t="s">
        <v>16487</v>
      </c>
      <c r="Q596" s="90" t="str">
        <f t="shared" si="66"/>
        <v>https://www.aiche.org/node/1530886/group/9276/session/118976/paper/821261</v>
      </c>
    </row>
    <row r="597" spans="1:17" ht="46.5" x14ac:dyDescent="0.35">
      <c r="A597" s="29">
        <v>596</v>
      </c>
      <c r="B597" s="29">
        <v>1987</v>
      </c>
      <c r="C597" s="29" t="s">
        <v>1440</v>
      </c>
      <c r="D597" s="80" t="s">
        <v>1467</v>
      </c>
      <c r="E597" s="28" t="s">
        <v>1468</v>
      </c>
      <c r="F597" s="28" t="s">
        <v>1469</v>
      </c>
      <c r="G597" s="29"/>
      <c r="H597" s="29"/>
      <c r="I597" s="28"/>
      <c r="J597" s="81" t="s">
        <v>1470</v>
      </c>
      <c r="K597" s="29">
        <v>10</v>
      </c>
      <c r="L597" s="40" t="s">
        <v>1445</v>
      </c>
      <c r="M597" s="65" t="str">
        <f t="shared" si="67"/>
        <v>https://www.aiche.org/academy/conferences/loss-prevention-symposium/1987/proceeding</v>
      </c>
      <c r="N597" s="71" t="str">
        <f>F597&amp;", """&amp;E597&amp;","" "&amp;L597&amp;","&amp;" Session "&amp;J597&amp;", AIChE, "&amp;MID(C597,5,4)&amp;"."</f>
        <v>Vi.A. Degiorgio, "Chemical Processing Hazards And Loss Experience Associated With The Manufacture Of Semiconductor Devices," 21st Annual Loss Prevention Symposium, Session 50a, AIChE, 1987.</v>
      </c>
      <c r="O597" s="90" t="str">
        <f t="shared" si="68"/>
        <v>https://www.aiche.org/academy/conferences/loss-prevention-symposium/1987/proceeding/session/technical-papers</v>
      </c>
      <c r="P597" s="28" t="s">
        <v>16488</v>
      </c>
      <c r="Q597" s="90" t="str">
        <f t="shared" si="66"/>
        <v>https://www.aiche.org/node/1530886/group/9276/session/118976/paper/821266</v>
      </c>
    </row>
    <row r="598" spans="1:17" ht="46.5" x14ac:dyDescent="0.35">
      <c r="A598" s="29">
        <v>597</v>
      </c>
      <c r="B598" s="29">
        <v>1987</v>
      </c>
      <c r="C598" s="29" t="s">
        <v>1440</v>
      </c>
      <c r="D598" s="80" t="s">
        <v>1467</v>
      </c>
      <c r="E598" s="28" t="s">
        <v>1471</v>
      </c>
      <c r="F598" s="28" t="s">
        <v>1472</v>
      </c>
      <c r="G598" s="29"/>
      <c r="H598" s="29"/>
      <c r="I598" s="28"/>
      <c r="J598" s="81" t="s">
        <v>1473</v>
      </c>
      <c r="K598" s="29">
        <v>11</v>
      </c>
      <c r="L598" s="40" t="s">
        <v>1445</v>
      </c>
      <c r="M598" s="65" t="str">
        <f t="shared" si="67"/>
        <v>https://www.aiche.org/academy/conferences/loss-prevention-symposium/1987/proceeding</v>
      </c>
      <c r="N598" s="71" t="str">
        <f>F598&amp;", """&amp;E598&amp;","" "&amp;L598&amp;","&amp;" Session "&amp;J598&amp;", AIChE, "&amp;MID(C598,5,4)&amp;"."</f>
        <v>M. Anderson, "Fire Protection Problems Electronics And Semiconductor Industries," 21st Annual Loss Prevention Symposium, Session 50b, AIChE, 1987.</v>
      </c>
      <c r="O598" s="90" t="str">
        <f t="shared" si="68"/>
        <v>https://www.aiche.org/academy/conferences/loss-prevention-symposium/1987/proceeding/session/technical-papers</v>
      </c>
      <c r="P598" s="28" t="s">
        <v>16489</v>
      </c>
      <c r="Q598" s="90" t="str">
        <f t="shared" si="66"/>
        <v>https://www.aiche.org/node/1530886/group/9276/session/118976/paper/821271</v>
      </c>
    </row>
    <row r="599" spans="1:17" ht="36.5" x14ac:dyDescent="0.35">
      <c r="A599" s="29">
        <v>598</v>
      </c>
      <c r="B599" s="29">
        <v>1987</v>
      </c>
      <c r="C599" s="29" t="s">
        <v>1440</v>
      </c>
      <c r="D599" s="80" t="s">
        <v>1467</v>
      </c>
      <c r="E599" s="28" t="s">
        <v>1474</v>
      </c>
      <c r="F599" s="28" t="s">
        <v>1475</v>
      </c>
      <c r="G599" s="29"/>
      <c r="H599" s="29"/>
      <c r="I599" s="28"/>
      <c r="J599" s="81" t="s">
        <v>1476</v>
      </c>
      <c r="K599" s="29">
        <v>12</v>
      </c>
      <c r="L599" s="40" t="s">
        <v>1445</v>
      </c>
      <c r="M599" s="65" t="str">
        <f t="shared" si="67"/>
        <v>https://www.aiche.org/academy/conferences/loss-prevention-symposium/1987/proceeding</v>
      </c>
      <c r="N599" s="71" t="str">
        <f>F599&amp;", """&amp;E599&amp;","" "&amp;L599&amp;","&amp;" Session "&amp;J599&amp;", AIChE, "&amp;MID(C599,5,4)&amp;"."</f>
        <v>R. A. Freeman, and D. A. Shaw, "Sizing Excess Flow Valves," 21st Annual Loss Prevention Symposium, Session 50c, AIChE, 1987.</v>
      </c>
      <c r="O599" s="90" t="str">
        <f t="shared" si="68"/>
        <v>https://www.aiche.org/academy/conferences/loss-prevention-symposium/1987/proceeding/session/technical-papers</v>
      </c>
      <c r="P599" s="28" t="s">
        <v>16490</v>
      </c>
      <c r="Q599" s="90" t="str">
        <f t="shared" si="66"/>
        <v>https://www.aiche.org/node/1530886/group/9276/session/118976/paper/821276</v>
      </c>
    </row>
    <row r="600" spans="1:17" ht="36.5" x14ac:dyDescent="0.35">
      <c r="A600" s="29">
        <v>599</v>
      </c>
      <c r="B600" s="29">
        <v>1988</v>
      </c>
      <c r="C600" s="29" t="s">
        <v>1440</v>
      </c>
      <c r="D600" s="80" t="s">
        <v>1467</v>
      </c>
      <c r="E600" s="28" t="s">
        <v>15186</v>
      </c>
      <c r="F600" s="28" t="s">
        <v>1478</v>
      </c>
      <c r="G600" s="29">
        <v>7</v>
      </c>
      <c r="H600" s="29">
        <v>3</v>
      </c>
      <c r="I600" s="29" t="s">
        <v>1479</v>
      </c>
      <c r="J600" s="29" t="s">
        <v>1476</v>
      </c>
      <c r="K600" s="29">
        <v>13</v>
      </c>
      <c r="L600" s="28" t="s">
        <v>886</v>
      </c>
      <c r="M600" s="65" t="str">
        <f t="shared" si="67"/>
        <v>https://www.aiche.org/academy/conferences/loss-prevention-symposium/1987/proceeding</v>
      </c>
      <c r="N600" s="71" t="str">
        <f>F600&amp;", """&amp;E600&amp;","" "&amp;L600&amp;", Vol "&amp;G600&amp;"("&amp;H600&amp;"), "&amp;I600&amp;", "&amp;B600&amp;"."</f>
        <v>R. A. Freeman and D. A. Shaw, "Sizing excess flow valves - POP Version," Plant/Operations Progress, Vol 7(3), '176-182, 1988.</v>
      </c>
      <c r="O600" s="90" t="str">
        <f t="shared" si="68"/>
        <v>https://www.aiche.org/academy/conferences/loss-prevention-symposium/1987/proceeding/session/technical-papers</v>
      </c>
      <c r="P600" s="28" t="s">
        <v>16491</v>
      </c>
      <c r="Q600" s="90" t="str">
        <f t="shared" si="66"/>
        <v>https://www.aiche.org/node/1530886/group/9276/session/118976/paper/821281</v>
      </c>
    </row>
    <row r="601" spans="1:17" ht="36.5" x14ac:dyDescent="0.35">
      <c r="A601" s="29">
        <v>600</v>
      </c>
      <c r="B601" s="29">
        <v>1987</v>
      </c>
      <c r="C601" s="29" t="s">
        <v>1440</v>
      </c>
      <c r="D601" s="80" t="s">
        <v>1467</v>
      </c>
      <c r="E601" s="28" t="s">
        <v>1480</v>
      </c>
      <c r="F601" s="28" t="s">
        <v>1481</v>
      </c>
      <c r="G601" s="29"/>
      <c r="H601" s="29"/>
      <c r="I601" s="28"/>
      <c r="J601" s="81" t="s">
        <v>1482</v>
      </c>
      <c r="K601" s="29">
        <v>14</v>
      </c>
      <c r="L601" s="40" t="s">
        <v>1445</v>
      </c>
      <c r="M601" s="65" t="str">
        <f t="shared" si="67"/>
        <v>https://www.aiche.org/academy/conferences/loss-prevention-symposium/1987/proceeding</v>
      </c>
      <c r="N601" s="71" t="str">
        <f>F601&amp;", """&amp;E601&amp;","" "&amp;L601&amp;","&amp;" Session "&amp;J601&amp;", AIChE, "&amp;MID(C601,5,4)&amp;"."</f>
        <v>J. F. Louvar, and D. A. Crowl, "University/Industrial Safety Course," 21st Annual Loss Prevention Symposium, Session 50e, AIChE, 1987.</v>
      </c>
      <c r="O601" s="90" t="str">
        <f t="shared" si="68"/>
        <v>https://www.aiche.org/academy/conferences/loss-prevention-symposium/1987/proceeding/session/technical-papers</v>
      </c>
      <c r="P601" s="28" t="s">
        <v>16492</v>
      </c>
      <c r="Q601" s="90" t="str">
        <f t="shared" si="66"/>
        <v>https://www.aiche.org/node/1530886/group/9276/session/118976/paper/821286</v>
      </c>
    </row>
    <row r="602" spans="1:17" ht="31" x14ac:dyDescent="0.35">
      <c r="A602" s="29">
        <v>601</v>
      </c>
      <c r="B602" s="29">
        <v>1987</v>
      </c>
      <c r="C602" s="29" t="s">
        <v>1440</v>
      </c>
      <c r="D602" s="82" t="s">
        <v>1483</v>
      </c>
      <c r="E602" s="28" t="s">
        <v>1484</v>
      </c>
      <c r="F602" s="28" t="s">
        <v>1009</v>
      </c>
      <c r="G602" s="29"/>
      <c r="H602" s="29"/>
      <c r="I602" s="28"/>
      <c r="J602" s="81" t="s">
        <v>1485</v>
      </c>
      <c r="K602" s="29">
        <v>15</v>
      </c>
      <c r="L602" s="40" t="s">
        <v>1445</v>
      </c>
      <c r="M602" s="65" t="str">
        <f t="shared" si="67"/>
        <v>https://www.aiche.org/academy/conferences/loss-prevention-symposium/1987/proceeding</v>
      </c>
      <c r="N602" s="71" t="str">
        <f>F602&amp;", """&amp;E602&amp;","" "&amp;L602&amp;","&amp;" Session "&amp;J602&amp;", AIChE, "&amp;MID(C602,5,4)&amp;"."</f>
        <v>I. Swift, "Developments In Explosion Protection," 21st Annual Loss Prevention Symposium, Session 51a, AIChE, 1987.</v>
      </c>
      <c r="O602" s="90" t="str">
        <f t="shared" si="68"/>
        <v>https://www.aiche.org/academy/conferences/loss-prevention-symposium/1987/proceeding/session/technical-papers</v>
      </c>
      <c r="P602" s="28" t="s">
        <v>16493</v>
      </c>
      <c r="Q602" s="90" t="str">
        <f t="shared" si="66"/>
        <v>https://www.aiche.org/node/1530886/group/9276/session/118976/paper/821291</v>
      </c>
    </row>
    <row r="603" spans="1:17" ht="31" x14ac:dyDescent="0.35">
      <c r="A603" s="29">
        <v>602</v>
      </c>
      <c r="B603" s="29">
        <v>1988</v>
      </c>
      <c r="C603" s="29" t="s">
        <v>1440</v>
      </c>
      <c r="D603" s="82" t="s">
        <v>1483</v>
      </c>
      <c r="E603" s="28" t="s">
        <v>15187</v>
      </c>
      <c r="F603" s="28" t="s">
        <v>1009</v>
      </c>
      <c r="G603" s="29">
        <v>7</v>
      </c>
      <c r="H603" s="29">
        <v>3</v>
      </c>
      <c r="I603" s="29" t="s">
        <v>1487</v>
      </c>
      <c r="J603" s="29" t="s">
        <v>1485</v>
      </c>
      <c r="K603" s="29">
        <v>16</v>
      </c>
      <c r="L603" s="28" t="s">
        <v>886</v>
      </c>
      <c r="M603" s="65" t="str">
        <f t="shared" si="67"/>
        <v>https://www.aiche.org/academy/conferences/loss-prevention-symposium/1987/proceeding</v>
      </c>
      <c r="N603" s="71" t="str">
        <f>F603&amp;", """&amp;E603&amp;","" "&amp;L603&amp;", Vol "&amp;G603&amp;"("&amp;H603&amp;"), "&amp;I603&amp;", "&amp;B603&amp;"."</f>
        <v>I. Swift, "Developments in explosion protection - POP Version," Plant/Operations Progress, Vol 7(3), '159-168, 1988.</v>
      </c>
      <c r="O603" s="90" t="str">
        <f t="shared" si="68"/>
        <v>https://www.aiche.org/academy/conferences/loss-prevention-symposium/1987/proceeding/session/technical-papers</v>
      </c>
      <c r="P603" s="28" t="s">
        <v>16494</v>
      </c>
      <c r="Q603" s="90" t="str">
        <f t="shared" si="66"/>
        <v>https://www.aiche.org/node/1530886/group/9276/session/118976/paper/821296</v>
      </c>
    </row>
    <row r="604" spans="1:17" ht="62" x14ac:dyDescent="0.35">
      <c r="A604" s="29">
        <v>603</v>
      </c>
      <c r="B604" s="29">
        <v>1987</v>
      </c>
      <c r="C604" s="29" t="s">
        <v>1440</v>
      </c>
      <c r="D604" s="82" t="s">
        <v>1483</v>
      </c>
      <c r="E604" s="28" t="s">
        <v>1488</v>
      </c>
      <c r="F604" s="28" t="s">
        <v>1489</v>
      </c>
      <c r="G604" s="29"/>
      <c r="H604" s="29"/>
      <c r="I604" s="28"/>
      <c r="J604" s="81" t="s">
        <v>1490</v>
      </c>
      <c r="K604" s="29">
        <v>17</v>
      </c>
      <c r="L604" s="40" t="s">
        <v>1445</v>
      </c>
      <c r="M604" s="65" t="str">
        <f t="shared" si="67"/>
        <v>https://www.aiche.org/academy/conferences/loss-prevention-symposium/1987/proceeding</v>
      </c>
      <c r="N604" s="71" t="str">
        <f>F604&amp;", """&amp;E604&amp;","" "&amp;L604&amp;","&amp;" Session "&amp;J604&amp;", AIChE, "&amp;MID(C604,5,4)&amp;"."</f>
        <v>J. E. S. Venart, U. Sumathipala, R. A. Doyle, W. Qi, N. U. Aydemir, F. R. Steward, and A. C. Sousa, "Experiments On The Thermo-Hydraulic Response Of Pressure Liquefied Gases In Externally Heated Tanks With Pressure Relief," 21st Annual Loss Prevention Symposium, Session 51b, AIChE, 1987.</v>
      </c>
      <c r="O604" s="90" t="str">
        <f t="shared" si="68"/>
        <v>https://www.aiche.org/academy/conferences/loss-prevention-symposium/1987/proceeding/session/technical-papers</v>
      </c>
      <c r="P604" s="28" t="s">
        <v>16495</v>
      </c>
      <c r="Q604" s="90" t="str">
        <f t="shared" si="66"/>
        <v>https://www.aiche.org/node/1530886/group/9276/session/118976/paper/821301</v>
      </c>
    </row>
    <row r="605" spans="1:17" ht="62" x14ac:dyDescent="0.35">
      <c r="A605" s="29">
        <v>604</v>
      </c>
      <c r="B605" s="29">
        <v>1988</v>
      </c>
      <c r="C605" s="29" t="s">
        <v>1440</v>
      </c>
      <c r="D605" s="82" t="s">
        <v>1483</v>
      </c>
      <c r="E605" s="28" t="s">
        <v>15188</v>
      </c>
      <c r="F605" s="28" t="s">
        <v>1492</v>
      </c>
      <c r="G605" s="29">
        <v>7</v>
      </c>
      <c r="H605" s="29">
        <v>2</v>
      </c>
      <c r="I605" s="29" t="s">
        <v>1493</v>
      </c>
      <c r="J605" s="29" t="s">
        <v>1490</v>
      </c>
      <c r="K605" s="29">
        <v>18</v>
      </c>
      <c r="L605" s="28" t="s">
        <v>886</v>
      </c>
      <c r="M605" s="65" t="str">
        <f t="shared" si="67"/>
        <v>https://www.aiche.org/academy/conferences/loss-prevention-symposium/1987/proceeding</v>
      </c>
      <c r="N605" s="71" t="str">
        <f>F605&amp;", """&amp;E605&amp;","" "&amp;L605&amp;", Vol "&amp;G605&amp;"("&amp;H605&amp;"), "&amp;I605&amp;", "&amp;B605&amp;"."</f>
        <v>J. E. S. Venart, U. K. Sumathipala, F. R. Steward and A. C. M. Sousa, "Experiments on the thermo-hydraulic response of pressure liquefied gases in externally heated tanks with pressure relief - POP Version," Plant/Operations Progress, Vol 7(2), '139-144, 1988.</v>
      </c>
      <c r="O605" s="90" t="str">
        <f t="shared" si="68"/>
        <v>https://www.aiche.org/academy/conferences/loss-prevention-symposium/1987/proceeding/session/technical-papers</v>
      </c>
      <c r="P605" s="28" t="s">
        <v>16496</v>
      </c>
      <c r="Q605" s="90" t="str">
        <f t="shared" si="66"/>
        <v>https://www.aiche.org/node/1530886/group/9276/session/118976/paper/821306</v>
      </c>
    </row>
    <row r="606" spans="1:17" ht="46.5" x14ac:dyDescent="0.35">
      <c r="A606" s="29">
        <v>605</v>
      </c>
      <c r="B606" s="29">
        <v>1987</v>
      </c>
      <c r="C606" s="29" t="s">
        <v>1440</v>
      </c>
      <c r="D606" s="82" t="s">
        <v>1483</v>
      </c>
      <c r="E606" s="28" t="s">
        <v>1494</v>
      </c>
      <c r="F606" s="28" t="s">
        <v>1012</v>
      </c>
      <c r="G606" s="29"/>
      <c r="H606" s="29"/>
      <c r="I606" s="28"/>
      <c r="J606" s="81" t="s">
        <v>1495</v>
      </c>
      <c r="K606" s="29">
        <v>19</v>
      </c>
      <c r="L606" s="40" t="s">
        <v>1445</v>
      </c>
      <c r="M606" s="65" t="str">
        <f t="shared" si="67"/>
        <v>https://www.aiche.org/academy/conferences/loss-prevention-symposium/1987/proceeding</v>
      </c>
      <c r="N606" s="71" t="str">
        <f>F606&amp;", """&amp;E606&amp;","" "&amp;L606&amp;","&amp;" Session "&amp;J606&amp;", AIChE, "&amp;MID(C606,5,4)&amp;"."</f>
        <v>H. K. Fauske, "Emergency Relief System Design For Reactive And Non-Reactive Systems: Extention Of The Diers Methodology," 21st Annual Loss Prevention Symposium, Session 51c, AIChE, 1987.</v>
      </c>
      <c r="O606" s="90" t="str">
        <f t="shared" si="68"/>
        <v>https://www.aiche.org/academy/conferences/loss-prevention-symposium/1987/proceeding/session/technical-papers</v>
      </c>
      <c r="P606" s="28" t="s">
        <v>16497</v>
      </c>
      <c r="Q606" s="90" t="str">
        <f t="shared" si="66"/>
        <v>https://www.aiche.org/node/1530886/group/9276/session/118976/paper/821311</v>
      </c>
    </row>
    <row r="607" spans="1:17" ht="46.5" x14ac:dyDescent="0.35">
      <c r="A607" s="29">
        <v>606</v>
      </c>
      <c r="B607" s="29">
        <v>1988</v>
      </c>
      <c r="C607" s="29" t="s">
        <v>1440</v>
      </c>
      <c r="D607" s="82" t="s">
        <v>1483</v>
      </c>
      <c r="E607" s="28" t="s">
        <v>15189</v>
      </c>
      <c r="F607" s="28" t="s">
        <v>1012</v>
      </c>
      <c r="G607" s="29">
        <v>7</v>
      </c>
      <c r="H607" s="29">
        <v>3</v>
      </c>
      <c r="I607" s="29" t="s">
        <v>1497</v>
      </c>
      <c r="J607" s="29" t="s">
        <v>1495</v>
      </c>
      <c r="K607" s="29">
        <v>20</v>
      </c>
      <c r="L607" s="28" t="s">
        <v>886</v>
      </c>
      <c r="M607" s="65" t="str">
        <f t="shared" si="67"/>
        <v>https://www.aiche.org/academy/conferences/loss-prevention-symposium/1987/proceeding</v>
      </c>
      <c r="N607" s="71" t="str">
        <f>F607&amp;", """&amp;E607&amp;","" "&amp;L607&amp;", Vol "&amp;G607&amp;"("&amp;H607&amp;"), "&amp;I607&amp;", "&amp;B607&amp;"."</f>
        <v>H. K. Fauske, "Emergency relief system design for reactive and non-reactive systems: Extension of the DIERS methodology - POP Version," Plant/Operations Progress, Vol 7(3), '153-158, 1988.</v>
      </c>
      <c r="O607" s="90" t="str">
        <f t="shared" si="68"/>
        <v>https://www.aiche.org/academy/conferences/loss-prevention-symposium/1987/proceeding/session/technical-papers</v>
      </c>
      <c r="P607" s="28" t="s">
        <v>16498</v>
      </c>
      <c r="Q607" s="90" t="str">
        <f t="shared" si="66"/>
        <v>https://www.aiche.org/node/1530886/group/9276/session/118976/paper/821316</v>
      </c>
    </row>
    <row r="608" spans="1:17" ht="46.5" x14ac:dyDescent="0.35">
      <c r="A608" s="29">
        <v>607</v>
      </c>
      <c r="B608" s="29">
        <v>1987</v>
      </c>
      <c r="C608" s="29" t="s">
        <v>1440</v>
      </c>
      <c r="D608" s="82" t="s">
        <v>1483</v>
      </c>
      <c r="E608" s="28" t="s">
        <v>1498</v>
      </c>
      <c r="F608" s="28" t="s">
        <v>551</v>
      </c>
      <c r="G608" s="29"/>
      <c r="H608" s="29"/>
      <c r="I608" s="28"/>
      <c r="J608" s="81" t="s">
        <v>1499</v>
      </c>
      <c r="K608" s="29">
        <v>21</v>
      </c>
      <c r="L608" s="40" t="s">
        <v>1445</v>
      </c>
      <c r="M608" s="65" t="str">
        <f t="shared" si="67"/>
        <v>https://www.aiche.org/academy/conferences/loss-prevention-symposium/1987/proceeding</v>
      </c>
      <c r="N608" s="71" t="str">
        <f>F608&amp;", """&amp;E608&amp;","" "&amp;L608&amp;","&amp;" Session "&amp;J608&amp;", AIChE, "&amp;MID(C608,5,4)&amp;"."</f>
        <v>W. Bartknecht, "Ignition Capabilities Of Hot Surfaces And Mechanically Generated Sparks In Flammable Gas And Dust\Air Mixtures," 21st Annual Loss Prevention Symposium, Session 51d, AIChE, 1987.</v>
      </c>
      <c r="O608" s="90" t="str">
        <f t="shared" si="68"/>
        <v>https://www.aiche.org/academy/conferences/loss-prevention-symposium/1987/proceeding/session/technical-papers</v>
      </c>
      <c r="P608" s="28" t="s">
        <v>16499</v>
      </c>
      <c r="Q608" s="90" t="str">
        <f t="shared" si="66"/>
        <v>https://www.aiche.org/node/1530886/group/9276/session/118976/paper/821321</v>
      </c>
    </row>
    <row r="609" spans="1:17" ht="46.5" x14ac:dyDescent="0.35">
      <c r="A609" s="29">
        <v>608</v>
      </c>
      <c r="B609" s="29">
        <v>1987</v>
      </c>
      <c r="C609" s="29" t="s">
        <v>1440</v>
      </c>
      <c r="D609" s="82" t="s">
        <v>1483</v>
      </c>
      <c r="E609" s="28" t="s">
        <v>1500</v>
      </c>
      <c r="F609" s="28" t="s">
        <v>1501</v>
      </c>
      <c r="G609" s="29"/>
      <c r="H609" s="29"/>
      <c r="I609" s="28"/>
      <c r="J609" s="81" t="s">
        <v>1502</v>
      </c>
      <c r="K609" s="29">
        <v>22</v>
      </c>
      <c r="L609" s="40" t="s">
        <v>1445</v>
      </c>
      <c r="M609" s="65" t="str">
        <f t="shared" si="67"/>
        <v>https://www.aiche.org/academy/conferences/loss-prevention-symposium/1987/proceeding</v>
      </c>
      <c r="N609" s="71" t="str">
        <f>F609&amp;", """&amp;E609&amp;","" "&amp;L609&amp;","&amp;" Session "&amp;J609&amp;", AIChE, "&amp;MID(C609,5,4)&amp;"."</f>
        <v>I. Swift, and R. DeGood, "An Experimental Study Of The Consequences Of Improperly Specified Or Installed Rupture Discs," 21st Annual Loss Prevention Symposium, Session 51e, AIChE, 1987.</v>
      </c>
      <c r="O609" s="90" t="str">
        <f t="shared" si="68"/>
        <v>https://www.aiche.org/academy/conferences/loss-prevention-symposium/1987/proceeding/session/technical-papers</v>
      </c>
      <c r="P609" s="28" t="s">
        <v>16500</v>
      </c>
      <c r="Q609" s="90" t="str">
        <f t="shared" si="66"/>
        <v>https://www.aiche.org/node/1530886/group/9276/session/118976/paper/821326</v>
      </c>
    </row>
    <row r="610" spans="1:17" ht="31" x14ac:dyDescent="0.35">
      <c r="A610" s="29">
        <v>609</v>
      </c>
      <c r="B610" s="29">
        <v>1987</v>
      </c>
      <c r="C610" s="29" t="s">
        <v>1440</v>
      </c>
      <c r="D610" s="82" t="s">
        <v>1503</v>
      </c>
      <c r="E610" s="28" t="s">
        <v>1504</v>
      </c>
      <c r="F610" s="28" t="s">
        <v>1505</v>
      </c>
      <c r="G610" s="29"/>
      <c r="H610" s="29"/>
      <c r="I610" s="28"/>
      <c r="J610" s="81" t="s">
        <v>1506</v>
      </c>
      <c r="K610" s="29">
        <v>23</v>
      </c>
      <c r="L610" s="40" t="s">
        <v>1445</v>
      </c>
      <c r="M610" s="65" t="str">
        <f t="shared" si="67"/>
        <v>https://www.aiche.org/academy/conferences/loss-prevention-symposium/1987/proceeding</v>
      </c>
      <c r="N610" s="71" t="str">
        <f>F610&amp;", """&amp;E610&amp;","" "&amp;L610&amp;","&amp;" Session "&amp;J610&amp;", AIChE, "&amp;MID(C610,5,4)&amp;"."</f>
        <v>P. A. Toucharo, "Chemical Transportation Emergency Case Histories," 21st Annual Loss Prevention Symposium, Session 52a, AIChE, 1987.</v>
      </c>
      <c r="O610" s="90" t="str">
        <f t="shared" si="68"/>
        <v>https://www.aiche.org/academy/conferences/loss-prevention-symposium/1987/proceeding/session/technical-papers</v>
      </c>
      <c r="P610" s="28" t="s">
        <v>16501</v>
      </c>
      <c r="Q610" s="90" t="str">
        <f t="shared" si="66"/>
        <v>https://www.aiche.org/node/1530886/group/9276/session/118976/paper/821331</v>
      </c>
    </row>
    <row r="611" spans="1:17" ht="31" x14ac:dyDescent="0.35">
      <c r="A611" s="29">
        <v>610</v>
      </c>
      <c r="B611" s="29">
        <v>1987</v>
      </c>
      <c r="C611" s="29" t="s">
        <v>1440</v>
      </c>
      <c r="D611" s="82" t="s">
        <v>1503</v>
      </c>
      <c r="E611" s="28" t="s">
        <v>1507</v>
      </c>
      <c r="F611" s="28" t="s">
        <v>1508</v>
      </c>
      <c r="G611" s="29"/>
      <c r="H611" s="29"/>
      <c r="I611" s="28"/>
      <c r="J611" s="81" t="s">
        <v>1509</v>
      </c>
      <c r="K611" s="29">
        <v>24</v>
      </c>
      <c r="L611" s="40" t="s">
        <v>1445</v>
      </c>
      <c r="M611" s="65" t="str">
        <f t="shared" si="67"/>
        <v>https://www.aiche.org/academy/conferences/loss-prevention-symposium/1987/proceeding</v>
      </c>
      <c r="N611" s="71" t="str">
        <f>F611&amp;", """&amp;E611&amp;","" "&amp;L611&amp;","&amp;" Session "&amp;J611&amp;", AIChE, "&amp;MID(C611,5,4)&amp;"."</f>
        <v>F. T. Bodurtha, Jr., "Vent Heights For Emergency Releases Of Heavy Gas," 21st Annual Loss Prevention Symposium, Session 52b, AIChE, 1987.</v>
      </c>
      <c r="O611" s="90" t="str">
        <f t="shared" si="68"/>
        <v>https://www.aiche.org/academy/conferences/loss-prevention-symposium/1987/proceeding/session/technical-papers</v>
      </c>
      <c r="P611" s="28" t="s">
        <v>16502</v>
      </c>
      <c r="Q611" s="90" t="str">
        <f t="shared" si="66"/>
        <v>https://www.aiche.org/node/1530886/group/9276/session/118976/paper/821336</v>
      </c>
    </row>
    <row r="612" spans="1:17" ht="31" x14ac:dyDescent="0.35">
      <c r="A612" s="29">
        <v>611</v>
      </c>
      <c r="B612" s="29">
        <v>1988</v>
      </c>
      <c r="C612" s="29" t="s">
        <v>1440</v>
      </c>
      <c r="D612" s="82" t="s">
        <v>1503</v>
      </c>
      <c r="E612" s="28" t="s">
        <v>15190</v>
      </c>
      <c r="F612" s="28" t="s">
        <v>1511</v>
      </c>
      <c r="G612" s="29">
        <v>7</v>
      </c>
      <c r="H612" s="29">
        <v>2</v>
      </c>
      <c r="I612" s="29" t="s">
        <v>1512</v>
      </c>
      <c r="J612" s="29" t="s">
        <v>1509</v>
      </c>
      <c r="K612" s="29">
        <v>25</v>
      </c>
      <c r="L612" s="28" t="s">
        <v>886</v>
      </c>
      <c r="M612" s="65" t="str">
        <f t="shared" si="67"/>
        <v>https://www.aiche.org/academy/conferences/loss-prevention-symposium/1987/proceeding</v>
      </c>
      <c r="N612" s="71" t="str">
        <f>F612&amp;", """&amp;E612&amp;","" "&amp;L612&amp;", Vol "&amp;G612&amp;"("&amp;H612&amp;"), "&amp;I612&amp;", "&amp;B612&amp;"."</f>
        <v>F. T. Bodurtha Jr., "Vent heights for emergency releases of heavy gases - POP Version," Plant/Operations Progress, Vol 7(2), '122-126, 1988.</v>
      </c>
      <c r="O612" s="90" t="str">
        <f t="shared" si="68"/>
        <v>https://www.aiche.org/academy/conferences/loss-prevention-symposium/1987/proceeding/session/technical-papers</v>
      </c>
      <c r="P612" s="28" t="s">
        <v>16503</v>
      </c>
      <c r="Q612" s="90" t="str">
        <f t="shared" si="66"/>
        <v>https://www.aiche.org/node/1530886/group/9276/session/118976/paper/821341</v>
      </c>
    </row>
    <row r="613" spans="1:17" ht="31" x14ac:dyDescent="0.35">
      <c r="A613" s="29">
        <v>612</v>
      </c>
      <c r="B613" s="29">
        <v>1987</v>
      </c>
      <c r="C613" s="29" t="s">
        <v>1440</v>
      </c>
      <c r="D613" s="82" t="s">
        <v>1503</v>
      </c>
      <c r="E613" s="28" t="s">
        <v>1513</v>
      </c>
      <c r="F613" s="28" t="s">
        <v>1514</v>
      </c>
      <c r="G613" s="29"/>
      <c r="H613" s="29"/>
      <c r="I613" s="28"/>
      <c r="J613" s="81" t="s">
        <v>1515</v>
      </c>
      <c r="K613" s="29">
        <v>26</v>
      </c>
      <c r="L613" s="40" t="s">
        <v>1445</v>
      </c>
      <c r="M613" s="65" t="str">
        <f t="shared" si="67"/>
        <v>https://www.aiche.org/academy/conferences/loss-prevention-symposium/1987/proceeding</v>
      </c>
      <c r="N613" s="71" t="str">
        <f>F613&amp;", """&amp;E613&amp;","" "&amp;L613&amp;","&amp;" Session "&amp;J613&amp;", AIChE, "&amp;MID(C613,5,4)&amp;"."</f>
        <v>B. A. Van Boskirk, "Unexpected Secondary Effects Of Pressure Relief Devices," 21st Annual Loss Prevention Symposium, Session 52c, AIChE, 1987.</v>
      </c>
      <c r="O613" s="90" t="str">
        <f t="shared" si="68"/>
        <v>https://www.aiche.org/academy/conferences/loss-prevention-symposium/1987/proceeding/session/technical-papers</v>
      </c>
      <c r="P613" s="28" t="s">
        <v>16504</v>
      </c>
      <c r="Q613" s="90" t="str">
        <f t="shared" si="66"/>
        <v>https://www.aiche.org/node/1530886/group/9276/session/118976/paper/821346</v>
      </c>
    </row>
    <row r="614" spans="1:17" ht="46.5" x14ac:dyDescent="0.35">
      <c r="A614" s="29">
        <v>613</v>
      </c>
      <c r="B614" s="29">
        <v>1987</v>
      </c>
      <c r="C614" s="29" t="s">
        <v>1440</v>
      </c>
      <c r="D614" s="82" t="s">
        <v>1503</v>
      </c>
      <c r="E614" s="28" t="s">
        <v>1516</v>
      </c>
      <c r="F614" s="28" t="s">
        <v>1517</v>
      </c>
      <c r="G614" s="29"/>
      <c r="H614" s="29"/>
      <c r="I614" s="28"/>
      <c r="J614" s="81" t="s">
        <v>1509</v>
      </c>
      <c r="K614" s="29">
        <v>27</v>
      </c>
      <c r="L614" s="40" t="s">
        <v>1445</v>
      </c>
      <c r="M614" s="65" t="str">
        <f t="shared" si="67"/>
        <v>https://www.aiche.org/academy/conferences/loss-prevention-symposium/1987/proceeding</v>
      </c>
      <c r="N614" s="71" t="str">
        <f>F614&amp;", """&amp;E614&amp;","" "&amp;L614&amp;","&amp;" Session "&amp;J614&amp;", AIChE, "&amp;MID(C614,5,4)&amp;"."</f>
        <v>D. W. Studer, B. A. Cooper, and L. C. Doelp, "Vaporization And Dispersion Modeling Of Contained Refrigerated Liquid Spills," 21st Annual Loss Prevention Symposium, Session 52b, AIChE, 1987.</v>
      </c>
      <c r="O614" s="90" t="str">
        <f t="shared" si="68"/>
        <v>https://www.aiche.org/academy/conferences/loss-prevention-symposium/1987/proceeding/session/technical-papers</v>
      </c>
      <c r="P614" s="28" t="s">
        <v>16505</v>
      </c>
      <c r="Q614" s="90" t="str">
        <f t="shared" si="66"/>
        <v>https://www.aiche.org/node/1530886/group/9276/session/118976/paper/821351</v>
      </c>
    </row>
    <row r="615" spans="1:17" ht="46.5" x14ac:dyDescent="0.35">
      <c r="A615" s="29">
        <v>614</v>
      </c>
      <c r="B615" s="29">
        <v>1988</v>
      </c>
      <c r="C615" s="29" t="s">
        <v>1440</v>
      </c>
      <c r="D615" s="82" t="s">
        <v>1503</v>
      </c>
      <c r="E615" s="28" t="s">
        <v>15191</v>
      </c>
      <c r="F615" s="28" t="s">
        <v>1519</v>
      </c>
      <c r="G615" s="29">
        <v>7</v>
      </c>
      <c r="H615" s="29">
        <v>2</v>
      </c>
      <c r="I615" s="29" t="s">
        <v>1520</v>
      </c>
      <c r="J615" s="29" t="s">
        <v>1509</v>
      </c>
      <c r="K615" s="29">
        <v>28</v>
      </c>
      <c r="L615" s="28" t="s">
        <v>886</v>
      </c>
      <c r="M615" s="65" t="str">
        <f t="shared" si="67"/>
        <v>https://www.aiche.org/academy/conferences/loss-prevention-symposium/1987/proceeding</v>
      </c>
      <c r="N615" s="71" t="str">
        <f>F615&amp;", """&amp;E615&amp;","" "&amp;L615&amp;", Vol "&amp;G615&amp;"("&amp;H615&amp;"), "&amp;I615&amp;", "&amp;B615&amp;"."</f>
        <v>D. W. Studer, B. A. Cooper and L. C. Doelp, "Vaporization and dispersion modeling of contained refrigerated liquid spills - POP Version," Plant/Operations Progress, Vol 7(2), '127-135, 1988.</v>
      </c>
      <c r="O615" s="90" t="str">
        <f t="shared" si="68"/>
        <v>https://www.aiche.org/academy/conferences/loss-prevention-symposium/1987/proceeding/session/technical-papers</v>
      </c>
      <c r="P615" s="28" t="s">
        <v>16506</v>
      </c>
      <c r="Q615" s="90" t="str">
        <f t="shared" si="66"/>
        <v>https://www.aiche.org/node/1530886/group/9276/session/118976/paper/821356</v>
      </c>
    </row>
    <row r="616" spans="1:17" ht="46.5" x14ac:dyDescent="0.35">
      <c r="A616" s="29">
        <v>615</v>
      </c>
      <c r="B616" s="29">
        <v>1987</v>
      </c>
      <c r="C616" s="29" t="s">
        <v>1440</v>
      </c>
      <c r="D616" s="82" t="s">
        <v>1503</v>
      </c>
      <c r="E616" s="28" t="s">
        <v>1521</v>
      </c>
      <c r="F616" s="28" t="s">
        <v>1522</v>
      </c>
      <c r="G616" s="29"/>
      <c r="H616" s="29"/>
      <c r="I616" s="28"/>
      <c r="J616" s="81" t="s">
        <v>1523</v>
      </c>
      <c r="K616" s="29">
        <v>29</v>
      </c>
      <c r="L616" s="40" t="s">
        <v>1445</v>
      </c>
      <c r="M616" s="65" t="str">
        <f t="shared" si="67"/>
        <v>https://www.aiche.org/academy/conferences/loss-prevention-symposium/1987/proceeding</v>
      </c>
      <c r="N616" s="71" t="str">
        <f>F616&amp;", """&amp;E616&amp;","" "&amp;L616&amp;","&amp;" Session "&amp;J616&amp;", AIChE, "&amp;MID(C616,5,4)&amp;"."</f>
        <v>L. R. DiMaio, and E. C. Norman, "Performance Of Aqueous Hazmat Foams On Selected Hazardous Materials," 21st Annual Loss Prevention Symposium, Session 52e, AIChE, 1987.</v>
      </c>
      <c r="O616" s="90" t="str">
        <f t="shared" si="68"/>
        <v>https://www.aiche.org/academy/conferences/loss-prevention-symposium/1987/proceeding/session/technical-papers</v>
      </c>
      <c r="P616" s="28" t="s">
        <v>16507</v>
      </c>
      <c r="Q616" s="90" t="str">
        <f t="shared" si="66"/>
        <v>https://www.aiche.org/node/1530886/group/9276/session/118976/paper/821361</v>
      </c>
    </row>
    <row r="617" spans="1:17" ht="46.5" x14ac:dyDescent="0.35">
      <c r="A617" s="29">
        <v>616</v>
      </c>
      <c r="B617" s="83">
        <v>1988</v>
      </c>
      <c r="C617" s="29" t="s">
        <v>1440</v>
      </c>
      <c r="D617" s="82" t="s">
        <v>1503</v>
      </c>
      <c r="E617" s="28" t="s">
        <v>15192</v>
      </c>
      <c r="F617" s="28" t="s">
        <v>1525</v>
      </c>
      <c r="G617" s="29">
        <v>7</v>
      </c>
      <c r="H617" s="29">
        <v>3</v>
      </c>
      <c r="I617" s="83" t="s">
        <v>1526</v>
      </c>
      <c r="J617" s="83" t="s">
        <v>1523</v>
      </c>
      <c r="K617" s="29">
        <v>30</v>
      </c>
      <c r="L617" s="84" t="s">
        <v>886</v>
      </c>
      <c r="M617" s="65" t="str">
        <f t="shared" si="67"/>
        <v>https://www.aiche.org/academy/conferences/loss-prevention-symposium/1987/proceeding</v>
      </c>
      <c r="N617" s="71" t="str">
        <f>F617&amp;", """&amp;E617&amp;","" "&amp;L617&amp;", Vol "&amp;G617&amp;"("&amp;H617&amp;"), "&amp;I617&amp;", "&amp;B617&amp;"."</f>
        <v>L. R. DiMaio and E. C. Norman, "Performance of aqueous hazmat foams on selected hazardous materials - POP Version," Plant/Operations Progress, Vol 7(3), '195-198, 1988.</v>
      </c>
      <c r="O617" s="90" t="str">
        <f t="shared" si="68"/>
        <v>https://www.aiche.org/academy/conferences/loss-prevention-symposium/1987/proceeding/session/technical-papers</v>
      </c>
      <c r="P617" s="28" t="s">
        <v>16508</v>
      </c>
      <c r="Q617" s="90" t="str">
        <f t="shared" si="66"/>
        <v>https://www.aiche.org/node/1530886/group/9276/session/118976/paper/821366</v>
      </c>
    </row>
    <row r="618" spans="1:17" ht="31" x14ac:dyDescent="0.35">
      <c r="A618" s="29">
        <v>617</v>
      </c>
      <c r="B618" s="29">
        <v>1987</v>
      </c>
      <c r="C618" s="29" t="s">
        <v>1440</v>
      </c>
      <c r="D618" s="80" t="s">
        <v>1527</v>
      </c>
      <c r="E618" s="28" t="s">
        <v>1528</v>
      </c>
      <c r="F618" s="28" t="s">
        <v>586</v>
      </c>
      <c r="G618" s="29"/>
      <c r="H618" s="29"/>
      <c r="I618" s="28"/>
      <c r="J618" s="81" t="s">
        <v>1529</v>
      </c>
      <c r="K618" s="29">
        <v>31</v>
      </c>
      <c r="L618" s="40" t="s">
        <v>1445</v>
      </c>
      <c r="M618" s="65" t="str">
        <f t="shared" si="67"/>
        <v>https://www.aiche.org/academy/conferences/loss-prevention-symposium/1987/proceeding</v>
      </c>
      <c r="N618" s="71" t="str">
        <f>F618&amp;", """&amp;E618&amp;","" "&amp;L618&amp;","&amp;" Session "&amp;J618&amp;", AIChE, "&amp;MID(C618,5,4)&amp;"."</f>
        <v>T.A. Kletz, "Should We Teach Loss Prevention To Undergraduates?," 21st Annual Loss Prevention Symposium, Session 53a, AIChE, 1987.</v>
      </c>
      <c r="O618" s="90" t="str">
        <f t="shared" si="68"/>
        <v>https://www.aiche.org/academy/conferences/loss-prevention-symposium/1987/proceeding/session/technical-papers</v>
      </c>
      <c r="P618" s="28" t="s">
        <v>16509</v>
      </c>
      <c r="Q618" s="90" t="str">
        <f t="shared" si="66"/>
        <v>https://www.aiche.org/node/1530886/group/9276/session/118976/paper/821371</v>
      </c>
    </row>
    <row r="619" spans="1:17" ht="31" x14ac:dyDescent="0.35">
      <c r="A619" s="29">
        <v>618</v>
      </c>
      <c r="B619" s="29">
        <v>1988</v>
      </c>
      <c r="C619" s="29" t="s">
        <v>1440</v>
      </c>
      <c r="D619" s="80" t="s">
        <v>1527</v>
      </c>
      <c r="E619" s="28" t="s">
        <v>15193</v>
      </c>
      <c r="F619" s="28" t="s">
        <v>747</v>
      </c>
      <c r="G619" s="29">
        <v>7</v>
      </c>
      <c r="H619" s="29">
        <v>2</v>
      </c>
      <c r="I619" s="29" t="s">
        <v>1531</v>
      </c>
      <c r="J619" s="29" t="s">
        <v>1529</v>
      </c>
      <c r="K619" s="29">
        <v>32</v>
      </c>
      <c r="L619" s="28" t="s">
        <v>886</v>
      </c>
      <c r="M619" s="65" t="str">
        <f t="shared" si="67"/>
        <v>https://www.aiche.org/academy/conferences/loss-prevention-symposium/1987/proceeding</v>
      </c>
      <c r="N619" s="71" t="str">
        <f>F619&amp;", """&amp;E619&amp;","" "&amp;L619&amp;", Vol "&amp;G619&amp;"("&amp;H619&amp;"), "&amp;I619&amp;", "&amp;B619&amp;"."</f>
        <v>T. A. Kletz, "Should undergraduates be instructed in loss prevention? - POP Version," Plant/Operations Progress, Vol 7(2), '95-98, 1988.</v>
      </c>
      <c r="O619" s="90" t="str">
        <f t="shared" si="68"/>
        <v>https://www.aiche.org/academy/conferences/loss-prevention-symposium/1987/proceeding/session/technical-papers</v>
      </c>
      <c r="P619" s="28" t="s">
        <v>16510</v>
      </c>
      <c r="Q619" s="90" t="str">
        <f t="shared" si="66"/>
        <v>https://www.aiche.org/node/1530886/group/9276/session/118976/paper/821376</v>
      </c>
    </row>
    <row r="620" spans="1:17" ht="31" x14ac:dyDescent="0.35">
      <c r="A620" s="29">
        <v>619</v>
      </c>
      <c r="B620" s="29">
        <v>1987</v>
      </c>
      <c r="C620" s="29" t="s">
        <v>1440</v>
      </c>
      <c r="D620" s="80" t="s">
        <v>1527</v>
      </c>
      <c r="E620" s="28" t="s">
        <v>1532</v>
      </c>
      <c r="F620" s="28" t="s">
        <v>1533</v>
      </c>
      <c r="G620" s="29"/>
      <c r="H620" s="29"/>
      <c r="I620" s="28"/>
      <c r="J620" s="81" t="s">
        <v>1534</v>
      </c>
      <c r="K620" s="29">
        <v>33</v>
      </c>
      <c r="L620" s="40" t="s">
        <v>1445</v>
      </c>
      <c r="M620" s="65" t="str">
        <f t="shared" si="67"/>
        <v>https://www.aiche.org/academy/conferences/loss-prevention-symposium/1987/proceeding</v>
      </c>
      <c r="N620" s="71" t="str">
        <f t="shared" ref="N620:N625" si="69">F620&amp;", """&amp;E620&amp;","" "&amp;L620&amp;","&amp;" Session "&amp;J620&amp;", AIChE, "&amp;MID(C620,5,4)&amp;"."</f>
        <v>R. L. Barnes, "CAER Community Awareness Emergency Response," 21st Annual Loss Prevention Symposium, Session 53b, AIChE, 1987.</v>
      </c>
      <c r="O620" s="90" t="str">
        <f t="shared" si="68"/>
        <v>https://www.aiche.org/academy/conferences/loss-prevention-symposium/1987/proceeding/session/technical-papers</v>
      </c>
      <c r="P620" s="28" t="s">
        <v>16511</v>
      </c>
      <c r="Q620" s="90" t="str">
        <f t="shared" si="66"/>
        <v>https://www.aiche.org/node/1530886/group/9276/session/118976/paper/821381</v>
      </c>
    </row>
    <row r="621" spans="1:17" ht="31" x14ac:dyDescent="0.35">
      <c r="A621" s="29">
        <v>620</v>
      </c>
      <c r="B621" s="29">
        <v>1987</v>
      </c>
      <c r="C621" s="29" t="s">
        <v>1440</v>
      </c>
      <c r="D621" s="80" t="s">
        <v>1527</v>
      </c>
      <c r="E621" s="28" t="s">
        <v>1535</v>
      </c>
      <c r="F621" s="28" t="s">
        <v>1536</v>
      </c>
      <c r="G621" s="29"/>
      <c r="H621" s="29"/>
      <c r="I621" s="28"/>
      <c r="J621" s="81" t="s">
        <v>1537</v>
      </c>
      <c r="K621" s="29">
        <v>34</v>
      </c>
      <c r="L621" s="40" t="s">
        <v>1445</v>
      </c>
      <c r="M621" s="65" t="str">
        <f t="shared" si="67"/>
        <v>https://www.aiche.org/academy/conferences/loss-prevention-symposium/1987/proceeding</v>
      </c>
      <c r="N621" s="71" t="str">
        <f t="shared" si="69"/>
        <v>J. O. Philley, "Emergency Preparedness Training Tips," 21st Annual Loss Prevention Symposium, Session 53c, AIChE, 1987.</v>
      </c>
      <c r="O621" s="90" t="str">
        <f t="shared" si="68"/>
        <v>https://www.aiche.org/academy/conferences/loss-prevention-symposium/1987/proceeding/session/technical-papers</v>
      </c>
      <c r="P621" s="28" t="s">
        <v>16512</v>
      </c>
      <c r="Q621" s="90" t="str">
        <f t="shared" si="66"/>
        <v>https://www.aiche.org/node/1530886/group/9276/session/118976/paper/821386</v>
      </c>
    </row>
    <row r="622" spans="1:17" ht="31" x14ac:dyDescent="0.35">
      <c r="A622" s="29">
        <v>621</v>
      </c>
      <c r="B622" s="29">
        <v>1987</v>
      </c>
      <c r="C622" s="29" t="s">
        <v>1440</v>
      </c>
      <c r="D622" s="80" t="s">
        <v>1527</v>
      </c>
      <c r="E622" s="28" t="s">
        <v>1538</v>
      </c>
      <c r="F622" s="28" t="s">
        <v>1539</v>
      </c>
      <c r="G622" s="29"/>
      <c r="H622" s="29"/>
      <c r="I622" s="28"/>
      <c r="J622" s="81" t="s">
        <v>1540</v>
      </c>
      <c r="K622" s="29">
        <v>35</v>
      </c>
      <c r="L622" s="40" t="s">
        <v>1445</v>
      </c>
      <c r="M622" s="65" t="str">
        <f t="shared" si="67"/>
        <v>https://www.aiche.org/academy/conferences/loss-prevention-symposium/1987/proceeding</v>
      </c>
      <c r="N622" s="71" t="str">
        <f t="shared" si="69"/>
        <v>R. G. Berg, ""Fricker's Chemicals Warehouse Fire - Lessons Learned"," 21st Annual Loss Prevention Symposium, Session 53d, AIChE, 1987.</v>
      </c>
      <c r="O622" s="90" t="str">
        <f t="shared" si="68"/>
        <v>https://www.aiche.org/academy/conferences/loss-prevention-symposium/1987/proceeding/session/technical-papers</v>
      </c>
      <c r="P622" s="28" t="s">
        <v>16513</v>
      </c>
      <c r="Q622" s="90" t="str">
        <f t="shared" si="66"/>
        <v>https://www.aiche.org/node/1530886/group/9276/session/118976/paper/821391</v>
      </c>
    </row>
    <row r="623" spans="1:17" ht="46.5" x14ac:dyDescent="0.35">
      <c r="A623" s="29">
        <v>622</v>
      </c>
      <c r="B623" s="29">
        <v>1987</v>
      </c>
      <c r="C623" s="29" t="s">
        <v>1440</v>
      </c>
      <c r="D623" s="80" t="s">
        <v>1527</v>
      </c>
      <c r="E623" s="28" t="s">
        <v>1541</v>
      </c>
      <c r="F623" s="28" t="s">
        <v>1542</v>
      </c>
      <c r="G623" s="29"/>
      <c r="H623" s="29"/>
      <c r="I623" s="28"/>
      <c r="J623" s="81" t="s">
        <v>1543</v>
      </c>
      <c r="K623" s="29">
        <v>36</v>
      </c>
      <c r="L623" s="40" t="s">
        <v>1445</v>
      </c>
      <c r="M623" s="65" t="str">
        <f t="shared" si="67"/>
        <v>https://www.aiche.org/academy/conferences/loss-prevention-symposium/1987/proceeding</v>
      </c>
      <c r="N623" s="71" t="str">
        <f t="shared" si="69"/>
        <v>A. Ben Clymer, and Thomas B. Judge, "Desktop Simulators Of Plant Emergencies," 21st Annual Loss Prevention Symposium, Session 53e, AIChE, 1987.</v>
      </c>
      <c r="O623" s="90" t="str">
        <f t="shared" si="68"/>
        <v>https://www.aiche.org/academy/conferences/loss-prevention-symposium/1987/proceeding/session/technical-papers</v>
      </c>
      <c r="P623" s="28" t="s">
        <v>16514</v>
      </c>
      <c r="Q623" s="90" t="str">
        <f t="shared" si="66"/>
        <v>https://www.aiche.org/node/1530886/group/9276/session/118976/paper/821396</v>
      </c>
    </row>
    <row r="624" spans="1:17" ht="31" x14ac:dyDescent="0.35">
      <c r="A624" s="29">
        <v>623</v>
      </c>
      <c r="B624" s="29">
        <v>1987</v>
      </c>
      <c r="C624" s="29" t="s">
        <v>1440</v>
      </c>
      <c r="D624" s="80" t="s">
        <v>1544</v>
      </c>
      <c r="E624" s="28" t="s">
        <v>1545</v>
      </c>
      <c r="F624" s="28" t="s">
        <v>1546</v>
      </c>
      <c r="G624" s="29"/>
      <c r="H624" s="29"/>
      <c r="I624" s="28"/>
      <c r="J624" s="81" t="s">
        <v>1547</v>
      </c>
      <c r="K624" s="29">
        <v>37</v>
      </c>
      <c r="L624" s="40" t="s">
        <v>1445</v>
      </c>
      <c r="M624" s="65" t="str">
        <f t="shared" si="67"/>
        <v>https://www.aiche.org/academy/conferences/loss-prevention-symposium/1987/proceeding</v>
      </c>
      <c r="N624" s="71" t="str">
        <f t="shared" si="69"/>
        <v>B. P. Kolodji, "Using Risk Analysis During Design," 21st Annual Loss Prevention Symposium, Session 54a, AIChE, 1987.</v>
      </c>
      <c r="O624" s="90" t="str">
        <f t="shared" si="68"/>
        <v>https://www.aiche.org/academy/conferences/loss-prevention-symposium/1987/proceeding/session/technical-papers</v>
      </c>
      <c r="P624" s="28" t="s">
        <v>16515</v>
      </c>
      <c r="Q624" s="90" t="str">
        <f t="shared" si="66"/>
        <v>https://www.aiche.org/node/1530886/group/9276/session/118976/paper/821401</v>
      </c>
    </row>
    <row r="625" spans="1:17" ht="31" x14ac:dyDescent="0.35">
      <c r="A625" s="29">
        <v>624</v>
      </c>
      <c r="B625" s="29">
        <v>1987</v>
      </c>
      <c r="C625" s="29" t="s">
        <v>1440</v>
      </c>
      <c r="D625" s="80" t="s">
        <v>1544</v>
      </c>
      <c r="E625" s="28" t="s">
        <v>1548</v>
      </c>
      <c r="F625" s="28" t="s">
        <v>747</v>
      </c>
      <c r="G625" s="29"/>
      <c r="H625" s="29"/>
      <c r="I625" s="28"/>
      <c r="J625" s="81" t="s">
        <v>1549</v>
      </c>
      <c r="K625" s="29">
        <v>38</v>
      </c>
      <c r="L625" s="40" t="s">
        <v>1445</v>
      </c>
      <c r="M625" s="65" t="str">
        <f t="shared" si="67"/>
        <v>https://www.aiche.org/academy/conferences/loss-prevention-symposium/1987/proceeding</v>
      </c>
      <c r="N625" s="71" t="str">
        <f t="shared" si="69"/>
        <v>T. A. Kletz, "Why Are Fewer Case Histories Being Published?," 21st Annual Loss Prevention Symposium, Session 54b, AIChE, 1987.</v>
      </c>
      <c r="O625" s="90" t="str">
        <f t="shared" si="68"/>
        <v>https://www.aiche.org/academy/conferences/loss-prevention-symposium/1987/proceeding/session/technical-papers</v>
      </c>
      <c r="P625" s="28" t="s">
        <v>16516</v>
      </c>
      <c r="Q625" s="90" t="str">
        <f t="shared" si="66"/>
        <v>https://www.aiche.org/node/1530886/group/9276/session/118976/paper/821406</v>
      </c>
    </row>
    <row r="626" spans="1:17" ht="31" x14ac:dyDescent="0.35">
      <c r="A626" s="29">
        <v>625</v>
      </c>
      <c r="B626" s="29">
        <v>1988</v>
      </c>
      <c r="C626" s="29" t="s">
        <v>1440</v>
      </c>
      <c r="D626" s="80" t="s">
        <v>1544</v>
      </c>
      <c r="E626" s="28" t="s">
        <v>15194</v>
      </c>
      <c r="F626" s="28" t="s">
        <v>747</v>
      </c>
      <c r="G626" s="29">
        <v>7</v>
      </c>
      <c r="H626" s="29">
        <v>3</v>
      </c>
      <c r="I626" s="29" t="s">
        <v>1551</v>
      </c>
      <c r="J626" s="29" t="s">
        <v>1549</v>
      </c>
      <c r="K626" s="29">
        <v>39</v>
      </c>
      <c r="L626" s="28" t="s">
        <v>886</v>
      </c>
      <c r="M626" s="65" t="str">
        <f t="shared" si="67"/>
        <v>https://www.aiche.org/academy/conferences/loss-prevention-symposium/1987/proceeding</v>
      </c>
      <c r="N626" s="71" t="str">
        <f>F626&amp;", """&amp;E626&amp;","" "&amp;L626&amp;", Vol "&amp;G626&amp;"("&amp;H626&amp;"), "&amp;I626&amp;", "&amp;B626&amp;"."</f>
        <v>T. A. Kletz, "On the need to publish more case histories - POP Version," Plant/Operations Progress, Vol 7(3), '145-147, 1988.</v>
      </c>
      <c r="O626" s="90" t="str">
        <f t="shared" si="68"/>
        <v>https://www.aiche.org/academy/conferences/loss-prevention-symposium/1987/proceeding/session/technical-papers</v>
      </c>
      <c r="P626" s="28" t="s">
        <v>16517</v>
      </c>
      <c r="Q626" s="90" t="str">
        <f t="shared" si="66"/>
        <v>https://www.aiche.org/node/1530886/group/9276/session/118976/paper/821411</v>
      </c>
    </row>
    <row r="627" spans="1:17" ht="31" x14ac:dyDescent="0.35">
      <c r="A627" s="29">
        <v>626</v>
      </c>
      <c r="B627" s="29">
        <v>1987</v>
      </c>
      <c r="C627" s="29" t="s">
        <v>1440</v>
      </c>
      <c r="D627" s="80" t="s">
        <v>1544</v>
      </c>
      <c r="E627" s="28" t="s">
        <v>1552</v>
      </c>
      <c r="F627" s="28" t="s">
        <v>1553</v>
      </c>
      <c r="G627" s="29"/>
      <c r="H627" s="29"/>
      <c r="I627" s="28"/>
      <c r="J627" s="81" t="s">
        <v>1554</v>
      </c>
      <c r="K627" s="29">
        <v>40</v>
      </c>
      <c r="L627" s="40" t="s">
        <v>1445</v>
      </c>
      <c r="M627" s="65" t="str">
        <f t="shared" si="67"/>
        <v>https://www.aiche.org/academy/conferences/loss-prevention-symposium/1987/proceeding</v>
      </c>
      <c r="N627" s="71" t="str">
        <f>F627&amp;", """&amp;E627&amp;","" "&amp;L627&amp;","&amp;" Session "&amp;J627&amp;", AIChE, "&amp;MID(C627,5,4)&amp;"."</f>
        <v>J. F. Murphy, "A Burner Management Emphasis Program," 21st Annual Loss Prevention Symposium, Session 54c, AIChE, 1987.</v>
      </c>
      <c r="O627" s="90" t="str">
        <f t="shared" si="68"/>
        <v>https://www.aiche.org/academy/conferences/loss-prevention-symposium/1987/proceeding/session/technical-papers</v>
      </c>
      <c r="P627" s="28" t="s">
        <v>16518</v>
      </c>
      <c r="Q627" s="90" t="str">
        <f t="shared" si="66"/>
        <v>https://www.aiche.org/node/1530886/group/9276/session/118976/paper/821416</v>
      </c>
    </row>
    <row r="628" spans="1:17" ht="31" x14ac:dyDescent="0.35">
      <c r="A628" s="29">
        <v>627</v>
      </c>
      <c r="B628" s="29">
        <v>1988</v>
      </c>
      <c r="C628" s="29" t="s">
        <v>1440</v>
      </c>
      <c r="D628" s="80" t="s">
        <v>1544</v>
      </c>
      <c r="E628" s="28" t="s">
        <v>15195</v>
      </c>
      <c r="F628" s="28" t="s">
        <v>1553</v>
      </c>
      <c r="G628" s="29">
        <v>7</v>
      </c>
      <c r="H628" s="29">
        <v>3</v>
      </c>
      <c r="I628" s="29" t="s">
        <v>1556</v>
      </c>
      <c r="J628" s="29" t="s">
        <v>1554</v>
      </c>
      <c r="K628" s="29">
        <v>41</v>
      </c>
      <c r="L628" s="28" t="s">
        <v>886</v>
      </c>
      <c r="M628" s="65" t="str">
        <f t="shared" si="67"/>
        <v>https://www.aiche.org/academy/conferences/loss-prevention-symposium/1987/proceeding</v>
      </c>
      <c r="N628" s="71" t="str">
        <f>F628&amp;", """&amp;E628&amp;","" "&amp;L628&amp;", Vol "&amp;G628&amp;"("&amp;H628&amp;"), "&amp;I628&amp;", "&amp;B628&amp;"."</f>
        <v>J. F. Murphy, "A burner management emphasis program - POP Version," Plant/Operations Progress, Vol 7(3), '173-175, 1988.</v>
      </c>
      <c r="O628" s="90" t="str">
        <f t="shared" si="68"/>
        <v>https://www.aiche.org/academy/conferences/loss-prevention-symposium/1987/proceeding/session/technical-papers</v>
      </c>
      <c r="P628" s="28" t="s">
        <v>16519</v>
      </c>
      <c r="Q628" s="90" t="str">
        <f t="shared" si="66"/>
        <v>https://www.aiche.org/node/1530886/group/9276/session/118976/paper/821421</v>
      </c>
    </row>
    <row r="629" spans="1:17" ht="31" x14ac:dyDescent="0.35">
      <c r="A629" s="29">
        <v>628</v>
      </c>
      <c r="B629" s="29">
        <v>1987</v>
      </c>
      <c r="C629" s="29" t="s">
        <v>1440</v>
      </c>
      <c r="D629" s="80" t="s">
        <v>1544</v>
      </c>
      <c r="E629" s="28" t="s">
        <v>1557</v>
      </c>
      <c r="F629" s="28" t="s">
        <v>1558</v>
      </c>
      <c r="G629" s="29"/>
      <c r="H629" s="29"/>
      <c r="I629" s="28"/>
      <c r="J629" s="81" t="s">
        <v>1559</v>
      </c>
      <c r="K629" s="29">
        <v>42</v>
      </c>
      <c r="L629" s="40" t="s">
        <v>1445</v>
      </c>
      <c r="M629" s="65" t="str">
        <f t="shared" si="67"/>
        <v>https://www.aiche.org/academy/conferences/loss-prevention-symposium/1987/proceeding</v>
      </c>
      <c r="N629" s="71" t="str">
        <f>F629&amp;", """&amp;E629&amp;","" "&amp;L629&amp;","&amp;" Session "&amp;J629&amp;", AIChE, "&amp;MID(C629,5,4)&amp;"."</f>
        <v>P. G. Snyder, "Brittle Fracture Of A High Pressure Heat Exchanger," 21st Annual Loss Prevention Symposium, Session 54d, AIChE, 1987.</v>
      </c>
      <c r="O629" s="90" t="str">
        <f t="shared" si="68"/>
        <v>https://www.aiche.org/academy/conferences/loss-prevention-symposium/1987/proceeding/session/technical-papers</v>
      </c>
      <c r="P629" s="28" t="s">
        <v>16520</v>
      </c>
      <c r="Q629" s="90" t="str">
        <f t="shared" si="66"/>
        <v>https://www.aiche.org/node/1530886/group/9276/session/118976/paper/821426</v>
      </c>
    </row>
    <row r="630" spans="1:17" ht="31" x14ac:dyDescent="0.35">
      <c r="A630" s="29">
        <v>629</v>
      </c>
      <c r="B630" s="29">
        <v>1988</v>
      </c>
      <c r="C630" s="29" t="s">
        <v>1440</v>
      </c>
      <c r="D630" s="80" t="s">
        <v>1544</v>
      </c>
      <c r="E630" s="28" t="s">
        <v>15196</v>
      </c>
      <c r="F630" s="28" t="s">
        <v>1558</v>
      </c>
      <c r="G630" s="29">
        <v>7</v>
      </c>
      <c r="H630" s="29">
        <v>3</v>
      </c>
      <c r="I630" s="29" t="s">
        <v>1561</v>
      </c>
      <c r="J630" s="29" t="s">
        <v>1559</v>
      </c>
      <c r="K630" s="29">
        <v>43</v>
      </c>
      <c r="L630" s="28" t="s">
        <v>886</v>
      </c>
      <c r="M630" s="65" t="str">
        <f t="shared" si="67"/>
        <v>https://www.aiche.org/academy/conferences/loss-prevention-symposium/1987/proceeding</v>
      </c>
      <c r="N630" s="71" t="str">
        <f>F630&amp;", """&amp;E630&amp;","" "&amp;L630&amp;", Vol "&amp;G630&amp;"("&amp;H630&amp;"), "&amp;I630&amp;", "&amp;B630&amp;"."</f>
        <v>P. G. Snyder, "Brittle fracture of a high pressure heat exchanger - POP Version," Plant/Operations Progress, Vol 7(3), '148-152, 1988.</v>
      </c>
      <c r="O630" s="90" t="str">
        <f t="shared" si="68"/>
        <v>https://www.aiche.org/academy/conferences/loss-prevention-symposium/1987/proceeding/session/technical-papers</v>
      </c>
      <c r="P630" s="28" t="s">
        <v>16521</v>
      </c>
      <c r="Q630" s="90" t="str">
        <f t="shared" si="66"/>
        <v>https://www.aiche.org/node/1530886/group/9276/session/118976/paper/821431</v>
      </c>
    </row>
    <row r="631" spans="1:17" ht="46.5" x14ac:dyDescent="0.35">
      <c r="A631" s="29">
        <v>630</v>
      </c>
      <c r="B631" s="29">
        <v>1987</v>
      </c>
      <c r="C631" s="29" t="s">
        <v>1440</v>
      </c>
      <c r="D631" s="80" t="s">
        <v>1544</v>
      </c>
      <c r="E631" s="28" t="s">
        <v>1562</v>
      </c>
      <c r="F631" s="28" t="s">
        <v>1563</v>
      </c>
      <c r="G631" s="29"/>
      <c r="H631" s="29"/>
      <c r="I631" s="28"/>
      <c r="J631" s="81" t="s">
        <v>1564</v>
      </c>
      <c r="K631" s="29">
        <v>44</v>
      </c>
      <c r="L631" s="40" t="s">
        <v>1445</v>
      </c>
      <c r="M631" s="65" t="str">
        <f t="shared" si="67"/>
        <v>https://www.aiche.org/academy/conferences/loss-prevention-symposium/1987/proceeding</v>
      </c>
      <c r="N631" s="71" t="str">
        <f>F631&amp;", """&amp;E631&amp;","" "&amp;L631&amp;","&amp;" Session "&amp;J631&amp;", AIChE, "&amp;MID(C631,5,4)&amp;"."</f>
        <v>L. G. Britton, and J. A. Smith, "Static Hazards Of Drum Filling I. Actual Incidents And Guidelines," 21st Annual Loss Prevention Symposium, Session 54e, AIChE, 1987.</v>
      </c>
      <c r="O631" s="90" t="str">
        <f t="shared" si="68"/>
        <v>https://www.aiche.org/academy/conferences/loss-prevention-symposium/1987/proceeding/session/technical-papers</v>
      </c>
      <c r="P631" s="28" t="s">
        <v>16522</v>
      </c>
      <c r="Q631" s="90" t="str">
        <f t="shared" si="66"/>
        <v>https://www.aiche.org/node/1530886/group/9276/session/118976/paper/821436</v>
      </c>
    </row>
    <row r="632" spans="1:17" ht="46.5" x14ac:dyDescent="0.35">
      <c r="A632" s="29">
        <v>631</v>
      </c>
      <c r="B632" s="29">
        <v>1988</v>
      </c>
      <c r="C632" s="29" t="s">
        <v>1440</v>
      </c>
      <c r="D632" s="80" t="s">
        <v>1544</v>
      </c>
      <c r="E632" s="28" t="s">
        <v>15197</v>
      </c>
      <c r="F632" s="28" t="s">
        <v>1566</v>
      </c>
      <c r="G632" s="29">
        <v>7</v>
      </c>
      <c r="H632" s="29">
        <v>1</v>
      </c>
      <c r="I632" s="29" t="s">
        <v>1567</v>
      </c>
      <c r="J632" s="29" t="s">
        <v>1564</v>
      </c>
      <c r="K632" s="29">
        <v>45</v>
      </c>
      <c r="L632" s="28" t="s">
        <v>886</v>
      </c>
      <c r="M632" s="65" t="str">
        <f>HYPERLINK("https://www.aiche.org/academy/conferences/loss-prevention-symposium/1987/proceeding")</f>
        <v>https://www.aiche.org/academy/conferences/loss-prevention-symposium/1987/proceeding</v>
      </c>
      <c r="N632" s="71" t="str">
        <f>F632&amp;", """&amp;E632&amp;","" "&amp;L632&amp;", Vol "&amp;G632&amp;"("&amp;H632&amp;"), "&amp;I632&amp;", "&amp;B632&amp;"."</f>
        <v>L. G. Britton and J. A. Smith, "Static hazards of drum filling. I. Actual incidents and guidelines - POP Version," Plant/Operations Progress, Vol 7(1), '53-63, 1988.</v>
      </c>
      <c r="O632" s="90" t="str">
        <f>HYPERLINK("https://www.aiche.org/academy/conferences/loss-prevention-symposium/1987/proceeding/session/technical-papers")</f>
        <v>https://www.aiche.org/academy/conferences/loss-prevention-symposium/1987/proceeding/session/technical-papers</v>
      </c>
      <c r="P632" s="28" t="s">
        <v>16523</v>
      </c>
      <c r="Q632" s="90" t="str">
        <f t="shared" si="66"/>
        <v>https://www.aiche.org/node/1530886/group/9276/session/118976/paper/821441</v>
      </c>
    </row>
    <row r="633" spans="1:17" ht="46.5" x14ac:dyDescent="0.35">
      <c r="A633" s="29">
        <v>632</v>
      </c>
      <c r="B633" s="29">
        <v>1988</v>
      </c>
      <c r="C633" s="29" t="s">
        <v>1568</v>
      </c>
      <c r="D633" s="38" t="s">
        <v>1569</v>
      </c>
      <c r="E633" s="28" t="s">
        <v>1570</v>
      </c>
      <c r="F633" s="28" t="s">
        <v>1165</v>
      </c>
      <c r="G633" s="28"/>
      <c r="H633" s="28"/>
      <c r="I633" s="28"/>
      <c r="J633" s="29" t="s">
        <v>1571</v>
      </c>
      <c r="K633" s="29" t="s">
        <v>35</v>
      </c>
      <c r="L633" s="28" t="s">
        <v>1572</v>
      </c>
      <c r="M633" s="65" t="str">
        <f t="shared" ref="M633:M672" si="70">HYPERLINK("https://www.aiche.org/academy/conferences/loss-prevention-symposium/1988/proceeding")</f>
        <v>https://www.aiche.org/academy/conferences/loss-prevention-symposium/1988/proceeding</v>
      </c>
      <c r="N633" s="71" t="str">
        <f>F633&amp;", """&amp;E633&amp;","" "&amp;L633&amp;","&amp;" Session "&amp;J633&amp;", AIChE, "&amp;MID(C633,5,4)&amp;"."</f>
        <v>H. G. Fisher, "The DIERS users group: A forum for development/dissemination of emergency relief system design technology," 22nd Annual Loss Prevention Symposium, Session 73a, AIChE, 1988.</v>
      </c>
      <c r="O633" s="90" t="str">
        <f t="shared" ref="O633:O672" si="71">HYPERLINK("https://www.aiche.org/academy/conferences/loss-prevention-symposium/1988/proceeding/session/technical-papers")</f>
        <v>https://www.aiche.org/academy/conferences/loss-prevention-symposium/1988/proceeding/session/technical-papers</v>
      </c>
      <c r="P633" s="28" t="s">
        <v>16524</v>
      </c>
      <c r="Q633" s="90" t="str">
        <f t="shared" si="66"/>
        <v>https://www.aiche.org/node/1565971/group/9281/session/118986/paper/821456</v>
      </c>
    </row>
    <row r="634" spans="1:17" ht="46.5" x14ac:dyDescent="0.35">
      <c r="A634" s="29">
        <v>633</v>
      </c>
      <c r="B634" s="29">
        <v>1989</v>
      </c>
      <c r="C634" s="29" t="s">
        <v>1568</v>
      </c>
      <c r="D634" s="38" t="s">
        <v>1569</v>
      </c>
      <c r="E634" s="28" t="s">
        <v>15198</v>
      </c>
      <c r="F634" s="28" t="s">
        <v>1165</v>
      </c>
      <c r="G634" s="29">
        <v>8</v>
      </c>
      <c r="H634" s="29">
        <v>2</v>
      </c>
      <c r="I634" s="29" t="s">
        <v>1573</v>
      </c>
      <c r="J634" s="29"/>
      <c r="K634" s="29" t="s">
        <v>36</v>
      </c>
      <c r="L634" s="28" t="s">
        <v>886</v>
      </c>
      <c r="M634" s="65" t="str">
        <f t="shared" si="70"/>
        <v>https://www.aiche.org/academy/conferences/loss-prevention-symposium/1988/proceeding</v>
      </c>
      <c r="N634" s="71" t="str">
        <f>F634&amp;", """&amp;E634&amp;","" "&amp;L634&amp;", Vol "&amp;G634&amp;"("&amp;H634&amp;"), "&amp;I634&amp;", "&amp;B634&amp;"."</f>
        <v>H. G. Fisher, "The DIERS users group: A forum for development/dissemination of emergency relief system design technology - POP Version," Plant/Operations Progress, Vol 8(2), '70-72, 1989.</v>
      </c>
      <c r="O634" s="90" t="str">
        <f t="shared" si="71"/>
        <v>https://www.aiche.org/academy/conferences/loss-prevention-symposium/1988/proceeding/session/technical-papers</v>
      </c>
      <c r="P634" s="28" t="s">
        <v>16525</v>
      </c>
      <c r="Q634" s="90" t="str">
        <f t="shared" si="66"/>
        <v>https://www.aiche.org/node/1565971/group/9281/session/118986/paper/821461</v>
      </c>
    </row>
    <row r="635" spans="1:17" ht="46.5" x14ac:dyDescent="0.35">
      <c r="A635" s="29">
        <v>634</v>
      </c>
      <c r="B635" s="29">
        <v>1988</v>
      </c>
      <c r="C635" s="29" t="s">
        <v>1568</v>
      </c>
      <c r="D635" s="38" t="s">
        <v>1569</v>
      </c>
      <c r="E635" s="28" t="s">
        <v>1574</v>
      </c>
      <c r="F635" s="28" t="s">
        <v>1575</v>
      </c>
      <c r="G635" s="28"/>
      <c r="H635" s="28"/>
      <c r="I635" s="28"/>
      <c r="J635" s="29" t="s">
        <v>1576</v>
      </c>
      <c r="K635" s="29" t="s">
        <v>37</v>
      </c>
      <c r="L635" s="28" t="s">
        <v>1572</v>
      </c>
      <c r="M635" s="65" t="str">
        <f t="shared" si="70"/>
        <v>https://www.aiche.org/academy/conferences/loss-prevention-symposium/1988/proceeding</v>
      </c>
      <c r="N635" s="71" t="str">
        <f>F635&amp;", """&amp;E635&amp;","" "&amp;L635&amp;","&amp;" Session "&amp;J635&amp;", AIChE, "&amp;MID(C635,5,4)&amp;"."</f>
        <v>W. T. Vyn and I. Swift, "Vent Sizing Calorimetry: A Critique of Existing Equipment," 22nd Annual Loss Prevention Symposium, Session 73b, AIChE, 1988.</v>
      </c>
      <c r="O635" s="90" t="str">
        <f t="shared" si="71"/>
        <v>https://www.aiche.org/academy/conferences/loss-prevention-symposium/1988/proceeding/session/technical-papers</v>
      </c>
      <c r="P635" s="28" t="s">
        <v>16526</v>
      </c>
      <c r="Q635" s="90" t="str">
        <f t="shared" si="66"/>
        <v>https://www.aiche.org/node/1565971/group/9281/session/118986/paper/821466</v>
      </c>
    </row>
    <row r="636" spans="1:17" ht="46.5" x14ac:dyDescent="0.35">
      <c r="A636" s="29">
        <v>635</v>
      </c>
      <c r="B636" s="29">
        <v>1988</v>
      </c>
      <c r="C636" s="29" t="s">
        <v>1568</v>
      </c>
      <c r="D636" s="38" t="s">
        <v>1569</v>
      </c>
      <c r="E636" s="28" t="s">
        <v>1577</v>
      </c>
      <c r="F636" s="28" t="s">
        <v>1578</v>
      </c>
      <c r="G636" s="28"/>
      <c r="H636" s="28"/>
      <c r="I636" s="28"/>
      <c r="J636" s="29" t="s">
        <v>1579</v>
      </c>
      <c r="K636" s="29" t="s">
        <v>38</v>
      </c>
      <c r="L636" s="28" t="s">
        <v>1572</v>
      </c>
      <c r="M636" s="65" t="str">
        <f t="shared" si="70"/>
        <v>https://www.aiche.org/academy/conferences/loss-prevention-symposium/1988/proceeding</v>
      </c>
      <c r="N636" s="71" t="str">
        <f>F636&amp;", """&amp;E636&amp;","" "&amp;L636&amp;","&amp;" Session "&amp;J636&amp;", AIChE, "&amp;MID(C636,5,4)&amp;"."</f>
        <v>J. C. Leung, N. J. Stepaniuk, and G. L. Cantrell, "Emergency Relief Considerations Under Severe Segregation Scenarios," 22nd Annual Loss Prevention Symposium, Session 73c, AIChE, 1988.</v>
      </c>
      <c r="O636" s="90" t="str">
        <f t="shared" si="71"/>
        <v>https://www.aiche.org/academy/conferences/loss-prevention-symposium/1988/proceeding/session/technical-papers</v>
      </c>
      <c r="P636" s="28" t="s">
        <v>16527</v>
      </c>
      <c r="Q636" s="90" t="str">
        <f t="shared" si="66"/>
        <v>https://www.aiche.org/node/1565971/group/9281/session/118986/paper/821471</v>
      </c>
    </row>
    <row r="637" spans="1:17" ht="46.5" x14ac:dyDescent="0.35">
      <c r="A637" s="29">
        <v>636</v>
      </c>
      <c r="B637" s="29">
        <v>1989</v>
      </c>
      <c r="C637" s="29" t="s">
        <v>1568</v>
      </c>
      <c r="D637" s="38" t="s">
        <v>1569</v>
      </c>
      <c r="E637" s="28" t="s">
        <v>15199</v>
      </c>
      <c r="F637" s="28" t="s">
        <v>1581</v>
      </c>
      <c r="G637" s="29">
        <v>8</v>
      </c>
      <c r="H637" s="29">
        <v>1</v>
      </c>
      <c r="I637" s="29" t="s">
        <v>1582</v>
      </c>
      <c r="J637" s="29"/>
      <c r="K637" s="29" t="s">
        <v>39</v>
      </c>
      <c r="L637" s="28" t="s">
        <v>886</v>
      </c>
      <c r="M637" s="65" t="str">
        <f t="shared" si="70"/>
        <v>https://www.aiche.org/academy/conferences/loss-prevention-symposium/1988/proceeding</v>
      </c>
      <c r="N637" s="71" t="str">
        <f>F637&amp;", """&amp;E637&amp;","" "&amp;L637&amp;", Vol "&amp;G637&amp;"("&amp;H637&amp;"), "&amp;I637&amp;", "&amp;B637&amp;"."</f>
        <v>J. C. Leung, N. J. Stepaniuk and G. L. Cantrell, "Emergency relief considerations under segregation scenarios - POP Version," Plant/Operations Progress, Vol 8(1), '3-7, 1989.</v>
      </c>
      <c r="O637" s="90" t="str">
        <f t="shared" si="71"/>
        <v>https://www.aiche.org/academy/conferences/loss-prevention-symposium/1988/proceeding/session/technical-papers</v>
      </c>
      <c r="P637" s="28" t="s">
        <v>16528</v>
      </c>
      <c r="Q637" s="90" t="str">
        <f t="shared" si="66"/>
        <v>https://www.aiche.org/node/1565971/group/9281/session/118986/paper/821476</v>
      </c>
    </row>
    <row r="638" spans="1:17" ht="46.5" x14ac:dyDescent="0.35">
      <c r="A638" s="29">
        <v>637</v>
      </c>
      <c r="B638" s="29">
        <v>1988</v>
      </c>
      <c r="C638" s="29" t="s">
        <v>1568</v>
      </c>
      <c r="D638" s="38" t="s">
        <v>1569</v>
      </c>
      <c r="E638" s="28" t="s">
        <v>1583</v>
      </c>
      <c r="F638" s="28" t="s">
        <v>1584</v>
      </c>
      <c r="G638" s="28"/>
      <c r="H638" s="28"/>
      <c r="I638" s="28"/>
      <c r="J638" s="29" t="s">
        <v>1585</v>
      </c>
      <c r="K638" s="29" t="s">
        <v>40</v>
      </c>
      <c r="L638" s="28" t="s">
        <v>1572</v>
      </c>
      <c r="M638" s="65" t="str">
        <f t="shared" si="70"/>
        <v>https://www.aiche.org/academy/conferences/loss-prevention-symposium/1988/proceeding</v>
      </c>
      <c r="N638" s="71" t="str">
        <f>F638&amp;", """&amp;E638&amp;","" "&amp;L638&amp;","&amp;" Session "&amp;J638&amp;", AIChE, "&amp;MID(C638,5,4)&amp;"."</f>
        <v>K. E. First and J. E. Huff, "Design Charts for Two-Phase Flashing Flow In Emergency Pressure Relief Systems," 22nd Annual Loss Prevention Symposium, Session 73d, AIChE, 1988.</v>
      </c>
      <c r="O638" s="90" t="str">
        <f t="shared" si="71"/>
        <v>https://www.aiche.org/academy/conferences/loss-prevention-symposium/1988/proceeding/session/technical-papers</v>
      </c>
      <c r="P638" s="28" t="s">
        <v>16529</v>
      </c>
      <c r="Q638" s="90" t="str">
        <f t="shared" si="66"/>
        <v>https://www.aiche.org/node/1565971/group/9281/session/118986/paper/821481</v>
      </c>
    </row>
    <row r="639" spans="1:17" ht="46.5" x14ac:dyDescent="0.35">
      <c r="A639" s="29">
        <v>638</v>
      </c>
      <c r="B639" s="29">
        <v>1989</v>
      </c>
      <c r="C639" s="29" t="s">
        <v>1568</v>
      </c>
      <c r="D639" s="38" t="s">
        <v>1569</v>
      </c>
      <c r="E639" s="28" t="s">
        <v>15200</v>
      </c>
      <c r="F639" s="28" t="s">
        <v>1584</v>
      </c>
      <c r="G639" s="29">
        <v>8</v>
      </c>
      <c r="H639" s="29">
        <v>1</v>
      </c>
      <c r="I639" s="29" t="s">
        <v>1587</v>
      </c>
      <c r="J639" s="29"/>
      <c r="K639" s="29" t="s">
        <v>41</v>
      </c>
      <c r="L639" s="28" t="s">
        <v>886</v>
      </c>
      <c r="M639" s="65" t="str">
        <f t="shared" si="70"/>
        <v>https://www.aiche.org/academy/conferences/loss-prevention-symposium/1988/proceeding</v>
      </c>
      <c r="N639" s="71" t="str">
        <f>F639&amp;", """&amp;E639&amp;","" "&amp;L639&amp;", Vol "&amp;G639&amp;"("&amp;H639&amp;"), "&amp;I639&amp;", "&amp;B639&amp;"."</f>
        <v>K. E. First and J. E. Huff, "Design charts for two-phase flashing flow in emergency pressure relief systems - POP Version," Plant/Operations Progress, Vol 8(1), '40-54, 1989.</v>
      </c>
      <c r="O639" s="90" t="str">
        <f t="shared" si="71"/>
        <v>https://www.aiche.org/academy/conferences/loss-prevention-symposium/1988/proceeding/session/technical-papers</v>
      </c>
      <c r="P639" s="28" t="s">
        <v>16530</v>
      </c>
      <c r="Q639" s="90" t="str">
        <f t="shared" si="66"/>
        <v>https://www.aiche.org/node/1565971/group/9281/session/118986/paper/821486</v>
      </c>
    </row>
    <row r="640" spans="1:17" ht="46.5" x14ac:dyDescent="0.35">
      <c r="A640" s="29">
        <v>639</v>
      </c>
      <c r="B640" s="29">
        <v>1988</v>
      </c>
      <c r="C640" s="29" t="s">
        <v>1568</v>
      </c>
      <c r="D640" s="38" t="s">
        <v>1569</v>
      </c>
      <c r="E640" s="28" t="s">
        <v>1588</v>
      </c>
      <c r="F640" s="28" t="s">
        <v>1589</v>
      </c>
      <c r="G640" s="28"/>
      <c r="H640" s="28"/>
      <c r="I640" s="28"/>
      <c r="J640" s="29" t="s">
        <v>1590</v>
      </c>
      <c r="K640" s="29" t="s">
        <v>42</v>
      </c>
      <c r="L640" s="28" t="s">
        <v>1572</v>
      </c>
      <c r="M640" s="65" t="str">
        <f t="shared" si="70"/>
        <v>https://www.aiche.org/academy/conferences/loss-prevention-symposium/1988/proceeding</v>
      </c>
      <c r="N640" s="71" t="str">
        <f>F640&amp;", """&amp;E640&amp;","" "&amp;L640&amp;","&amp;" Session "&amp;J640&amp;", AIChE, "&amp;MID(C640,5,4)&amp;"."</f>
        <v>L. S. Kirch, and J. W. Magee, and W. W. Stuper, "Application of the DIERS Methodology to the Study of Runaway Polymerizations," 22nd Annual Loss Prevention Symposium, Session 73e, AIChE, 1988.</v>
      </c>
      <c r="O640" s="90" t="str">
        <f t="shared" si="71"/>
        <v>https://www.aiche.org/academy/conferences/loss-prevention-symposium/1988/proceeding/session/technical-papers</v>
      </c>
      <c r="P640" s="28" t="s">
        <v>16531</v>
      </c>
      <c r="Q640" s="90" t="str">
        <f t="shared" si="66"/>
        <v>https://www.aiche.org/node/1565971/group/9281/session/118986/paper/821491</v>
      </c>
    </row>
    <row r="641" spans="1:17" ht="62" x14ac:dyDescent="0.35">
      <c r="A641" s="29">
        <v>640</v>
      </c>
      <c r="B641" s="29">
        <v>1990</v>
      </c>
      <c r="C641" s="29" t="s">
        <v>1568</v>
      </c>
      <c r="D641" s="38" t="s">
        <v>1569</v>
      </c>
      <c r="E641" s="28" t="s">
        <v>15201</v>
      </c>
      <c r="F641" s="28" t="s">
        <v>1592</v>
      </c>
      <c r="G641" s="29">
        <v>9</v>
      </c>
      <c r="H641" s="29">
        <v>1</v>
      </c>
      <c r="I641" s="29" t="s">
        <v>1593</v>
      </c>
      <c r="J641" s="29"/>
      <c r="K641" s="29" t="s">
        <v>43</v>
      </c>
      <c r="L641" s="28" t="s">
        <v>886</v>
      </c>
      <c r="M641" s="65" t="str">
        <f t="shared" si="70"/>
        <v>https://www.aiche.org/academy/conferences/loss-prevention-symposium/1988/proceeding</v>
      </c>
      <c r="N641" s="71" t="str">
        <f>F641&amp;", """&amp;E641&amp;","" "&amp;L641&amp;", Vol "&amp;G641&amp;"("&amp;H641&amp;"), "&amp;I641&amp;", "&amp;B641&amp;"."</f>
        <v>L. S. Kirch, J. W. Magee and W. W. Stuper, "Application of the DIERS methodology to the study of runaway polymerization: Validation of the DIERS methodology using blow-down tests - POP Version," Plant/Operations Progress, Vol 9(1), '11-15, 1990.</v>
      </c>
      <c r="O641" s="90" t="str">
        <f t="shared" si="71"/>
        <v>https://www.aiche.org/academy/conferences/loss-prevention-symposium/1988/proceeding/session/technical-papers</v>
      </c>
      <c r="P641" s="28" t="s">
        <v>16532</v>
      </c>
      <c r="Q641" s="90" t="str">
        <f t="shared" si="66"/>
        <v>https://www.aiche.org/node/1565971/group/9281/session/118986/paper/821496</v>
      </c>
    </row>
    <row r="642" spans="1:17" ht="46.5" x14ac:dyDescent="0.35">
      <c r="A642" s="29">
        <v>641</v>
      </c>
      <c r="B642" s="29">
        <v>1988</v>
      </c>
      <c r="C642" s="29" t="s">
        <v>1568</v>
      </c>
      <c r="D642" s="38" t="s">
        <v>1569</v>
      </c>
      <c r="E642" s="28" t="s">
        <v>1594</v>
      </c>
      <c r="F642" s="28" t="s">
        <v>1595</v>
      </c>
      <c r="G642" s="28"/>
      <c r="H642" s="28"/>
      <c r="I642" s="28"/>
      <c r="J642" s="29" t="s">
        <v>1596</v>
      </c>
      <c r="K642" s="29">
        <v>10</v>
      </c>
      <c r="L642" s="28" t="s">
        <v>1572</v>
      </c>
      <c r="M642" s="65" t="str">
        <f t="shared" si="70"/>
        <v>https://www.aiche.org/academy/conferences/loss-prevention-symposium/1988/proceeding</v>
      </c>
      <c r="N642" s="71" t="str">
        <f>F642&amp;", """&amp;E642&amp;","" "&amp;L642&amp;","&amp;" Session "&amp;J642&amp;", AIChE, "&amp;MID(C642,5,4)&amp;"."</f>
        <v>H. K. Fauske, M. A. Grolmes, and G. H. Clare, "Applying DIERS Methodology to Existing Plant Operations," 22nd Annual Loss Prevention Symposium, Session 73f, AIChE, 1988.</v>
      </c>
      <c r="O642" s="90" t="str">
        <f t="shared" si="71"/>
        <v>https://www.aiche.org/academy/conferences/loss-prevention-symposium/1988/proceeding/session/technical-papers</v>
      </c>
      <c r="P642" s="28" t="s">
        <v>16533</v>
      </c>
      <c r="Q642" s="90" t="str">
        <f t="shared" si="66"/>
        <v>https://www.aiche.org/node/1565971/group/9281/session/118986/paper/821501</v>
      </c>
    </row>
    <row r="643" spans="1:17" ht="46.5" x14ac:dyDescent="0.35">
      <c r="A643" s="29">
        <v>642</v>
      </c>
      <c r="B643" s="29">
        <v>1989</v>
      </c>
      <c r="C643" s="29" t="s">
        <v>1568</v>
      </c>
      <c r="D643" s="38" t="s">
        <v>1569</v>
      </c>
      <c r="E643" s="28" t="s">
        <v>15202</v>
      </c>
      <c r="F643" s="28" t="s">
        <v>1598</v>
      </c>
      <c r="G643" s="29">
        <v>8</v>
      </c>
      <c r="H643" s="29">
        <v>1</v>
      </c>
      <c r="I643" s="29" t="s">
        <v>1599</v>
      </c>
      <c r="J643" s="29"/>
      <c r="K643" s="29">
        <v>11</v>
      </c>
      <c r="L643" s="28" t="s">
        <v>886</v>
      </c>
      <c r="M643" s="65" t="str">
        <f t="shared" si="70"/>
        <v>https://www.aiche.org/academy/conferences/loss-prevention-symposium/1988/proceeding</v>
      </c>
      <c r="N643" s="71" t="str">
        <f>F643&amp;", """&amp;E643&amp;","" "&amp;L643&amp;", Vol "&amp;G643&amp;"("&amp;H643&amp;"), "&amp;I643&amp;", "&amp;B643&amp;"."</f>
        <v>H. K. Fauske, M. A. Grolmes and G. H. Clare, "Process safety evaluation applying DIERS methodology to existing plant operations - POP Version," Plant/Operations Progress, Vol 8(1), '19-24, 1989.</v>
      </c>
      <c r="O643" s="90" t="str">
        <f t="shared" si="71"/>
        <v>https://www.aiche.org/academy/conferences/loss-prevention-symposium/1988/proceeding/session/technical-papers</v>
      </c>
      <c r="P643" s="28" t="s">
        <v>16534</v>
      </c>
      <c r="Q643" s="90" t="str">
        <f t="shared" si="66"/>
        <v>https://www.aiche.org/node/1565971/group/9281/session/118986/paper/821506</v>
      </c>
    </row>
    <row r="644" spans="1:17" ht="31" x14ac:dyDescent="0.35">
      <c r="A644" s="29">
        <v>643</v>
      </c>
      <c r="B644" s="29">
        <v>1988</v>
      </c>
      <c r="C644" s="29" t="s">
        <v>1568</v>
      </c>
      <c r="D644" s="38" t="s">
        <v>1600</v>
      </c>
      <c r="E644" s="28" t="s">
        <v>1601</v>
      </c>
      <c r="F644" s="28" t="s">
        <v>1602</v>
      </c>
      <c r="G644" s="28"/>
      <c r="H644" s="28"/>
      <c r="I644" s="28"/>
      <c r="J644" s="29" t="s">
        <v>1603</v>
      </c>
      <c r="K644" s="29">
        <v>12</v>
      </c>
      <c r="L644" s="28" t="s">
        <v>1572</v>
      </c>
      <c r="M644" s="65" t="str">
        <f t="shared" si="70"/>
        <v>https://www.aiche.org/academy/conferences/loss-prevention-symposium/1988/proceeding</v>
      </c>
      <c r="N644" s="71" t="str">
        <f>F644&amp;", """&amp;E644&amp;","" "&amp;L644&amp;","&amp;" Session "&amp;J644&amp;", AIChE, "&amp;MID(C644,5,4)&amp;"."</f>
        <v>O. M. Slye, Jr., "Loss Prevention Fundamentals for the Process Industry," 22nd Annual Loss Prevention Symposium, Session 74a, AIChE, 1988.</v>
      </c>
      <c r="O644" s="90" t="str">
        <f t="shared" si="71"/>
        <v>https://www.aiche.org/academy/conferences/loss-prevention-symposium/1988/proceeding/session/technical-papers</v>
      </c>
      <c r="P644" s="28" t="s">
        <v>16535</v>
      </c>
      <c r="Q644" s="90" t="str">
        <f t="shared" si="66"/>
        <v>https://www.aiche.org/node/1565971/group/9281/session/118986/paper/821511</v>
      </c>
    </row>
    <row r="645" spans="1:17" ht="31" x14ac:dyDescent="0.35">
      <c r="A645" s="29">
        <v>644</v>
      </c>
      <c r="B645" s="29">
        <v>1988</v>
      </c>
      <c r="C645" s="29" t="s">
        <v>1568</v>
      </c>
      <c r="D645" s="38" t="s">
        <v>1600</v>
      </c>
      <c r="E645" s="28" t="s">
        <v>1604</v>
      </c>
      <c r="F645" s="28" t="s">
        <v>1605</v>
      </c>
      <c r="G645" s="28"/>
      <c r="H645" s="28"/>
      <c r="I645" s="28"/>
      <c r="J645" s="29" t="s">
        <v>1606</v>
      </c>
      <c r="K645" s="29">
        <v>13</v>
      </c>
      <c r="L645" s="28" t="s">
        <v>1572</v>
      </c>
      <c r="M645" s="65" t="str">
        <f t="shared" si="70"/>
        <v>https://www.aiche.org/academy/conferences/loss-prevention-symposium/1988/proceeding</v>
      </c>
      <c r="N645" s="71" t="str">
        <f>F645&amp;", """&amp;E645&amp;","" "&amp;L645&amp;","&amp;" Session "&amp;J645&amp;", AIChE, "&amp;MID(C645,5,4)&amp;"."</f>
        <v>L. E. Almgren, "Designing for Fire and Explosion Safety," 22nd Annual Loss Prevention Symposium, Session 74b, AIChE, 1988.</v>
      </c>
      <c r="O645" s="90" t="str">
        <f t="shared" si="71"/>
        <v>https://www.aiche.org/academy/conferences/loss-prevention-symposium/1988/proceeding/session/technical-papers</v>
      </c>
      <c r="P645" s="28" t="s">
        <v>16536</v>
      </c>
      <c r="Q645" s="90" t="str">
        <f t="shared" si="66"/>
        <v>https://www.aiche.org/node/1565971/group/9281/session/118986/paper/821516</v>
      </c>
    </row>
    <row r="646" spans="1:17" ht="46.5" x14ac:dyDescent="0.35">
      <c r="A646" s="29">
        <v>645</v>
      </c>
      <c r="B646" s="29">
        <v>1988</v>
      </c>
      <c r="C646" s="29" t="s">
        <v>1568</v>
      </c>
      <c r="D646" s="38" t="s">
        <v>1600</v>
      </c>
      <c r="E646" s="28" t="s">
        <v>1607</v>
      </c>
      <c r="F646" s="28" t="s">
        <v>1009</v>
      </c>
      <c r="G646" s="28"/>
      <c r="H646" s="28"/>
      <c r="I646" s="28"/>
      <c r="J646" s="29" t="s">
        <v>1608</v>
      </c>
      <c r="K646" s="29">
        <v>14</v>
      </c>
      <c r="L646" s="28" t="s">
        <v>1572</v>
      </c>
      <c r="M646" s="65" t="str">
        <f t="shared" si="70"/>
        <v>https://www.aiche.org/academy/conferences/loss-prevention-symposium/1988/proceeding</v>
      </c>
      <c r="N646" s="71" t="str">
        <f>F646&amp;", """&amp;E646&amp;","" "&amp;L646&amp;","&amp;" Session "&amp;J646&amp;", AIChE, "&amp;MID(C646,5,4)&amp;"."</f>
        <v>I. Swift, "NFPA 68 Guide for Venting Deflagrations: What's New and How It Affects You," 22nd Annual Loss Prevention Symposium, Session 74c, AIChE, 1988.</v>
      </c>
      <c r="O646" s="90" t="str">
        <f t="shared" si="71"/>
        <v>https://www.aiche.org/academy/conferences/loss-prevention-symposium/1988/proceeding/session/technical-papers</v>
      </c>
      <c r="P646" s="28" t="s">
        <v>16537</v>
      </c>
      <c r="Q646" s="90" t="str">
        <f t="shared" si="66"/>
        <v>https://www.aiche.org/node/1565971/group/9281/session/118986/paper/821521</v>
      </c>
    </row>
    <row r="647" spans="1:17" ht="31" x14ac:dyDescent="0.35">
      <c r="A647" s="29">
        <v>646</v>
      </c>
      <c r="B647" s="29">
        <v>1988</v>
      </c>
      <c r="C647" s="29" t="s">
        <v>1568</v>
      </c>
      <c r="D647" s="38" t="s">
        <v>1600</v>
      </c>
      <c r="E647" s="28" t="s">
        <v>1609</v>
      </c>
      <c r="F647" s="28" t="s">
        <v>1610</v>
      </c>
      <c r="G647" s="28"/>
      <c r="H647" s="28"/>
      <c r="I647" s="28"/>
      <c r="J647" s="29" t="s">
        <v>1611</v>
      </c>
      <c r="K647" s="29">
        <v>15</v>
      </c>
      <c r="L647" s="28" t="s">
        <v>1572</v>
      </c>
      <c r="M647" s="65" t="str">
        <f t="shared" si="70"/>
        <v>https://www.aiche.org/academy/conferences/loss-prevention-symposium/1988/proceeding</v>
      </c>
      <c r="N647" s="71" t="str">
        <f>F647&amp;", """&amp;E647&amp;","" "&amp;L647&amp;","&amp;" Session "&amp;J647&amp;", AIChE, "&amp;MID(C647,5,4)&amp;"."</f>
        <v>C. Yao, "The Development and Application of the ESFR Sprinkler System," 22nd Annual Loss Prevention Symposium, Session 74d, AIChE, 1988.</v>
      </c>
      <c r="O647" s="90" t="str">
        <f t="shared" si="71"/>
        <v>https://www.aiche.org/academy/conferences/loss-prevention-symposium/1988/proceeding/session/technical-papers</v>
      </c>
      <c r="P647" s="28" t="s">
        <v>16538</v>
      </c>
      <c r="Q647" s="90" t="str">
        <f t="shared" si="66"/>
        <v>https://www.aiche.org/node/1565971/group/9281/session/118986/paper/821526</v>
      </c>
    </row>
    <row r="648" spans="1:17" ht="31" x14ac:dyDescent="0.35">
      <c r="A648" s="29">
        <v>647</v>
      </c>
      <c r="B648" s="29">
        <v>1988</v>
      </c>
      <c r="C648" s="29" t="s">
        <v>1568</v>
      </c>
      <c r="D648" s="38" t="s">
        <v>1600</v>
      </c>
      <c r="E648" s="28" t="s">
        <v>15111</v>
      </c>
      <c r="F648" s="28" t="s">
        <v>1610</v>
      </c>
      <c r="G648" s="29">
        <v>84</v>
      </c>
      <c r="H648" s="28">
        <v>11</v>
      </c>
      <c r="I648" s="29" t="s">
        <v>1612</v>
      </c>
      <c r="J648" s="29" t="s">
        <v>1611</v>
      </c>
      <c r="K648" s="29">
        <v>16</v>
      </c>
      <c r="L648" s="28" t="s">
        <v>1188</v>
      </c>
      <c r="M648" s="65" t="str">
        <f t="shared" si="70"/>
        <v>https://www.aiche.org/academy/conferences/loss-prevention-symposium/1988/proceeding</v>
      </c>
      <c r="N648" s="71" t="str">
        <f>F648&amp;", """&amp;E648&amp;","" "&amp;L648&amp;", Vol "&amp;G648&amp;"("&amp;H648&amp;"), "&amp;I648&amp;", "&amp;B648&amp;"."</f>
        <v>C. Yao, "Early Suppression Fast Response Sprinkler Systems- CEP Version," Chemical Engineering Progress, Vol 84(11), 38-43, 1988.</v>
      </c>
      <c r="O648" s="90" t="str">
        <f t="shared" si="71"/>
        <v>https://www.aiche.org/academy/conferences/loss-prevention-symposium/1988/proceeding/session/technical-papers</v>
      </c>
      <c r="P648" s="28" t="s">
        <v>16539</v>
      </c>
      <c r="Q648" s="90" t="str">
        <f t="shared" si="66"/>
        <v>https://www.aiche.org/node/1565971/group/9281/session/118986/paper/821531</v>
      </c>
    </row>
    <row r="649" spans="1:17" ht="31" x14ac:dyDescent="0.35">
      <c r="A649" s="29">
        <v>648</v>
      </c>
      <c r="B649" s="29">
        <v>1988</v>
      </c>
      <c r="C649" s="29" t="s">
        <v>1568</v>
      </c>
      <c r="D649" s="38" t="s">
        <v>1600</v>
      </c>
      <c r="E649" s="28" t="s">
        <v>1613</v>
      </c>
      <c r="F649" s="28" t="s">
        <v>1128</v>
      </c>
      <c r="G649" s="28"/>
      <c r="H649" s="28"/>
      <c r="I649" s="28"/>
      <c r="J649" s="29" t="s">
        <v>1614</v>
      </c>
      <c r="K649" s="29">
        <v>17</v>
      </c>
      <c r="L649" s="28" t="s">
        <v>1572</v>
      </c>
      <c r="M649" s="65" t="str">
        <f t="shared" si="70"/>
        <v>https://www.aiche.org/academy/conferences/loss-prevention-symposium/1988/proceeding</v>
      </c>
      <c r="N649" s="71" t="str">
        <f>F649&amp;", """&amp;E649&amp;","" "&amp;L649&amp;","&amp;" Session "&amp;J650&amp;", AIChE, "&amp;MID(C649,5,4)&amp;"."</f>
        <v>R. W. Prugh, "Quantitative Evaluation of "BLEVE" Hazards," 22nd Annual Loss Prevention Symposium, Session 75a, AIChE, 1988.</v>
      </c>
      <c r="O649" s="90" t="str">
        <f t="shared" si="71"/>
        <v>https://www.aiche.org/academy/conferences/loss-prevention-symposium/1988/proceeding/session/technical-papers</v>
      </c>
      <c r="P649" s="28" t="s">
        <v>16540</v>
      </c>
      <c r="Q649" s="90" t="str">
        <f t="shared" si="66"/>
        <v>https://www.aiche.org/node/1565971/group/9281/session/118986/paper/821536</v>
      </c>
    </row>
    <row r="650" spans="1:17" ht="46.5" x14ac:dyDescent="0.35">
      <c r="A650" s="29">
        <v>649</v>
      </c>
      <c r="B650" s="29">
        <v>1988</v>
      </c>
      <c r="C650" s="29" t="s">
        <v>1568</v>
      </c>
      <c r="D650" s="38" t="s">
        <v>1615</v>
      </c>
      <c r="E650" s="28" t="s">
        <v>1616</v>
      </c>
      <c r="F650" s="28" t="s">
        <v>1617</v>
      </c>
      <c r="G650" s="28"/>
      <c r="H650" s="28"/>
      <c r="I650" s="28"/>
      <c r="J650" s="29" t="s">
        <v>1618</v>
      </c>
      <c r="K650" s="29">
        <v>18</v>
      </c>
      <c r="L650" s="28" t="s">
        <v>1572</v>
      </c>
      <c r="M650" s="65" t="str">
        <f t="shared" si="70"/>
        <v>https://www.aiche.org/academy/conferences/loss-prevention-symposium/1988/proceeding</v>
      </c>
      <c r="N650" s="71" t="str">
        <f>F650&amp;", """&amp;E650&amp;","" "&amp;L650&amp;","&amp;" Session "&amp;J650&amp;", AIChE, "&amp;MID(C650,5,4)&amp;"."</f>
        <v>D. K. Wilson, "Failure Mode Management: A Loss Prevention Philosophy for Programmable Logic Controllers," 22nd Annual Loss Prevention Symposium, Session 75a, AIChE, 1988.</v>
      </c>
      <c r="O650" s="90" t="str">
        <f t="shared" si="71"/>
        <v>https://www.aiche.org/academy/conferences/loss-prevention-symposium/1988/proceeding/session/technical-papers</v>
      </c>
      <c r="P650" s="28" t="s">
        <v>16541</v>
      </c>
      <c r="Q650" s="90" t="str">
        <f t="shared" si="66"/>
        <v>https://www.aiche.org/node/1565971/group/9281/session/118986/paper/821541</v>
      </c>
    </row>
    <row r="651" spans="1:17" ht="46.5" x14ac:dyDescent="0.35">
      <c r="A651" s="29">
        <v>650</v>
      </c>
      <c r="B651" s="29">
        <v>1988</v>
      </c>
      <c r="C651" s="29" t="s">
        <v>1568</v>
      </c>
      <c r="D651" s="38" t="s">
        <v>1615</v>
      </c>
      <c r="E651" s="28" t="s">
        <v>1619</v>
      </c>
      <c r="F651" s="28" t="s">
        <v>1620</v>
      </c>
      <c r="G651" s="28"/>
      <c r="H651" s="28"/>
      <c r="I651" s="28"/>
      <c r="J651" s="29" t="s">
        <v>1621</v>
      </c>
      <c r="K651" s="29">
        <v>19</v>
      </c>
      <c r="L651" s="28" t="s">
        <v>1572</v>
      </c>
      <c r="M651" s="65" t="str">
        <f t="shared" si="70"/>
        <v>https://www.aiche.org/academy/conferences/loss-prevention-symposium/1988/proceeding</v>
      </c>
      <c r="N651" s="71" t="str">
        <f>F651&amp;", """&amp;E651&amp;","" "&amp;L651&amp;","&amp;" Session "&amp;J651&amp;", AIChE, "&amp;MID(C651,5,4)&amp;"."</f>
        <v>H. W. Thomas, "A Quantitative Approach to the Use of Programmable Controllers In Safety Circuits," 22nd Annual Loss Prevention Symposium, Session 75b, AIChE, 1988.</v>
      </c>
      <c r="O651" s="90" t="str">
        <f t="shared" si="71"/>
        <v>https://www.aiche.org/academy/conferences/loss-prevention-symposium/1988/proceeding/session/technical-papers</v>
      </c>
      <c r="P651" s="28" t="s">
        <v>16542</v>
      </c>
      <c r="Q651" s="90" t="str">
        <f t="shared" ref="Q651:Q714" si="72">HYPERLINK(P651)</f>
        <v>https://www.aiche.org/node/1565971/group/9281/session/118986/paper/821546</v>
      </c>
    </row>
    <row r="652" spans="1:17" ht="31" x14ac:dyDescent="0.35">
      <c r="A652" s="29">
        <v>651</v>
      </c>
      <c r="B652" s="29">
        <v>1988</v>
      </c>
      <c r="C652" s="29" t="s">
        <v>1568</v>
      </c>
      <c r="D652" s="38" t="s">
        <v>1615</v>
      </c>
      <c r="E652" s="28" t="s">
        <v>1622</v>
      </c>
      <c r="F652" s="28" t="s">
        <v>1623</v>
      </c>
      <c r="G652" s="28"/>
      <c r="H652" s="28"/>
      <c r="I652" s="28"/>
      <c r="J652" s="29" t="s">
        <v>1624</v>
      </c>
      <c r="K652" s="29">
        <v>20</v>
      </c>
      <c r="L652" s="28" t="s">
        <v>1572</v>
      </c>
      <c r="M652" s="65" t="str">
        <f t="shared" si="70"/>
        <v>https://www.aiche.org/academy/conferences/loss-prevention-symposium/1988/proceeding</v>
      </c>
      <c r="N652" s="71" t="str">
        <f>F652&amp;", """&amp;E652&amp;","" "&amp;L652&amp;","&amp;" Session "&amp;J652&amp;", AIChE, "&amp;MID(C652,5,4)&amp;"."</f>
        <v>G. K. McMillan and D. H. Munger, "Can You Say "Process Interlocks?"," 22nd Annual Loss Prevention Symposium, Session 75c, AIChE, 1988.</v>
      </c>
      <c r="O652" s="90" t="str">
        <f t="shared" si="71"/>
        <v>https://www.aiche.org/academy/conferences/loss-prevention-symposium/1988/proceeding/session/technical-papers</v>
      </c>
      <c r="P652" s="28" t="s">
        <v>16543</v>
      </c>
      <c r="Q652" s="90" t="str">
        <f t="shared" si="72"/>
        <v>https://www.aiche.org/node/1565971/group/9281/session/118986/paper/821551</v>
      </c>
    </row>
    <row r="653" spans="1:17" ht="31" x14ac:dyDescent="0.35">
      <c r="A653" s="29">
        <v>652</v>
      </c>
      <c r="B653" s="29">
        <v>1988</v>
      </c>
      <c r="C653" s="29" t="s">
        <v>1568</v>
      </c>
      <c r="D653" s="38" t="s">
        <v>1615</v>
      </c>
      <c r="E653" s="28" t="s">
        <v>1625</v>
      </c>
      <c r="F653" s="28" t="s">
        <v>1626</v>
      </c>
      <c r="G653" s="28"/>
      <c r="H653" s="28"/>
      <c r="I653" s="28"/>
      <c r="J653" s="29" t="s">
        <v>1627</v>
      </c>
      <c r="K653" s="29">
        <v>21</v>
      </c>
      <c r="L653" s="28" t="s">
        <v>1572</v>
      </c>
      <c r="M653" s="65" t="str">
        <f t="shared" si="70"/>
        <v>https://www.aiche.org/academy/conferences/loss-prevention-symposium/1988/proceeding</v>
      </c>
      <c r="N653" s="71" t="str">
        <f>F653&amp;", """&amp;E653&amp;","" "&amp;L653&amp;","&amp;" Session "&amp;J653&amp;", AIChE, "&amp;MID(C653,5,4)&amp;"."</f>
        <v>J. Cholin, "The Current State of the Art In Optical Fire Detection," 22nd Annual Loss Prevention Symposium, Session 75d, AIChE, 1988.</v>
      </c>
      <c r="O653" s="90" t="str">
        <f t="shared" si="71"/>
        <v>https://www.aiche.org/academy/conferences/loss-prevention-symposium/1988/proceeding/session/technical-papers</v>
      </c>
      <c r="P653" s="28" t="s">
        <v>16544</v>
      </c>
      <c r="Q653" s="90" t="str">
        <f t="shared" si="72"/>
        <v>https://www.aiche.org/node/1565971/group/9281/session/118986/paper/821556</v>
      </c>
    </row>
    <row r="654" spans="1:17" ht="31" x14ac:dyDescent="0.35">
      <c r="A654" s="29">
        <v>653</v>
      </c>
      <c r="B654" s="29">
        <v>1989</v>
      </c>
      <c r="C654" s="29" t="s">
        <v>1568</v>
      </c>
      <c r="D654" s="38" t="s">
        <v>1615</v>
      </c>
      <c r="E654" s="28" t="s">
        <v>15203</v>
      </c>
      <c r="F654" s="28" t="s">
        <v>1626</v>
      </c>
      <c r="G654" s="29">
        <v>8</v>
      </c>
      <c r="H654" s="29">
        <v>1</v>
      </c>
      <c r="I654" s="29" t="s">
        <v>1629</v>
      </c>
      <c r="J654" s="29"/>
      <c r="K654" s="29">
        <v>22</v>
      </c>
      <c r="L654" s="28" t="s">
        <v>886</v>
      </c>
      <c r="M654" s="65" t="str">
        <f t="shared" si="70"/>
        <v>https://www.aiche.org/academy/conferences/loss-prevention-symposium/1988/proceeding</v>
      </c>
      <c r="N654" s="71" t="str">
        <f>F654&amp;", """&amp;E654&amp;","" "&amp;L654&amp;", Vol "&amp;G654&amp;"("&amp;H654&amp;"), "&amp;I654&amp;", "&amp;B654&amp;"."</f>
        <v>J. Cholin, "The current state of the art in optical fire detection - POP Version," Plant/Operations Progress, Vol 8(1), '12-18, 1989.</v>
      </c>
      <c r="O654" s="90" t="str">
        <f t="shared" si="71"/>
        <v>https://www.aiche.org/academy/conferences/loss-prevention-symposium/1988/proceeding/session/technical-papers</v>
      </c>
      <c r="P654" s="28" t="s">
        <v>16545</v>
      </c>
      <c r="Q654" s="90" t="str">
        <f t="shared" si="72"/>
        <v>https://www.aiche.org/node/1565971/group/9281/session/118986/paper/821561</v>
      </c>
    </row>
    <row r="655" spans="1:17" ht="31" x14ac:dyDescent="0.35">
      <c r="A655" s="29">
        <v>654</v>
      </c>
      <c r="B655" s="29">
        <v>1988</v>
      </c>
      <c r="C655" s="29" t="s">
        <v>1568</v>
      </c>
      <c r="D655" s="38" t="s">
        <v>1615</v>
      </c>
      <c r="E655" s="28" t="s">
        <v>1630</v>
      </c>
      <c r="F655" s="28" t="s">
        <v>1631</v>
      </c>
      <c r="G655" s="28"/>
      <c r="H655" s="28"/>
      <c r="I655" s="28"/>
      <c r="J655" s="29" t="s">
        <v>1632</v>
      </c>
      <c r="K655" s="29">
        <v>23</v>
      </c>
      <c r="L655" s="28" t="s">
        <v>1572</v>
      </c>
      <c r="M655" s="65" t="str">
        <f t="shared" si="70"/>
        <v>https://www.aiche.org/academy/conferences/loss-prevention-symposium/1988/proceeding</v>
      </c>
      <c r="N655" s="71" t="str">
        <f t="shared" ref="N655:N660" si="73">F655&amp;", """&amp;E655&amp;","" "&amp;L655&amp;","&amp;" Session "&amp;J655&amp;", AIChE, "&amp;MID(C655,5,4)&amp;"."</f>
        <v>J. P. Gillis, "Rapid Fire Detection In Dust Process Equipment Utilizing High Air Flows," 22nd Annual Loss Prevention Symposium, Session 75e, AIChE, 1988.</v>
      </c>
      <c r="O655" s="90" t="str">
        <f t="shared" si="71"/>
        <v>https://www.aiche.org/academy/conferences/loss-prevention-symposium/1988/proceeding/session/technical-papers</v>
      </c>
      <c r="P655" s="28" t="s">
        <v>16546</v>
      </c>
      <c r="Q655" s="90" t="str">
        <f t="shared" si="72"/>
        <v>https://www.aiche.org/node/1565971/group/9281/session/118986/paper/821566</v>
      </c>
    </row>
    <row r="656" spans="1:17" ht="46.5" x14ac:dyDescent="0.35">
      <c r="A656" s="29">
        <v>655</v>
      </c>
      <c r="B656" s="29">
        <v>1988</v>
      </c>
      <c r="C656" s="29" t="s">
        <v>1568</v>
      </c>
      <c r="D656" s="38" t="s">
        <v>1633</v>
      </c>
      <c r="E656" s="28" t="s">
        <v>1634</v>
      </c>
      <c r="F656" s="28" t="s">
        <v>1635</v>
      </c>
      <c r="G656" s="28"/>
      <c r="H656" s="28"/>
      <c r="I656" s="28"/>
      <c r="J656" s="29" t="s">
        <v>1636</v>
      </c>
      <c r="K656" s="29">
        <v>24</v>
      </c>
      <c r="L656" s="28" t="s">
        <v>1572</v>
      </c>
      <c r="M656" s="65" t="str">
        <f t="shared" si="70"/>
        <v>https://www.aiche.org/academy/conferences/loss-prevention-symposium/1988/proceeding</v>
      </c>
      <c r="N656" s="71" t="str">
        <f t="shared" si="73"/>
        <v>E. M. Drake, and P. A. Croce, "Guidelines for Safe Storage and Handling of High Toxic Hazard Materials - A New CCPS Publication," 22nd Annual Loss Prevention Symposium, Session 76a, AIChE, 1988.</v>
      </c>
      <c r="O656" s="90" t="str">
        <f t="shared" si="71"/>
        <v>https://www.aiche.org/academy/conferences/loss-prevention-symposium/1988/proceeding/session/technical-papers</v>
      </c>
      <c r="P656" s="28" t="s">
        <v>16547</v>
      </c>
      <c r="Q656" s="90" t="str">
        <f t="shared" si="72"/>
        <v>https://www.aiche.org/node/1565971/group/9281/session/118986/paper/821571</v>
      </c>
    </row>
    <row r="657" spans="1:17" ht="46.5" x14ac:dyDescent="0.35">
      <c r="A657" s="29">
        <v>656</v>
      </c>
      <c r="B657" s="29">
        <v>1988</v>
      </c>
      <c r="C657" s="29" t="s">
        <v>1568</v>
      </c>
      <c r="D657" s="38" t="s">
        <v>1633</v>
      </c>
      <c r="E657" s="28" t="s">
        <v>1637</v>
      </c>
      <c r="F657" s="28" t="s">
        <v>1638</v>
      </c>
      <c r="G657" s="28"/>
      <c r="H657" s="28"/>
      <c r="I657" s="28"/>
      <c r="J657" s="29" t="s">
        <v>1639</v>
      </c>
      <c r="K657" s="29">
        <v>25</v>
      </c>
      <c r="L657" s="28" t="s">
        <v>1572</v>
      </c>
      <c r="M657" s="65" t="str">
        <f t="shared" si="70"/>
        <v>https://www.aiche.org/academy/conferences/loss-prevention-symposium/1988/proceeding</v>
      </c>
      <c r="N657" s="71" t="str">
        <f t="shared" si="73"/>
        <v>G. M. Hutter, "Role of Epidemiological Studies In Evaluating Health Risks From Hazardous Materials," 22nd Annual Loss Prevention Symposium, Session 76b, AIChE, 1988.</v>
      </c>
      <c r="O657" s="90" t="str">
        <f t="shared" si="71"/>
        <v>https://www.aiche.org/academy/conferences/loss-prevention-symposium/1988/proceeding/session/technical-papers</v>
      </c>
      <c r="P657" s="28" t="s">
        <v>16548</v>
      </c>
      <c r="Q657" s="90" t="str">
        <f t="shared" si="72"/>
        <v>https://www.aiche.org/node/1565971/group/9281/session/118986/paper/821576</v>
      </c>
    </row>
    <row r="658" spans="1:17" ht="31" x14ac:dyDescent="0.35">
      <c r="A658" s="29">
        <v>657</v>
      </c>
      <c r="B658" s="29">
        <v>1988</v>
      </c>
      <c r="C658" s="29" t="s">
        <v>1568</v>
      </c>
      <c r="D658" s="38" t="s">
        <v>1633</v>
      </c>
      <c r="E658" s="28" t="s">
        <v>1640</v>
      </c>
      <c r="F658" s="28" t="s">
        <v>1641</v>
      </c>
      <c r="G658" s="28"/>
      <c r="H658" s="28"/>
      <c r="I658" s="28"/>
      <c r="J658" s="29" t="s">
        <v>1642</v>
      </c>
      <c r="K658" s="29">
        <v>26</v>
      </c>
      <c r="L658" s="28" t="s">
        <v>1572</v>
      </c>
      <c r="M658" s="65" t="str">
        <f t="shared" si="70"/>
        <v>https://www.aiche.org/academy/conferences/loss-prevention-symposium/1988/proceeding</v>
      </c>
      <c r="N658" s="71" t="str">
        <f t="shared" si="73"/>
        <v>C. L. Thrasher, ""What If....?" A Model Emergency Response," 22nd Annual Loss Prevention Symposium, Session 76c, AIChE, 1988.</v>
      </c>
      <c r="O658" s="90" t="str">
        <f t="shared" si="71"/>
        <v>https://www.aiche.org/academy/conferences/loss-prevention-symposium/1988/proceeding/session/technical-papers</v>
      </c>
      <c r="P658" s="28" t="s">
        <v>16549</v>
      </c>
      <c r="Q658" s="90" t="str">
        <f t="shared" si="72"/>
        <v>https://www.aiche.org/node/1565971/group/9281/session/118986/paper/821581</v>
      </c>
    </row>
    <row r="659" spans="1:17" ht="46.5" x14ac:dyDescent="0.35">
      <c r="A659" s="29">
        <v>658</v>
      </c>
      <c r="B659" s="29">
        <v>1988</v>
      </c>
      <c r="C659" s="29" t="s">
        <v>1568</v>
      </c>
      <c r="D659" s="38" t="s">
        <v>1633</v>
      </c>
      <c r="E659" s="28" t="s">
        <v>1643</v>
      </c>
      <c r="F659" s="28" t="s">
        <v>1644</v>
      </c>
      <c r="G659" s="28"/>
      <c r="H659" s="28"/>
      <c r="I659" s="28"/>
      <c r="J659" s="29" t="s">
        <v>1645</v>
      </c>
      <c r="K659" s="29">
        <v>27</v>
      </c>
      <c r="L659" s="28" t="s">
        <v>1572</v>
      </c>
      <c r="M659" s="65" t="str">
        <f t="shared" si="70"/>
        <v>https://www.aiche.org/academy/conferences/loss-prevention-symposium/1988/proceeding</v>
      </c>
      <c r="N659" s="71" t="str">
        <f t="shared" si="73"/>
        <v>P. W. Becker and M. T. Vidnansky, "Decommissioning of An Industrial Research Laboratory," 22nd Annual Loss Prevention Symposium, Session 76d, AIChE, 1988.</v>
      </c>
      <c r="O659" s="90" t="str">
        <f t="shared" si="71"/>
        <v>https://www.aiche.org/academy/conferences/loss-prevention-symposium/1988/proceeding/session/technical-papers</v>
      </c>
      <c r="P659" s="28" t="s">
        <v>16550</v>
      </c>
      <c r="Q659" s="90" t="str">
        <f t="shared" si="72"/>
        <v>https://www.aiche.org/node/1565971/group/9281/session/118986/paper/821586</v>
      </c>
    </row>
    <row r="660" spans="1:17" ht="46.5" x14ac:dyDescent="0.35">
      <c r="A660" s="29">
        <v>659</v>
      </c>
      <c r="B660" s="29">
        <v>1988</v>
      </c>
      <c r="C660" s="29" t="s">
        <v>1568</v>
      </c>
      <c r="D660" s="38" t="s">
        <v>1633</v>
      </c>
      <c r="E660" s="28" t="s">
        <v>1646</v>
      </c>
      <c r="F660" s="28" t="s">
        <v>1647</v>
      </c>
      <c r="G660" s="28"/>
      <c r="H660" s="28"/>
      <c r="I660" s="28"/>
      <c r="J660" s="29" t="s">
        <v>1648</v>
      </c>
      <c r="K660" s="29">
        <v>28</v>
      </c>
      <c r="L660" s="28" t="s">
        <v>1572</v>
      </c>
      <c r="M660" s="65" t="str">
        <f t="shared" si="70"/>
        <v>https://www.aiche.org/academy/conferences/loss-prevention-symposium/1988/proceeding</v>
      </c>
      <c r="N660" s="71" t="str">
        <f t="shared" si="73"/>
        <v>J. L. Walker, W. W. Bannister, T. E. Morehouse, and R. E. Tapscott, "Applications of Amine Gelling Agents In Fire Technology," 22nd Annual Loss Prevention Symposium, Session 76e, AIChE, 1988.</v>
      </c>
      <c r="O660" s="90" t="str">
        <f t="shared" si="71"/>
        <v>https://www.aiche.org/academy/conferences/loss-prevention-symposium/1988/proceeding/session/technical-papers</v>
      </c>
      <c r="P660" s="28" t="s">
        <v>16551</v>
      </c>
      <c r="Q660" s="90" t="str">
        <f t="shared" si="72"/>
        <v>https://www.aiche.org/node/1565971/group/9281/session/118986/paper/821591</v>
      </c>
    </row>
    <row r="661" spans="1:17" ht="46.5" x14ac:dyDescent="0.35">
      <c r="A661" s="29">
        <v>660</v>
      </c>
      <c r="B661" s="29">
        <v>1989</v>
      </c>
      <c r="C661" s="29" t="s">
        <v>1568</v>
      </c>
      <c r="D661" s="38" t="s">
        <v>1633</v>
      </c>
      <c r="E661" s="28" t="s">
        <v>15204</v>
      </c>
      <c r="F661" s="28" t="s">
        <v>1650</v>
      </c>
      <c r="G661" s="29">
        <v>8</v>
      </c>
      <c r="H661" s="29">
        <v>2</v>
      </c>
      <c r="I661" s="29" t="s">
        <v>1651</v>
      </c>
      <c r="J661" s="29"/>
      <c r="K661" s="29">
        <v>29</v>
      </c>
      <c r="L661" s="28" t="s">
        <v>886</v>
      </c>
      <c r="M661" s="65" t="str">
        <f t="shared" si="70"/>
        <v>https://www.aiche.org/academy/conferences/loss-prevention-symposium/1988/proceeding</v>
      </c>
      <c r="N661" s="71" t="str">
        <f>F661&amp;", """&amp;E661&amp;","" "&amp;L661&amp;", Vol "&amp;G661&amp;"("&amp;H661&amp;"), "&amp;I661&amp;", "&amp;B661&amp;"."</f>
        <v>W. W. Bannister, J. L. Walker and E. T. Morehouse, "Applications of amine gelling agents in fire technology - POP Version," Plant/Operations Progress, Vol 8(2), '80-81, 1989.</v>
      </c>
      <c r="O661" s="90" t="str">
        <f t="shared" si="71"/>
        <v>https://www.aiche.org/academy/conferences/loss-prevention-symposium/1988/proceeding/session/technical-papers</v>
      </c>
      <c r="P661" s="28" t="s">
        <v>16552</v>
      </c>
      <c r="Q661" s="90" t="str">
        <f t="shared" si="72"/>
        <v>https://www.aiche.org/node/1565971/group/9281/session/118986/paper/821596</v>
      </c>
    </row>
    <row r="662" spans="1:17" ht="31" x14ac:dyDescent="0.35">
      <c r="A662" s="29">
        <v>661</v>
      </c>
      <c r="B662" s="29">
        <v>1988</v>
      </c>
      <c r="C662" s="29" t="s">
        <v>1568</v>
      </c>
      <c r="D662" s="38" t="s">
        <v>1652</v>
      </c>
      <c r="E662" s="28" t="s">
        <v>1653</v>
      </c>
      <c r="F662" s="28" t="s">
        <v>1654</v>
      </c>
      <c r="G662" s="28"/>
      <c r="H662" s="28"/>
      <c r="I662" s="28"/>
      <c r="J662" s="29" t="s">
        <v>1655</v>
      </c>
      <c r="K662" s="29">
        <v>30</v>
      </c>
      <c r="L662" s="28" t="s">
        <v>1572</v>
      </c>
      <c r="M662" s="65" t="str">
        <f t="shared" si="70"/>
        <v>https://www.aiche.org/academy/conferences/loss-prevention-symposium/1988/proceeding</v>
      </c>
      <c r="N662" s="71" t="str">
        <f t="shared" ref="N662:N671" si="74">F662&amp;", """&amp;E662&amp;","" "&amp;L662&amp;","&amp;" Session "&amp;J662&amp;", AIChE, "&amp;MID(C662,5,4)&amp;"."</f>
        <v>A. F. Burk, "Managing Process Safety to Prevent Catastrophes," 22nd Annual Loss Prevention Symposium, Session 77a, AIChE, 1988.</v>
      </c>
      <c r="O662" s="90" t="str">
        <f t="shared" si="71"/>
        <v>https://www.aiche.org/academy/conferences/loss-prevention-symposium/1988/proceeding/session/technical-papers</v>
      </c>
      <c r="P662" s="28" t="s">
        <v>16553</v>
      </c>
      <c r="Q662" s="90" t="str">
        <f t="shared" si="72"/>
        <v>https://www.aiche.org/node/1565971/group/9281/session/118986/paper/821601</v>
      </c>
    </row>
    <row r="663" spans="1:17" ht="31" x14ac:dyDescent="0.35">
      <c r="A663" s="29">
        <v>662</v>
      </c>
      <c r="B663" s="29">
        <v>1988</v>
      </c>
      <c r="C663" s="29" t="s">
        <v>1568</v>
      </c>
      <c r="D663" s="38" t="s">
        <v>1652</v>
      </c>
      <c r="E663" s="28" t="s">
        <v>1656</v>
      </c>
      <c r="F663" s="28" t="s">
        <v>1657</v>
      </c>
      <c r="G663" s="28"/>
      <c r="H663" s="28"/>
      <c r="I663" s="28"/>
      <c r="J663" s="29" t="s">
        <v>1658</v>
      </c>
      <c r="K663" s="29">
        <v>31</v>
      </c>
      <c r="L663" s="28" t="s">
        <v>1572</v>
      </c>
      <c r="M663" s="65" t="str">
        <f t="shared" si="70"/>
        <v>https://www.aiche.org/academy/conferences/loss-prevention-symposium/1988/proceeding</v>
      </c>
      <c r="N663" s="71" t="str">
        <f t="shared" si="74"/>
        <v>J. F. Louvar, "Managing Safety In R&amp;D," 22nd Annual Loss Prevention Symposium, Session 77b, AIChE, 1988.</v>
      </c>
      <c r="O663" s="90" t="str">
        <f t="shared" si="71"/>
        <v>https://www.aiche.org/academy/conferences/loss-prevention-symposium/1988/proceeding/session/technical-papers</v>
      </c>
      <c r="P663" s="28" t="s">
        <v>16554</v>
      </c>
      <c r="Q663" s="90" t="str">
        <f t="shared" si="72"/>
        <v>https://www.aiche.org/node/1565971/group/9281/session/118986/paper/821606</v>
      </c>
    </row>
    <row r="664" spans="1:17" ht="31" x14ac:dyDescent="0.35">
      <c r="A664" s="29">
        <v>663</v>
      </c>
      <c r="B664" s="29">
        <v>1988</v>
      </c>
      <c r="C664" s="29" t="s">
        <v>1568</v>
      </c>
      <c r="D664" s="38" t="s">
        <v>1652</v>
      </c>
      <c r="E664" s="28" t="s">
        <v>1659</v>
      </c>
      <c r="F664" s="28" t="s">
        <v>1660</v>
      </c>
      <c r="G664" s="28"/>
      <c r="H664" s="28"/>
      <c r="I664" s="28"/>
      <c r="J664" s="29" t="s">
        <v>1661</v>
      </c>
      <c r="K664" s="29">
        <v>32</v>
      </c>
      <c r="L664" s="28" t="s">
        <v>1572</v>
      </c>
      <c r="M664" s="65" t="str">
        <f t="shared" si="70"/>
        <v>https://www.aiche.org/academy/conferences/loss-prevention-symposium/1988/proceeding</v>
      </c>
      <c r="N664" s="71" t="str">
        <f t="shared" si="74"/>
        <v>J. L. Hawksley, "Process Safety Management - A UK Approach," 22nd Annual Loss Prevention Symposium, Session 77c, AIChE, 1988.</v>
      </c>
      <c r="O664" s="90" t="str">
        <f t="shared" si="71"/>
        <v>https://www.aiche.org/academy/conferences/loss-prevention-symposium/1988/proceeding/session/technical-papers</v>
      </c>
      <c r="P664" s="28" t="s">
        <v>16555</v>
      </c>
      <c r="Q664" s="90" t="str">
        <f t="shared" si="72"/>
        <v>https://www.aiche.org/node/1565971/group/9281/session/118986/paper/821611</v>
      </c>
    </row>
    <row r="665" spans="1:17" ht="31" x14ac:dyDescent="0.35">
      <c r="A665" s="29">
        <v>664</v>
      </c>
      <c r="B665" s="29">
        <v>1988</v>
      </c>
      <c r="C665" s="29" t="s">
        <v>1568</v>
      </c>
      <c r="D665" s="38" t="s">
        <v>1652</v>
      </c>
      <c r="E665" s="28" t="s">
        <v>1662</v>
      </c>
      <c r="F665" s="28" t="s">
        <v>1199</v>
      </c>
      <c r="G665" s="28"/>
      <c r="H665" s="28"/>
      <c r="I665" s="28"/>
      <c r="J665" s="29" t="s">
        <v>1663</v>
      </c>
      <c r="K665" s="29">
        <v>33</v>
      </c>
      <c r="L665" s="28" t="s">
        <v>1572</v>
      </c>
      <c r="M665" s="65" t="str">
        <f t="shared" si="70"/>
        <v>https://www.aiche.org/academy/conferences/loss-prevention-symposium/1988/proceeding</v>
      </c>
      <c r="N665" s="71" t="str">
        <f t="shared" si="74"/>
        <v>J. A. Noronha, "Explosion &amp; Venting Protection In Process Safety Review," 22nd Annual Loss Prevention Symposium, Session 77d, AIChE, 1988.</v>
      </c>
      <c r="O665" s="90" t="str">
        <f t="shared" si="71"/>
        <v>https://www.aiche.org/academy/conferences/loss-prevention-symposium/1988/proceeding/session/technical-papers</v>
      </c>
      <c r="P665" s="28" t="s">
        <v>16556</v>
      </c>
      <c r="Q665" s="90" t="str">
        <f t="shared" si="72"/>
        <v>https://www.aiche.org/node/1565971/group/9281/session/118986/paper/821616</v>
      </c>
    </row>
    <row r="666" spans="1:17" ht="46.5" x14ac:dyDescent="0.35">
      <c r="A666" s="29">
        <v>665</v>
      </c>
      <c r="B666" s="29">
        <v>1988</v>
      </c>
      <c r="C666" s="29" t="s">
        <v>1568</v>
      </c>
      <c r="D666" s="38" t="s">
        <v>1664</v>
      </c>
      <c r="E666" s="28" t="s">
        <v>1665</v>
      </c>
      <c r="F666" s="28" t="s">
        <v>1666</v>
      </c>
      <c r="G666" s="28"/>
      <c r="H666" s="28"/>
      <c r="I666" s="28"/>
      <c r="J666" s="29" t="s">
        <v>1667</v>
      </c>
      <c r="K666" s="29">
        <v>34</v>
      </c>
      <c r="L666" s="28" t="s">
        <v>1572</v>
      </c>
      <c r="M666" s="65" t="str">
        <f t="shared" si="70"/>
        <v>https://www.aiche.org/academy/conferences/loss-prevention-symposium/1988/proceeding</v>
      </c>
      <c r="N666" s="71" t="str">
        <f t="shared" si="74"/>
        <v>G. J. T. North and J. A. MacDiarmid, "Lessons Learned From A Hydrogen Explosion In A Process Unit," 22nd Annual Loss Prevention Symposium, Session 78a, AIChE, 1988.</v>
      </c>
      <c r="O666" s="90" t="str">
        <f t="shared" si="71"/>
        <v>https://www.aiche.org/academy/conferences/loss-prevention-symposium/1988/proceeding/session/technical-papers</v>
      </c>
      <c r="P666" s="28" t="s">
        <v>16557</v>
      </c>
      <c r="Q666" s="90" t="str">
        <f t="shared" si="72"/>
        <v>https://www.aiche.org/node/1565971/group/9281/session/118986/paper/821621</v>
      </c>
    </row>
    <row r="667" spans="1:17" ht="31" x14ac:dyDescent="0.35">
      <c r="A667" s="29">
        <v>666</v>
      </c>
      <c r="B667" s="29">
        <v>1988</v>
      </c>
      <c r="C667" s="29" t="s">
        <v>1568</v>
      </c>
      <c r="D667" s="38" t="s">
        <v>1664</v>
      </c>
      <c r="E667" s="28" t="s">
        <v>1668</v>
      </c>
      <c r="F667" s="28" t="s">
        <v>1669</v>
      </c>
      <c r="G667" s="28"/>
      <c r="H667" s="28"/>
      <c r="I667" s="28"/>
      <c r="J667" s="29" t="s">
        <v>1670</v>
      </c>
      <c r="K667" s="29">
        <v>35</v>
      </c>
      <c r="L667" s="28" t="s">
        <v>1572</v>
      </c>
      <c r="M667" s="65" t="str">
        <f t="shared" si="70"/>
        <v>https://www.aiche.org/academy/conferences/loss-prevention-symposium/1988/proceeding</v>
      </c>
      <c r="N667" s="71" t="str">
        <f t="shared" si="74"/>
        <v>R. F. Schwab, "Explosion &amp; Fire At A Phenol Plant," 22nd Annual Loss Prevention Symposium, Session 78b, AIChE, 1988.</v>
      </c>
      <c r="O667" s="90" t="str">
        <f t="shared" si="71"/>
        <v>https://www.aiche.org/academy/conferences/loss-prevention-symposium/1988/proceeding/session/technical-papers</v>
      </c>
      <c r="P667" s="28" t="s">
        <v>16558</v>
      </c>
      <c r="Q667" s="90" t="str">
        <f t="shared" si="72"/>
        <v>https://www.aiche.org/node/1565971/group/9281/session/118986/paper/821626</v>
      </c>
    </row>
    <row r="668" spans="1:17" ht="31" x14ac:dyDescent="0.35">
      <c r="A668" s="29">
        <v>667</v>
      </c>
      <c r="B668" s="29">
        <v>1988</v>
      </c>
      <c r="C668" s="29" t="s">
        <v>1568</v>
      </c>
      <c r="D668" s="38" t="s">
        <v>1664</v>
      </c>
      <c r="E668" s="28" t="s">
        <v>1671</v>
      </c>
      <c r="F668" s="28" t="s">
        <v>747</v>
      </c>
      <c r="G668" s="28"/>
      <c r="H668" s="28"/>
      <c r="I668" s="28"/>
      <c r="J668" s="29" t="s">
        <v>1672</v>
      </c>
      <c r="K668" s="29">
        <v>36</v>
      </c>
      <c r="L668" s="28" t="s">
        <v>1572</v>
      </c>
      <c r="M668" s="65" t="str">
        <f t="shared" si="70"/>
        <v>https://www.aiche.org/academy/conferences/loss-prevention-symposium/1988/proceeding</v>
      </c>
      <c r="N668" s="71" t="str">
        <f t="shared" si="74"/>
        <v>T. A. Kletz, "Fires and Explosions On Hydrocarbon Oxidation Plants," 22nd Annual Loss Prevention Symposium, Session 78c, AIChE, 1988.</v>
      </c>
      <c r="O668" s="90" t="str">
        <f t="shared" si="71"/>
        <v>https://www.aiche.org/academy/conferences/loss-prevention-symposium/1988/proceeding/session/technical-papers</v>
      </c>
      <c r="P668" s="28" t="s">
        <v>16559</v>
      </c>
      <c r="Q668" s="90" t="str">
        <f t="shared" si="72"/>
        <v>https://www.aiche.org/node/1565971/group/9281/session/118986/paper/821631</v>
      </c>
    </row>
    <row r="669" spans="1:17" ht="31" x14ac:dyDescent="0.35">
      <c r="A669" s="29">
        <v>668</v>
      </c>
      <c r="B669" s="29">
        <v>1988</v>
      </c>
      <c r="C669" s="29" t="s">
        <v>1568</v>
      </c>
      <c r="D669" s="38" t="s">
        <v>1664</v>
      </c>
      <c r="E669" s="28" t="s">
        <v>1673</v>
      </c>
      <c r="F669" s="28" t="s">
        <v>15604</v>
      </c>
      <c r="G669" s="28"/>
      <c r="H669" s="28"/>
      <c r="I669" s="28"/>
      <c r="J669" s="29" t="s">
        <v>1674</v>
      </c>
      <c r="K669" s="29">
        <v>37</v>
      </c>
      <c r="L669" s="28" t="s">
        <v>1572</v>
      </c>
      <c r="M669" s="65" t="str">
        <f t="shared" si="70"/>
        <v>https://www.aiche.org/academy/conferences/loss-prevention-symposium/1988/proceeding</v>
      </c>
      <c r="N669" s="71" t="str">
        <f t="shared" si="74"/>
        <v>J.  E. Jeffery, "Business As Usual," 22nd Annual Loss Prevention Symposium, Session 78d, AIChE, 1988.</v>
      </c>
      <c r="O669" s="90" t="str">
        <f t="shared" si="71"/>
        <v>https://www.aiche.org/academy/conferences/loss-prevention-symposium/1988/proceeding/session/technical-papers</v>
      </c>
      <c r="P669" s="28" t="s">
        <v>16560</v>
      </c>
      <c r="Q669" s="90" t="str">
        <f t="shared" si="72"/>
        <v>https://www.aiche.org/node/1565971/group/9281/session/118986/paper/821636</v>
      </c>
    </row>
    <row r="670" spans="1:17" ht="46.5" x14ac:dyDescent="0.35">
      <c r="A670" s="29">
        <v>669</v>
      </c>
      <c r="B670" s="29">
        <v>1988</v>
      </c>
      <c r="C670" s="29" t="s">
        <v>1568</v>
      </c>
      <c r="D670" s="38" t="s">
        <v>1664</v>
      </c>
      <c r="E670" s="28" t="s">
        <v>1675</v>
      </c>
      <c r="F670" s="28" t="s">
        <v>1669</v>
      </c>
      <c r="G670" s="28"/>
      <c r="H670" s="28"/>
      <c r="I670" s="28"/>
      <c r="J670" s="29" t="s">
        <v>1676</v>
      </c>
      <c r="K670" s="29">
        <v>38</v>
      </c>
      <c r="L670" s="28" t="s">
        <v>1572</v>
      </c>
      <c r="M670" s="65" t="str">
        <f t="shared" si="70"/>
        <v>https://www.aiche.org/academy/conferences/loss-prevention-symposium/1988/proceeding</v>
      </c>
      <c r="N670" s="71" t="str">
        <f t="shared" si="74"/>
        <v>R. F. Schwab, "Consequences of Solvent Ignition During A Drum Filling Operation," 22nd Annual Loss Prevention Symposium, Session 78e, AIChE, 1988.</v>
      </c>
      <c r="O670" s="90" t="str">
        <f t="shared" si="71"/>
        <v>https://www.aiche.org/academy/conferences/loss-prevention-symposium/1988/proceeding/session/technical-papers</v>
      </c>
      <c r="P670" s="28" t="s">
        <v>16561</v>
      </c>
      <c r="Q670" s="90" t="str">
        <f t="shared" si="72"/>
        <v>https://www.aiche.org/node/1565971/group/9281/session/118986/paper/821641</v>
      </c>
    </row>
    <row r="671" spans="1:17" ht="31" x14ac:dyDescent="0.35">
      <c r="A671" s="29">
        <v>670</v>
      </c>
      <c r="B671" s="29">
        <v>1988</v>
      </c>
      <c r="C671" s="29" t="s">
        <v>1568</v>
      </c>
      <c r="D671" s="38" t="s">
        <v>1664</v>
      </c>
      <c r="E671" s="28" t="s">
        <v>1677</v>
      </c>
      <c r="F671" s="28" t="s">
        <v>1678</v>
      </c>
      <c r="G671" s="28"/>
      <c r="H671" s="28"/>
      <c r="I671" s="28"/>
      <c r="J671" s="29" t="s">
        <v>1679</v>
      </c>
      <c r="K671" s="29">
        <v>39</v>
      </c>
      <c r="L671" s="28" t="s">
        <v>1572</v>
      </c>
      <c r="M671" s="65" t="str">
        <f t="shared" si="70"/>
        <v>https://www.aiche.org/academy/conferences/loss-prevention-symposium/1988/proceeding</v>
      </c>
      <c r="N671" s="71" t="str">
        <f t="shared" si="74"/>
        <v>T.  A. Kletz, "Accidents Prevented By Good Procedures," 22nd Annual Loss Prevention Symposium, Session 78f, AIChE, 1988.</v>
      </c>
      <c r="O671" s="90" t="str">
        <f t="shared" si="71"/>
        <v>https://www.aiche.org/academy/conferences/loss-prevention-symposium/1988/proceeding/session/technical-papers</v>
      </c>
      <c r="P671" s="28" t="s">
        <v>16562</v>
      </c>
      <c r="Q671" s="90" t="str">
        <f t="shared" si="72"/>
        <v>https://www.aiche.org/node/1565971/group/9281/session/118986/paper/821646</v>
      </c>
    </row>
    <row r="672" spans="1:17" ht="31" x14ac:dyDescent="0.35">
      <c r="A672" s="29">
        <v>671</v>
      </c>
      <c r="B672" s="29">
        <v>1989</v>
      </c>
      <c r="C672" s="29" t="s">
        <v>1568</v>
      </c>
      <c r="D672" s="38" t="s">
        <v>1664</v>
      </c>
      <c r="E672" s="28" t="s">
        <v>15205</v>
      </c>
      <c r="F672" s="28" t="s">
        <v>747</v>
      </c>
      <c r="G672" s="29">
        <v>8</v>
      </c>
      <c r="H672" s="29">
        <v>1</v>
      </c>
      <c r="I672" s="29" t="s">
        <v>303</v>
      </c>
      <c r="J672" s="29"/>
      <c r="K672" s="29">
        <v>40</v>
      </c>
      <c r="L672" s="28" t="s">
        <v>886</v>
      </c>
      <c r="M672" s="65" t="str">
        <f t="shared" si="70"/>
        <v>https://www.aiche.org/academy/conferences/loss-prevention-symposium/1988/proceeding</v>
      </c>
      <c r="N672" s="71" t="str">
        <f>F672&amp;", """&amp;E672&amp;","" "&amp;L672&amp;", Vol "&amp;G672&amp;"("&amp;H672&amp;"), "&amp;I672&amp;", "&amp;B672&amp;"."</f>
        <v>T. A. Kletz, "Good safety procedures can prevent accidents: Some examples - POP Version," Plant/Operations Progress, Vol 8(1), '1-2, 1989.</v>
      </c>
      <c r="O672" s="90" t="str">
        <f t="shared" si="71"/>
        <v>https://www.aiche.org/academy/conferences/loss-prevention-symposium/1988/proceeding/session/technical-papers</v>
      </c>
      <c r="P672" s="28" t="s">
        <v>16563</v>
      </c>
      <c r="Q672" s="90" t="str">
        <f t="shared" si="72"/>
        <v>https://www.aiche.org/node/1565971/group/9281/session/118986/paper/821651</v>
      </c>
    </row>
    <row r="673" spans="1:17" ht="31" x14ac:dyDescent="0.35">
      <c r="A673" s="29">
        <v>672</v>
      </c>
      <c r="B673" s="29">
        <v>1988</v>
      </c>
      <c r="C673" s="29" t="s">
        <v>1568</v>
      </c>
      <c r="D673" s="38" t="s">
        <v>1664</v>
      </c>
      <c r="E673" s="28" t="s">
        <v>1681</v>
      </c>
      <c r="F673" s="28" t="s">
        <v>1054</v>
      </c>
      <c r="G673" s="28"/>
      <c r="H673" s="28"/>
      <c r="I673" s="28"/>
      <c r="J673" s="29" t="s">
        <v>1682</v>
      </c>
      <c r="K673" s="29">
        <v>41</v>
      </c>
      <c r="L673" s="28" t="s">
        <v>1572</v>
      </c>
      <c r="M673" s="65" t="str">
        <f>HYPERLINK("https://www.aiche.org/academy/conferences/loss-prevention-symposium/1988/proceeding")</f>
        <v>https://www.aiche.org/academy/conferences/loss-prevention-symposium/1988/proceeding</v>
      </c>
      <c r="N673" s="71" t="str">
        <f>F673&amp;", """&amp;E673&amp;","" "&amp;L673&amp;","&amp;" Session "&amp;J673&amp;", AIChE, "&amp;MID(C673,5,4)&amp;"."</f>
        <v>T. O. Gibson, "Loss Prevention Features Perform In Fired Heater Loss Incident," 22nd Annual Loss Prevention Symposium, Session 78g, AIChE, 1988.</v>
      </c>
      <c r="O673" s="90" t="str">
        <f>HYPERLINK("https://www.aiche.org/academy/conferences/loss-prevention-symposium/1988/proceeding/session/technical-papers")</f>
        <v>https://www.aiche.org/academy/conferences/loss-prevention-symposium/1988/proceeding/session/technical-papers</v>
      </c>
      <c r="P673" s="28" t="s">
        <v>16564</v>
      </c>
      <c r="Q673" s="90" t="str">
        <f t="shared" si="72"/>
        <v>https://www.aiche.org/node/1565971/group/9281/session/118986/paper/821656</v>
      </c>
    </row>
    <row r="674" spans="1:17" ht="46.5" x14ac:dyDescent="0.35">
      <c r="A674" s="29">
        <v>673</v>
      </c>
      <c r="B674" s="29">
        <v>1989</v>
      </c>
      <c r="C674" s="29" t="s">
        <v>1683</v>
      </c>
      <c r="D674" s="38" t="s">
        <v>1684</v>
      </c>
      <c r="E674" s="28" t="s">
        <v>1685</v>
      </c>
      <c r="F674" s="28" t="s">
        <v>1686</v>
      </c>
      <c r="G674" s="29"/>
      <c r="H674" s="29"/>
      <c r="I674" s="29"/>
      <c r="J674" s="29" t="s">
        <v>878</v>
      </c>
      <c r="K674" s="29">
        <v>1</v>
      </c>
      <c r="L674" s="28" t="s">
        <v>1687</v>
      </c>
      <c r="M674" s="65" t="str">
        <f t="shared" ref="M674:M723" si="75">HYPERLINK("https://www.aiche.org/academy/conferences/loss-prevention-symposium/1989/proceeding")</f>
        <v>https://www.aiche.org/academy/conferences/loss-prevention-symposium/1989/proceeding</v>
      </c>
      <c r="N674" s="71" t="str">
        <f>F674&amp;", """&amp;E674&amp;","" "&amp;L674&amp;","&amp;" Session "&amp;J674&amp;", AIChE, "&amp;MID(C674,5,4)&amp;"."</f>
        <v>J. F.  Aultman, P. E.  Rakita, and L. A.  Stapleton, "Safety Considerations For Handling Industrial Scale Grignard Reagents," 23nd Annual Loss Prevention Symposium, Session 7a, AIChE, 1989.</v>
      </c>
      <c r="O674" s="90" t="str">
        <f t="shared" ref="O674:O723" si="76">HYPERLINK("https://www.aiche.org/academy/conferences/loss-prevention-symposium/1989/proceeding/session/technical-papers")</f>
        <v>https://www.aiche.org/academy/conferences/loss-prevention-symposium/1989/proceeding/session/technical-papers</v>
      </c>
      <c r="P674" s="28" t="s">
        <v>16565</v>
      </c>
      <c r="Q674" s="90" t="str">
        <f t="shared" si="72"/>
        <v>https://www.aiche.org/node/1566476/group/9286/session/118996/paper/821671</v>
      </c>
    </row>
    <row r="675" spans="1:17" ht="62" x14ac:dyDescent="0.35">
      <c r="A675" s="29">
        <v>674</v>
      </c>
      <c r="B675" s="29">
        <v>1989</v>
      </c>
      <c r="C675" s="29" t="s">
        <v>1683</v>
      </c>
      <c r="D675" s="38" t="s">
        <v>1684</v>
      </c>
      <c r="E675" s="28" t="s">
        <v>1688</v>
      </c>
      <c r="F675" s="28" t="s">
        <v>1689</v>
      </c>
      <c r="G675" s="29"/>
      <c r="H675" s="29"/>
      <c r="I675" s="29"/>
      <c r="J675" s="29" t="s">
        <v>881</v>
      </c>
      <c r="K675" s="28">
        <v>2</v>
      </c>
      <c r="L675" s="28" t="s">
        <v>1687</v>
      </c>
      <c r="M675" s="65" t="str">
        <f t="shared" si="75"/>
        <v>https://www.aiche.org/academy/conferences/loss-prevention-symposium/1989/proceeding</v>
      </c>
      <c r="N675" s="71" t="str">
        <f>F675&amp;", """&amp;E675&amp;","" "&amp;L675&amp;","&amp;" Session "&amp;J675&amp;", AIChE, "&amp;MID(C675,5,4)&amp;"."</f>
        <v>H. R.  Kavianian, C. A.  Wentz, R. W.  Peters, and I.E. Martino , "Total Concepts In Safety Systems Management For Hazardous Materials Handlings And Design Of Hazardous Processes," 23nd Annual Loss Prevention Symposium, Session 7b, AIChE, 1989.</v>
      </c>
      <c r="O675" s="90" t="str">
        <f t="shared" si="76"/>
        <v>https://www.aiche.org/academy/conferences/loss-prevention-symposium/1989/proceeding/session/technical-papers</v>
      </c>
      <c r="P675" s="28" t="s">
        <v>16566</v>
      </c>
      <c r="Q675" s="90" t="str">
        <f t="shared" si="72"/>
        <v>https://www.aiche.org/node/1566476/group/9286/session/118996/paper/821676</v>
      </c>
    </row>
    <row r="676" spans="1:17" ht="46.5" x14ac:dyDescent="0.35">
      <c r="A676" s="29">
        <v>675</v>
      </c>
      <c r="B676" s="29">
        <v>1989</v>
      </c>
      <c r="C676" s="29" t="s">
        <v>1683</v>
      </c>
      <c r="D676" s="38" t="s">
        <v>1684</v>
      </c>
      <c r="E676" s="28" t="s">
        <v>1690</v>
      </c>
      <c r="F676" s="28" t="s">
        <v>1691</v>
      </c>
      <c r="G676" s="29"/>
      <c r="H676" s="29"/>
      <c r="I676" s="29"/>
      <c r="J676" s="29" t="s">
        <v>884</v>
      </c>
      <c r="K676" s="29">
        <v>3</v>
      </c>
      <c r="L676" s="28" t="s">
        <v>1687</v>
      </c>
      <c r="M676" s="65" t="str">
        <f t="shared" si="75"/>
        <v>https://www.aiche.org/academy/conferences/loss-prevention-symposium/1989/proceeding</v>
      </c>
      <c r="N676" s="71" t="str">
        <f>F676&amp;", """&amp;E676&amp;","" "&amp;L676&amp;","&amp;" Session "&amp;J676&amp;", AIChE, "&amp;MID(C676,5,4)&amp;"."</f>
        <v>C. M.  McCloskey, "Safe Handling Of Organic Peroxides: An Overview," 23nd Annual Loss Prevention Symposium, Session 7c, AIChE, 1989.</v>
      </c>
      <c r="O676" s="90" t="str">
        <f t="shared" si="76"/>
        <v>https://www.aiche.org/academy/conferences/loss-prevention-symposium/1989/proceeding/session/technical-papers</v>
      </c>
      <c r="P676" s="28" t="s">
        <v>16567</v>
      </c>
      <c r="Q676" s="90" t="str">
        <f t="shared" si="72"/>
        <v>https://www.aiche.org/node/1566476/group/9286/session/118996/paper/821681</v>
      </c>
    </row>
    <row r="677" spans="1:17" ht="31" x14ac:dyDescent="0.35">
      <c r="A677" s="29">
        <v>676</v>
      </c>
      <c r="B677" s="29">
        <v>1989</v>
      </c>
      <c r="C677" s="29" t="s">
        <v>1683</v>
      </c>
      <c r="D677" s="38"/>
      <c r="E677" s="28" t="s">
        <v>15206</v>
      </c>
      <c r="F677" s="28" t="s">
        <v>1693</v>
      </c>
      <c r="G677" s="29">
        <v>8</v>
      </c>
      <c r="H677" s="29">
        <v>4</v>
      </c>
      <c r="I677" s="29" t="s">
        <v>1694</v>
      </c>
      <c r="J677" s="29"/>
      <c r="K677" s="29">
        <v>4</v>
      </c>
      <c r="L677" s="28" t="s">
        <v>886</v>
      </c>
      <c r="M677" s="65" t="str">
        <f t="shared" si="75"/>
        <v>https://www.aiche.org/academy/conferences/loss-prevention-symposium/1989/proceeding</v>
      </c>
      <c r="N677" s="71" t="str">
        <f>F677&amp;", """&amp;E677&amp;","" "&amp;L677&amp;", Vol "&amp;G677&amp;"("&amp;H677&amp;"), "&amp;I677&amp;", "&amp;B677&amp;"."</f>
        <v>C. M. McCloskey, "Safe handling of organic peroxides: An overview - POP Version," Plant/Operations Progress, Vol 8(4), '185-188, 1989.</v>
      </c>
      <c r="O677" s="90" t="str">
        <f t="shared" si="76"/>
        <v>https://www.aiche.org/academy/conferences/loss-prevention-symposium/1989/proceeding/session/technical-papers</v>
      </c>
      <c r="P677" s="28" t="s">
        <v>16568</v>
      </c>
      <c r="Q677" s="90" t="str">
        <f t="shared" si="72"/>
        <v>https://www.aiche.org/node/1566476/group/9286/session/118996/paper/821686</v>
      </c>
    </row>
    <row r="678" spans="1:17" ht="46.5" x14ac:dyDescent="0.35">
      <c r="A678" s="29">
        <v>677</v>
      </c>
      <c r="B678" s="29">
        <v>1989</v>
      </c>
      <c r="C678" s="29" t="s">
        <v>1683</v>
      </c>
      <c r="D678" s="38" t="s">
        <v>1684</v>
      </c>
      <c r="E678" s="28" t="s">
        <v>1695</v>
      </c>
      <c r="F678" s="28" t="s">
        <v>1696</v>
      </c>
      <c r="G678" s="29"/>
      <c r="H678" s="29"/>
      <c r="I678" s="29"/>
      <c r="J678" s="29" t="s">
        <v>889</v>
      </c>
      <c r="K678" s="29">
        <v>5</v>
      </c>
      <c r="L678" s="28" t="s">
        <v>1687</v>
      </c>
      <c r="M678" s="65" t="str">
        <f t="shared" si="75"/>
        <v>https://www.aiche.org/academy/conferences/loss-prevention-symposium/1989/proceeding</v>
      </c>
      <c r="N678" s="71" t="str">
        <f>F678&amp;", """&amp;E678&amp;","" "&amp;L678&amp;","&amp;" Session "&amp;J679&amp;", AIChE, "&amp;MID(C678,5,4)&amp;"."</f>
        <v>T. Bielli, "A Positive Approach To Compressed Gas Safety," 23nd Annual Loss Prevention Symposium, Session 7e, AIChE, 1989.</v>
      </c>
      <c r="O678" s="90" t="str">
        <f t="shared" si="76"/>
        <v>https://www.aiche.org/academy/conferences/loss-prevention-symposium/1989/proceeding/session/technical-papers</v>
      </c>
      <c r="P678" s="28" t="s">
        <v>16569</v>
      </c>
      <c r="Q678" s="90" t="str">
        <f t="shared" si="72"/>
        <v>https://www.aiche.org/node/1566476/group/9286/session/118996/paper/821691</v>
      </c>
    </row>
    <row r="679" spans="1:17" ht="46.5" x14ac:dyDescent="0.35">
      <c r="A679" s="29">
        <v>678</v>
      </c>
      <c r="B679" s="29">
        <v>1989</v>
      </c>
      <c r="C679" s="29" t="s">
        <v>1683</v>
      </c>
      <c r="D679" s="38" t="s">
        <v>1684</v>
      </c>
      <c r="E679" s="28" t="s">
        <v>1697</v>
      </c>
      <c r="F679" s="28" t="s">
        <v>1698</v>
      </c>
      <c r="G679" s="29"/>
      <c r="H679" s="29"/>
      <c r="I679" s="29"/>
      <c r="J679" s="29" t="s">
        <v>892</v>
      </c>
      <c r="K679" s="29">
        <v>6</v>
      </c>
      <c r="L679" s="28" t="s">
        <v>1687</v>
      </c>
      <c r="M679" s="65" t="str">
        <f t="shared" si="75"/>
        <v>https://www.aiche.org/academy/conferences/loss-prevention-symposium/1989/proceeding</v>
      </c>
      <c r="N679" s="71" t="str">
        <f>F679&amp;", """&amp;E679&amp;","" "&amp;L679&amp;","&amp;" Session "&amp;J680&amp;", AIChE, "&amp;MID(C679,5,4)&amp;"."</f>
        <v>R. Mulhaupt and L. Przybyla, "National Flammable Liquid Container Storage Fire Safety Research Project," 23nd Annual Loss Prevention Symposium, Session 7f, AIChE, 1989.</v>
      </c>
      <c r="O679" s="90" t="str">
        <f t="shared" si="76"/>
        <v>https://www.aiche.org/academy/conferences/loss-prevention-symposium/1989/proceeding/session/technical-papers</v>
      </c>
      <c r="P679" s="28" t="s">
        <v>16570</v>
      </c>
      <c r="Q679" s="90" t="str">
        <f t="shared" si="72"/>
        <v>https://www.aiche.org/node/1566476/group/9286/session/118996/paper/821696</v>
      </c>
    </row>
    <row r="680" spans="1:17" ht="46.5" x14ac:dyDescent="0.35">
      <c r="A680" s="29">
        <v>679</v>
      </c>
      <c r="B680" s="29">
        <v>1989</v>
      </c>
      <c r="C680" s="29" t="s">
        <v>1683</v>
      </c>
      <c r="D680" s="38" t="s">
        <v>1684</v>
      </c>
      <c r="E680" s="28" t="s">
        <v>1699</v>
      </c>
      <c r="F680" s="28" t="s">
        <v>1700</v>
      </c>
      <c r="G680" s="29"/>
      <c r="H680" s="29"/>
      <c r="I680" s="29"/>
      <c r="J680" s="29" t="s">
        <v>1020</v>
      </c>
      <c r="K680" s="29">
        <v>7</v>
      </c>
      <c r="L680" s="28" t="s">
        <v>1687</v>
      </c>
      <c r="M680" s="65" t="str">
        <f t="shared" si="75"/>
        <v>https://www.aiche.org/academy/conferences/loss-prevention-symposium/1989/proceeding</v>
      </c>
      <c r="N680" s="71" t="str">
        <f>F680&amp;", """&amp;E680&amp;","" "&amp;L680&amp;","&amp;" Session "&amp;J681&amp;", AIChE, "&amp;MID(C680,5,4)&amp;"."</f>
        <v>H. K.  Fauske, "Preventing Explosions During Chemical And Materials Storage," 23nd Annual Loss Prevention Symposium, Session , AIChE, 1989.</v>
      </c>
      <c r="O680" s="90" t="str">
        <f t="shared" si="76"/>
        <v>https://www.aiche.org/academy/conferences/loss-prevention-symposium/1989/proceeding/session/technical-papers</v>
      </c>
      <c r="P680" s="28" t="s">
        <v>16571</v>
      </c>
      <c r="Q680" s="90" t="str">
        <f t="shared" si="72"/>
        <v>https://www.aiche.org/node/1566476/group/9286/session/118996/paper/821701</v>
      </c>
    </row>
    <row r="681" spans="1:17" ht="31" x14ac:dyDescent="0.35">
      <c r="A681" s="29">
        <v>680</v>
      </c>
      <c r="B681" s="29">
        <v>1989</v>
      </c>
      <c r="C681" s="29" t="s">
        <v>1683</v>
      </c>
      <c r="D681" s="38"/>
      <c r="E681" s="28" t="s">
        <v>15207</v>
      </c>
      <c r="F681" s="28" t="s">
        <v>1012</v>
      </c>
      <c r="G681" s="29">
        <v>8</v>
      </c>
      <c r="H681" s="29">
        <v>4</v>
      </c>
      <c r="I681" s="29" t="s">
        <v>1702</v>
      </c>
      <c r="J681" s="29"/>
      <c r="K681" s="29">
        <v>8</v>
      </c>
      <c r="L681" s="28" t="s">
        <v>886</v>
      </c>
      <c r="M681" s="65" t="str">
        <f t="shared" si="75"/>
        <v>https://www.aiche.org/academy/conferences/loss-prevention-symposium/1989/proceeding</v>
      </c>
      <c r="N681" s="71" t="str">
        <f>F681&amp;", """&amp;E681&amp;","" "&amp;L681&amp;", Vol "&amp;G681&amp;"("&amp;H681&amp;"), "&amp;I681&amp;", "&amp;B681&amp;"."</f>
        <v>H. K. Fauske, "Preventing explosions during chemicals and materials storage - POP Version," Plant/Operations Progress, Vol 8(4), '181-184, 1989.</v>
      </c>
      <c r="O681" s="90" t="str">
        <f t="shared" si="76"/>
        <v>https://www.aiche.org/academy/conferences/loss-prevention-symposium/1989/proceeding/session/technical-papers</v>
      </c>
      <c r="P681" s="28" t="s">
        <v>16572</v>
      </c>
      <c r="Q681" s="90" t="str">
        <f t="shared" si="72"/>
        <v>https://www.aiche.org/node/1566476/group/9286/session/118996/paper/821706</v>
      </c>
    </row>
    <row r="682" spans="1:17" ht="46.5" x14ac:dyDescent="0.35">
      <c r="A682" s="29">
        <v>681</v>
      </c>
      <c r="B682" s="29">
        <v>1989</v>
      </c>
      <c r="C682" s="29" t="s">
        <v>1683</v>
      </c>
      <c r="D682" s="38" t="s">
        <v>1703</v>
      </c>
      <c r="E682" s="28" t="s">
        <v>1704</v>
      </c>
      <c r="F682" s="28" t="s">
        <v>1705</v>
      </c>
      <c r="G682" s="29"/>
      <c r="H682" s="29"/>
      <c r="I682" s="29"/>
      <c r="J682" s="29" t="s">
        <v>897</v>
      </c>
      <c r="K682" s="29">
        <v>9</v>
      </c>
      <c r="L682" s="28" t="s">
        <v>1687</v>
      </c>
      <c r="M682" s="65" t="str">
        <f t="shared" si="75"/>
        <v>https://www.aiche.org/academy/conferences/loss-prevention-symposium/1989/proceeding</v>
      </c>
      <c r="N682" s="71" t="str">
        <f>F682&amp;", """&amp;E682&amp;","" "&amp;L682&amp;","&amp;" Session "&amp;J682&amp;", AIChE, "&amp;MID(C682,5,4)&amp;"."</f>
        <v>L. Edward  Brown, W. E.  Martinsen, and D. W.  Johnson, "Siting Considerations For Liquefied Gas Facilities," 23nd Annual Loss Prevention Symposium, Session 8a, AIChE, 1989.</v>
      </c>
      <c r="O682" s="90" t="str">
        <f t="shared" si="76"/>
        <v>https://www.aiche.org/academy/conferences/loss-prevention-symposium/1989/proceeding/session/technical-papers</v>
      </c>
      <c r="P682" s="28" t="s">
        <v>16573</v>
      </c>
      <c r="Q682" s="90" t="str">
        <f t="shared" si="72"/>
        <v>https://www.aiche.org/node/1566476/group/9286/session/118996/paper/821711</v>
      </c>
    </row>
    <row r="683" spans="1:17" ht="31" x14ac:dyDescent="0.35">
      <c r="A683" s="29">
        <v>682</v>
      </c>
      <c r="B683" s="29">
        <v>1989</v>
      </c>
      <c r="C683" s="29" t="s">
        <v>1683</v>
      </c>
      <c r="D683" s="38" t="s">
        <v>1703</v>
      </c>
      <c r="E683" s="28" t="s">
        <v>1706</v>
      </c>
      <c r="F683" s="28" t="s">
        <v>1707</v>
      </c>
      <c r="G683" s="29"/>
      <c r="H683" s="29"/>
      <c r="I683" s="29"/>
      <c r="J683" s="29" t="s">
        <v>899</v>
      </c>
      <c r="K683" s="29">
        <v>10</v>
      </c>
      <c r="L683" s="28" t="s">
        <v>1687</v>
      </c>
      <c r="M683" s="65" t="str">
        <f t="shared" si="75"/>
        <v>https://www.aiche.org/academy/conferences/loss-prevention-symposium/1989/proceeding</v>
      </c>
      <c r="N683" s="71" t="str">
        <f>F683&amp;", """&amp;E683&amp;","" "&amp;L683&amp;","&amp;" Session "&amp;J683&amp;", AIChE, "&amp;MID(C683,5,4)&amp;"."</f>
        <v>R. E.  Munson, "Role Of Loss Prevention Professional In Project Reviews," 23nd Annual Loss Prevention Symposium, Session 8b, AIChE, 1989.</v>
      </c>
      <c r="O683" s="90" t="str">
        <f t="shared" si="76"/>
        <v>https://www.aiche.org/academy/conferences/loss-prevention-symposium/1989/proceeding/session/technical-papers</v>
      </c>
      <c r="P683" s="28" t="s">
        <v>16574</v>
      </c>
      <c r="Q683" s="90" t="str">
        <f t="shared" si="72"/>
        <v>https://www.aiche.org/node/1566476/group/9286/session/118996/paper/821716</v>
      </c>
    </row>
    <row r="684" spans="1:17" ht="46.5" x14ac:dyDescent="0.35">
      <c r="A684" s="29">
        <v>683</v>
      </c>
      <c r="B684" s="29">
        <v>1989</v>
      </c>
      <c r="C684" s="29" t="s">
        <v>1683</v>
      </c>
      <c r="D684" s="38" t="s">
        <v>1703</v>
      </c>
      <c r="E684" s="28" t="s">
        <v>1708</v>
      </c>
      <c r="F684" s="28" t="s">
        <v>1709</v>
      </c>
      <c r="G684" s="29"/>
      <c r="H684" s="29"/>
      <c r="I684" s="29"/>
      <c r="J684" s="29" t="s">
        <v>903</v>
      </c>
      <c r="K684" s="29">
        <v>11</v>
      </c>
      <c r="L684" s="28" t="s">
        <v>1687</v>
      </c>
      <c r="M684" s="65" t="str">
        <f t="shared" si="75"/>
        <v>https://www.aiche.org/academy/conferences/loss-prevention-symposium/1989/proceeding</v>
      </c>
      <c r="N684" s="71" t="str">
        <f>F684&amp;", """&amp;E684&amp;","" "&amp;L684&amp;","&amp;" Session "&amp;J684&amp;", AIChE, "&amp;MID(C684,5,4)&amp;"."</f>
        <v>T. V.  Rodante, "Cost Effective Safety Considerations Made Possible By Quantifiable Hazard Analysis," 23nd Annual Loss Prevention Symposium, Session 8c, AIChE, 1989.</v>
      </c>
      <c r="O684" s="90" t="str">
        <f t="shared" si="76"/>
        <v>https://www.aiche.org/academy/conferences/loss-prevention-symposium/1989/proceeding/session/technical-papers</v>
      </c>
      <c r="P684" s="28" t="s">
        <v>16575</v>
      </c>
      <c r="Q684" s="90" t="str">
        <f t="shared" si="72"/>
        <v>https://www.aiche.org/node/1566476/group/9286/session/118996/paper/821721</v>
      </c>
    </row>
    <row r="685" spans="1:17" ht="31" x14ac:dyDescent="0.35">
      <c r="A685" s="29">
        <v>684</v>
      </c>
      <c r="B685" s="29">
        <v>1989</v>
      </c>
      <c r="C685" s="29" t="s">
        <v>1683</v>
      </c>
      <c r="D685" s="38" t="s">
        <v>1710</v>
      </c>
      <c r="E685" s="28" t="s">
        <v>1711</v>
      </c>
      <c r="F685" s="28" t="s">
        <v>1712</v>
      </c>
      <c r="G685" s="29"/>
      <c r="H685" s="29"/>
      <c r="I685" s="29"/>
      <c r="J685" s="29" t="s">
        <v>915</v>
      </c>
      <c r="K685" s="29">
        <v>12</v>
      </c>
      <c r="L685" s="28" t="s">
        <v>1687</v>
      </c>
      <c r="M685" s="65" t="str">
        <f t="shared" si="75"/>
        <v>https://www.aiche.org/academy/conferences/loss-prevention-symposium/1989/proceeding</v>
      </c>
      <c r="N685" s="71" t="str">
        <f>F685&amp;", """&amp;E685&amp;","" "&amp;L685&amp;","&amp;" Session "&amp;J685&amp;", AIChE, "&amp;MID(C685,5,4)&amp;"."</f>
        <v>R. N.  Brummel, "Procedures For Preventing Runaways," 23nd Annual Loss Prevention Symposium, Session 9a, AIChE, 1989.</v>
      </c>
      <c r="O685" s="90" t="str">
        <f t="shared" si="76"/>
        <v>https://www.aiche.org/academy/conferences/loss-prevention-symposium/1989/proceeding/session/technical-papers</v>
      </c>
      <c r="P685" s="28" t="s">
        <v>16576</v>
      </c>
      <c r="Q685" s="90" t="str">
        <f t="shared" si="72"/>
        <v>https://www.aiche.org/node/1566476/group/9286/session/118996/paper/821726</v>
      </c>
    </row>
    <row r="686" spans="1:17" ht="31" x14ac:dyDescent="0.35">
      <c r="A686" s="29">
        <v>685</v>
      </c>
      <c r="B686" s="29">
        <v>1989</v>
      </c>
      <c r="C686" s="29" t="s">
        <v>1683</v>
      </c>
      <c r="D686" s="38"/>
      <c r="E686" s="28" t="s">
        <v>15208</v>
      </c>
      <c r="F686" s="28" t="s">
        <v>1714</v>
      </c>
      <c r="G686" s="29">
        <v>8</v>
      </c>
      <c r="H686" s="29">
        <v>4</v>
      </c>
      <c r="I686" s="29" t="s">
        <v>1715</v>
      </c>
      <c r="J686" s="29"/>
      <c r="K686" s="29">
        <v>13</v>
      </c>
      <c r="L686" s="28" t="s">
        <v>886</v>
      </c>
      <c r="M686" s="65" t="str">
        <f t="shared" si="75"/>
        <v>https://www.aiche.org/academy/conferences/loss-prevention-symposium/1989/proceeding</v>
      </c>
      <c r="N686" s="71" t="str">
        <f>F686&amp;", """&amp;E686&amp;","" "&amp;L686&amp;", Vol "&amp;G686&amp;"("&amp;H686&amp;"), "&amp;I686&amp;", "&amp;B686&amp;"."</f>
        <v>R. N. Brummel, "Procedures for preventing pilot plant runaways - POP Version," Plant/Operations Progress, Vol 8(4), '228-233, 1989.</v>
      </c>
      <c r="O686" s="90" t="str">
        <f t="shared" si="76"/>
        <v>https://www.aiche.org/academy/conferences/loss-prevention-symposium/1989/proceeding/session/technical-papers</v>
      </c>
      <c r="P686" s="28" t="s">
        <v>16577</v>
      </c>
      <c r="Q686" s="90" t="str">
        <f t="shared" si="72"/>
        <v>https://www.aiche.org/node/1566476/group/9286/session/118996/paper/821731</v>
      </c>
    </row>
    <row r="687" spans="1:17" ht="46.5" x14ac:dyDescent="0.35">
      <c r="A687" s="29">
        <v>686</v>
      </c>
      <c r="B687" s="29">
        <v>1989</v>
      </c>
      <c r="C687" s="29" t="s">
        <v>1683</v>
      </c>
      <c r="D687" s="38" t="s">
        <v>1710</v>
      </c>
      <c r="E687" s="28" t="s">
        <v>1716</v>
      </c>
      <c r="F687" s="28" t="s">
        <v>1717</v>
      </c>
      <c r="G687" s="29"/>
      <c r="H687" s="29"/>
      <c r="I687" s="29"/>
      <c r="J687" s="29" t="s">
        <v>919</v>
      </c>
      <c r="K687" s="29">
        <v>14</v>
      </c>
      <c r="L687" s="28" t="s">
        <v>1687</v>
      </c>
      <c r="M687" s="65" t="str">
        <f t="shared" si="75"/>
        <v>https://www.aiche.org/academy/conferences/loss-prevention-symposium/1989/proceeding</v>
      </c>
      <c r="N687" s="71" t="str">
        <f>F687&amp;", """&amp;E687&amp;","" "&amp;L687&amp;","&amp;" Session "&amp;J687&amp;", AIChE, "&amp;MID(C687,5,4)&amp;"."</f>
        <v>J. W.  Bowman and R.P.Perkins, "Preventing Fires With High Temperature Vaporizers," 23nd Annual Loss Prevention Symposium, Session 9b, AIChE, 1989.</v>
      </c>
      <c r="O687" s="90" t="str">
        <f t="shared" si="76"/>
        <v>https://www.aiche.org/academy/conferences/loss-prevention-symposium/1989/proceeding/session/technical-papers</v>
      </c>
      <c r="P687" s="28" t="s">
        <v>16578</v>
      </c>
      <c r="Q687" s="90" t="str">
        <f t="shared" si="72"/>
        <v>https://www.aiche.org/node/1566476/group/9286/session/118996/paper/821736</v>
      </c>
    </row>
    <row r="688" spans="1:17" ht="31" x14ac:dyDescent="0.35">
      <c r="A688" s="29">
        <v>687</v>
      </c>
      <c r="B688" s="29">
        <v>1990</v>
      </c>
      <c r="C688" s="29" t="s">
        <v>1683</v>
      </c>
      <c r="D688" s="38"/>
      <c r="E688" s="28" t="s">
        <v>15209</v>
      </c>
      <c r="F688" s="28" t="s">
        <v>1719</v>
      </c>
      <c r="G688" s="29">
        <v>9</v>
      </c>
      <c r="H688" s="29">
        <v>1</v>
      </c>
      <c r="I688" s="29" t="s">
        <v>1720</v>
      </c>
      <c r="J688" s="29"/>
      <c r="K688" s="29">
        <v>15</v>
      </c>
      <c r="L688" s="28" t="s">
        <v>886</v>
      </c>
      <c r="M688" s="65" t="str">
        <f t="shared" si="75"/>
        <v>https://www.aiche.org/academy/conferences/loss-prevention-symposium/1989/proceeding</v>
      </c>
      <c r="N688" s="71" t="str">
        <f>F688&amp;", """&amp;E688&amp;","" "&amp;L688&amp;", Vol "&amp;G688&amp;"("&amp;H688&amp;"), "&amp;I688&amp;", "&amp;B688&amp;"."</f>
        <v>J. W. Bowman and R. P. Perkins, "Preventing fires with high temperature vaporizers - POP Version," Plant/Operations Progress, Vol 9(1), '39-43, 1990.</v>
      </c>
      <c r="O688" s="90" t="str">
        <f t="shared" si="76"/>
        <v>https://www.aiche.org/academy/conferences/loss-prevention-symposium/1989/proceeding/session/technical-papers</v>
      </c>
      <c r="P688" s="28" t="s">
        <v>16579</v>
      </c>
      <c r="Q688" s="90" t="str">
        <f t="shared" si="72"/>
        <v>https://www.aiche.org/node/1566476/group/9286/session/118996/paper/821741</v>
      </c>
    </row>
    <row r="689" spans="1:17" ht="46.5" x14ac:dyDescent="0.35">
      <c r="A689" s="29">
        <v>688</v>
      </c>
      <c r="B689" s="29">
        <v>1989</v>
      </c>
      <c r="C689" s="29" t="s">
        <v>1683</v>
      </c>
      <c r="D689" s="38" t="s">
        <v>1710</v>
      </c>
      <c r="E689" s="28" t="s">
        <v>1721</v>
      </c>
      <c r="F689" s="28" t="s">
        <v>1722</v>
      </c>
      <c r="G689" s="29"/>
      <c r="H689" s="29"/>
      <c r="I689" s="29"/>
      <c r="J689" s="29" t="s">
        <v>923</v>
      </c>
      <c r="K689" s="29">
        <v>16</v>
      </c>
      <c r="L689" s="28" t="s">
        <v>1687</v>
      </c>
      <c r="M689" s="65" t="str">
        <f t="shared" si="75"/>
        <v>https://www.aiche.org/academy/conferences/loss-prevention-symposium/1989/proceeding</v>
      </c>
      <c r="N689" s="71" t="str">
        <f>F689&amp;", """&amp;E689&amp;","" "&amp;L689&amp;","&amp;" Session "&amp;J689&amp;", AIChE, "&amp;MID(C689,5,4)&amp;"."</f>
        <v>C. J.  M. van Wingerden, A. C.  van den Berg, and G. Opschoor, "Vapor Cloud Explosion Blast Prediction," 23nd Annual Loss Prevention Symposium, Session 9c, AIChE, 1989.</v>
      </c>
      <c r="O689" s="90" t="str">
        <f t="shared" si="76"/>
        <v>https://www.aiche.org/academy/conferences/loss-prevention-symposium/1989/proceeding/session/technical-papers</v>
      </c>
      <c r="P689" s="28" t="s">
        <v>16580</v>
      </c>
      <c r="Q689" s="90" t="str">
        <f t="shared" si="72"/>
        <v>https://www.aiche.org/node/1566476/group/9286/session/118996/paper/821746</v>
      </c>
    </row>
    <row r="690" spans="1:17" ht="46.5" x14ac:dyDescent="0.35">
      <c r="A690" s="29">
        <v>689</v>
      </c>
      <c r="B690" s="29">
        <v>1989</v>
      </c>
      <c r="C690" s="29" t="s">
        <v>1683</v>
      </c>
      <c r="D690" s="38"/>
      <c r="E690" s="28" t="s">
        <v>15210</v>
      </c>
      <c r="F690" s="28" t="s">
        <v>1724</v>
      </c>
      <c r="G690" s="29">
        <v>8</v>
      </c>
      <c r="H690" s="29">
        <v>4</v>
      </c>
      <c r="I690" s="29" t="s">
        <v>1725</v>
      </c>
      <c r="J690" s="29"/>
      <c r="K690" s="29">
        <v>17</v>
      </c>
      <c r="L690" s="28" t="s">
        <v>886</v>
      </c>
      <c r="M690" s="65" t="str">
        <f t="shared" si="75"/>
        <v>https://www.aiche.org/academy/conferences/loss-prevention-symposium/1989/proceeding</v>
      </c>
      <c r="N690" s="71" t="str">
        <f>F690&amp;", """&amp;E690&amp;","" "&amp;L690&amp;", Vol "&amp;G690&amp;"("&amp;H690&amp;"), "&amp;I690&amp;", "&amp;B690&amp;"."</f>
        <v>C. J. M. van Wingerden, A. C. van den Berg and G. Opschoor, "Vapor cloud explosion blast prediction - POP Version," Plant/Operations Progress, Vol 8(4), '234-238, 1989.</v>
      </c>
      <c r="O690" s="90" t="str">
        <f t="shared" si="76"/>
        <v>https://www.aiche.org/academy/conferences/loss-prevention-symposium/1989/proceeding/session/technical-papers</v>
      </c>
      <c r="P690" s="28" t="s">
        <v>16581</v>
      </c>
      <c r="Q690" s="90" t="str">
        <f t="shared" si="72"/>
        <v>https://www.aiche.org/node/1566476/group/9286/session/118996/paper/821751</v>
      </c>
    </row>
    <row r="691" spans="1:17" ht="46.5" x14ac:dyDescent="0.35">
      <c r="A691" s="29">
        <v>690</v>
      </c>
      <c r="B691" s="29">
        <v>1989</v>
      </c>
      <c r="C691" s="29" t="s">
        <v>1683</v>
      </c>
      <c r="D691" s="38" t="s">
        <v>1710</v>
      </c>
      <c r="E691" s="28" t="s">
        <v>1726</v>
      </c>
      <c r="F691" s="28" t="s">
        <v>1727</v>
      </c>
      <c r="G691" s="29"/>
      <c r="H691" s="29"/>
      <c r="I691" s="29"/>
      <c r="J691" s="29" t="s">
        <v>926</v>
      </c>
      <c r="K691" s="29">
        <v>18</v>
      </c>
      <c r="L691" s="28" t="s">
        <v>1687</v>
      </c>
      <c r="M691" s="65" t="str">
        <f t="shared" si="75"/>
        <v>https://www.aiche.org/academy/conferences/loss-prevention-symposium/1989/proceeding</v>
      </c>
      <c r="N691" s="71" t="str">
        <f>F691&amp;", """&amp;E691&amp;","" "&amp;L691&amp;","&amp;" Session "&amp;J691&amp;", AIChE, "&amp;MID(C691,5,4)&amp;"."</f>
        <v>R. L.  Green and D. E. Dressel , "Heat Transfer Fluid Fires And Their Prevention In Vapor Thermal Liquid Systems," 23nd Annual Loss Prevention Symposium, Session 9d, AIChE, 1989.</v>
      </c>
      <c r="O691" s="90" t="str">
        <f t="shared" si="76"/>
        <v>https://www.aiche.org/academy/conferences/loss-prevention-symposium/1989/proceeding/session/technical-papers</v>
      </c>
      <c r="P691" s="28" t="s">
        <v>16582</v>
      </c>
      <c r="Q691" s="90" t="str">
        <f t="shared" si="72"/>
        <v>https://www.aiche.org/node/1566476/group/9286/session/118996/paper/821756</v>
      </c>
    </row>
    <row r="692" spans="1:17" ht="46.5" x14ac:dyDescent="0.35">
      <c r="A692" s="29">
        <v>691</v>
      </c>
      <c r="B692" s="29">
        <v>1989</v>
      </c>
      <c r="C692" s="29" t="s">
        <v>1683</v>
      </c>
      <c r="D692" s="38" t="s">
        <v>1710</v>
      </c>
      <c r="E692" s="28" t="s">
        <v>1728</v>
      </c>
      <c r="F692" s="28" t="s">
        <v>15669</v>
      </c>
      <c r="G692" s="29"/>
      <c r="H692" s="29"/>
      <c r="I692" s="29"/>
      <c r="J692" s="29" t="s">
        <v>929</v>
      </c>
      <c r="K692" s="29">
        <v>19</v>
      </c>
      <c r="L692" s="28" t="s">
        <v>1687</v>
      </c>
      <c r="M692" s="65" t="str">
        <f t="shared" si="75"/>
        <v>https://www.aiche.org/academy/conferences/loss-prevention-symposium/1989/proceeding</v>
      </c>
      <c r="N692" s="71" t="str">
        <f>F692&amp;", """&amp;E692&amp;","" "&amp;L692&amp;","&amp;" Session "&amp;J692&amp;", AIChE, "&amp;MID(C692,5,4)&amp;"."</f>
        <v>C. Bagner, L. Tuma, and S. A.  Bacher, "Hazards Evaluation In A Multipurpose Pilot Plant," 23nd Annual Loss Prevention Symposium, Session 9e, AIChE, 1989.</v>
      </c>
      <c r="O692" s="90" t="str">
        <f t="shared" si="76"/>
        <v>https://www.aiche.org/academy/conferences/loss-prevention-symposium/1989/proceeding/session/technical-papers</v>
      </c>
      <c r="P692" s="28" t="s">
        <v>16583</v>
      </c>
      <c r="Q692" s="90" t="str">
        <f t="shared" si="72"/>
        <v>https://www.aiche.org/node/1566476/group/9286/session/118996/paper/821761</v>
      </c>
    </row>
    <row r="693" spans="1:17" ht="31" x14ac:dyDescent="0.35">
      <c r="A693" s="29">
        <v>692</v>
      </c>
      <c r="B693" s="29">
        <v>1989</v>
      </c>
      <c r="C693" s="29" t="s">
        <v>1683</v>
      </c>
      <c r="D693" s="38" t="s">
        <v>1710</v>
      </c>
      <c r="E693" s="28" t="s">
        <v>1729</v>
      </c>
      <c r="F693" s="28" t="s">
        <v>1730</v>
      </c>
      <c r="G693" s="29"/>
      <c r="H693" s="29"/>
      <c r="I693" s="29"/>
      <c r="J693" s="29" t="s">
        <v>1731</v>
      </c>
      <c r="K693" s="29">
        <v>20</v>
      </c>
      <c r="L693" s="28" t="s">
        <v>1687</v>
      </c>
      <c r="M693" s="65" t="str">
        <f t="shared" si="75"/>
        <v>https://www.aiche.org/academy/conferences/loss-prevention-symposium/1989/proceeding</v>
      </c>
      <c r="N693" s="71" t="str">
        <f>F693&amp;", """&amp;E693&amp;","" "&amp;L693&amp;","&amp;" Session "&amp;J693&amp;", AIChE, "&amp;MID(C693,5,4)&amp;"."</f>
        <v>M. A. Capraro and J. H. Strickland, "Preventing Fires And Explosions In Pilot Plants," 23nd Annual Loss Prevention Symposium, Session 9f, AIChE, 1989.</v>
      </c>
      <c r="O693" s="90" t="str">
        <f t="shared" si="76"/>
        <v>https://www.aiche.org/academy/conferences/loss-prevention-symposium/1989/proceeding/session/technical-papers</v>
      </c>
      <c r="P693" s="28" t="s">
        <v>16584</v>
      </c>
      <c r="Q693" s="90" t="str">
        <f t="shared" si="72"/>
        <v>https://www.aiche.org/node/1566476/group/9286/session/118996/paper/821766</v>
      </c>
    </row>
    <row r="694" spans="1:17" ht="31" x14ac:dyDescent="0.35">
      <c r="A694" s="29">
        <v>693</v>
      </c>
      <c r="B694" s="29">
        <v>1989</v>
      </c>
      <c r="C694" s="29" t="s">
        <v>1683</v>
      </c>
      <c r="D694" s="38"/>
      <c r="E694" s="28" t="s">
        <v>15211</v>
      </c>
      <c r="F694" s="28" t="s">
        <v>1730</v>
      </c>
      <c r="G694" s="29">
        <v>8</v>
      </c>
      <c r="H694" s="29">
        <v>4</v>
      </c>
      <c r="I694" s="29" t="s">
        <v>1733</v>
      </c>
      <c r="J694" s="29"/>
      <c r="K694" s="29">
        <v>21</v>
      </c>
      <c r="L694" s="28" t="s">
        <v>886</v>
      </c>
      <c r="M694" s="65" t="str">
        <f t="shared" si="75"/>
        <v>https://www.aiche.org/academy/conferences/loss-prevention-symposium/1989/proceeding</v>
      </c>
      <c r="N694" s="71" t="str">
        <f>F694&amp;", """&amp;E694&amp;","" "&amp;L694&amp;", Vol "&amp;G694&amp;"("&amp;H694&amp;"), "&amp;I694&amp;", "&amp;B694&amp;"."</f>
        <v>M. A. Capraro and J. H. Strickland, "Preventing fires and explosions in pilot plants - POP Version," Plant/Operations Progress, Vol 8(4), 189-194, 1989.</v>
      </c>
      <c r="O694" s="90" t="str">
        <f t="shared" si="76"/>
        <v>https://www.aiche.org/academy/conferences/loss-prevention-symposium/1989/proceeding/session/technical-papers</v>
      </c>
      <c r="P694" s="28" t="s">
        <v>16585</v>
      </c>
      <c r="Q694" s="90" t="str">
        <f t="shared" si="72"/>
        <v>https://www.aiche.org/node/1566476/group/9286/session/118996/paper/821771</v>
      </c>
    </row>
    <row r="695" spans="1:17" ht="46.5" x14ac:dyDescent="0.35">
      <c r="A695" s="29">
        <v>694</v>
      </c>
      <c r="B695" s="29">
        <v>1989</v>
      </c>
      <c r="C695" s="29" t="s">
        <v>1683</v>
      </c>
      <c r="D695" s="38" t="s">
        <v>1734</v>
      </c>
      <c r="E695" s="28" t="s">
        <v>1735</v>
      </c>
      <c r="F695" s="28" t="s">
        <v>1736</v>
      </c>
      <c r="G695" s="29"/>
      <c r="H695" s="29"/>
      <c r="I695" s="29"/>
      <c r="J695" s="29" t="s">
        <v>934</v>
      </c>
      <c r="K695" s="29">
        <v>22</v>
      </c>
      <c r="L695" s="28" t="s">
        <v>1687</v>
      </c>
      <c r="M695" s="65" t="str">
        <f t="shared" si="75"/>
        <v>https://www.aiche.org/academy/conferences/loss-prevention-symposium/1989/proceeding</v>
      </c>
      <c r="N695" s="71" t="str">
        <f>F695&amp;", """&amp;E695&amp;","" "&amp;L695&amp;","&amp;" Session "&amp;J695&amp;", AIChE, "&amp;MID(C695,5,4)&amp;"."</f>
        <v>H. K.  Fauske, G. H.  Clare, M. J.  Creed, and J.A. Noronha, "An Easy And Inexpensive Approach To DIERS Methodology," 23nd Annual Loss Prevention Symposium, Session 10a, AIChE, 1989.</v>
      </c>
      <c r="O695" s="90" t="str">
        <f t="shared" si="76"/>
        <v>https://www.aiche.org/academy/conferences/loss-prevention-symposium/1989/proceeding/session/technical-papers</v>
      </c>
      <c r="P695" s="28" t="s">
        <v>16586</v>
      </c>
      <c r="Q695" s="90" t="str">
        <f t="shared" si="72"/>
        <v>https://www.aiche.org/node/1566476/group/9286/session/118996/paper/821776</v>
      </c>
    </row>
    <row r="696" spans="1:17" ht="46.5" x14ac:dyDescent="0.35">
      <c r="A696" s="29">
        <v>695</v>
      </c>
      <c r="B696" s="29">
        <v>1990</v>
      </c>
      <c r="C696" s="29" t="s">
        <v>1683</v>
      </c>
      <c r="D696" s="38"/>
      <c r="E696" s="28" t="s">
        <v>15112</v>
      </c>
      <c r="F696" s="28" t="s">
        <v>1737</v>
      </c>
      <c r="G696" s="29">
        <v>86</v>
      </c>
      <c r="H696" s="29">
        <v>3</v>
      </c>
      <c r="I696" s="29" t="s">
        <v>1738</v>
      </c>
      <c r="J696" s="29"/>
      <c r="K696" s="29">
        <v>23</v>
      </c>
      <c r="L696" s="28" t="s">
        <v>1188</v>
      </c>
      <c r="M696" s="65" t="str">
        <f t="shared" si="75"/>
        <v>https://www.aiche.org/academy/conferences/loss-prevention-symposium/1989/proceeding</v>
      </c>
      <c r="N696" s="71" t="str">
        <f>F696&amp;", """&amp;E696&amp;","" "&amp;L696&amp;", Vol "&amp;G696&amp;"("&amp;H696&amp;"), "&amp;I696&amp;", "&amp;B696&amp;"."</f>
        <v>M.J. Creed and H. K. Fauske, "An Easy And Inexpensive Approach To DIERS Procedure- CEP Version," Chemical Engineering Progress, Vol 86(3), 45-49, 1990.</v>
      </c>
      <c r="O696" s="90" t="str">
        <f t="shared" si="76"/>
        <v>https://www.aiche.org/academy/conferences/loss-prevention-symposium/1989/proceeding/session/technical-papers</v>
      </c>
      <c r="P696" s="28" t="s">
        <v>16587</v>
      </c>
      <c r="Q696" s="90" t="str">
        <f t="shared" si="72"/>
        <v>https://www.aiche.org/node/1566476/group/9286/session/118996/paper/821781</v>
      </c>
    </row>
    <row r="697" spans="1:17" ht="31" x14ac:dyDescent="0.35">
      <c r="A697" s="29">
        <v>696</v>
      </c>
      <c r="B697" s="29">
        <v>1989</v>
      </c>
      <c r="C697" s="29" t="s">
        <v>1683</v>
      </c>
      <c r="D697" s="38" t="s">
        <v>1734</v>
      </c>
      <c r="E697" s="28" t="s">
        <v>1739</v>
      </c>
      <c r="F697" s="28" t="s">
        <v>1740</v>
      </c>
      <c r="G697" s="29"/>
      <c r="H697" s="29"/>
      <c r="I697" s="29"/>
      <c r="J697" s="29" t="s">
        <v>939</v>
      </c>
      <c r="K697" s="29">
        <v>24</v>
      </c>
      <c r="L697" s="28" t="s">
        <v>1687</v>
      </c>
      <c r="M697" s="65" t="str">
        <f t="shared" si="75"/>
        <v>https://www.aiche.org/academy/conferences/loss-prevention-symposium/1989/proceeding</v>
      </c>
      <c r="N697" s="71" t="str">
        <f t="shared" ref="N697:N704" si="77">F697&amp;", """&amp;E697&amp;","" "&amp;L697&amp;","&amp;" Session "&amp;J697&amp;", AIChE, "&amp;MID(C697,5,4)&amp;"."</f>
        <v>W. J.  Janecek and P. L. Simiskey, "DIERS Implementation," 23nd Annual Loss Prevention Symposium, Session 10b, AIChE, 1989.</v>
      </c>
      <c r="O697" s="90" t="str">
        <f t="shared" si="76"/>
        <v>https://www.aiche.org/academy/conferences/loss-prevention-symposium/1989/proceeding/session/technical-papers</v>
      </c>
      <c r="P697" s="28" t="s">
        <v>16588</v>
      </c>
      <c r="Q697" s="90" t="str">
        <f t="shared" si="72"/>
        <v>https://www.aiche.org/node/1566476/group/9286/session/118996/paper/821786</v>
      </c>
    </row>
    <row r="698" spans="1:17" ht="46.5" x14ac:dyDescent="0.35">
      <c r="A698" s="29">
        <v>697</v>
      </c>
      <c r="B698" s="29">
        <v>1989</v>
      </c>
      <c r="C698" s="29" t="s">
        <v>1683</v>
      </c>
      <c r="D698" s="38" t="s">
        <v>1734</v>
      </c>
      <c r="E698" s="28" t="s">
        <v>1741</v>
      </c>
      <c r="F698" s="28" t="s">
        <v>1742</v>
      </c>
      <c r="G698" s="29"/>
      <c r="H698" s="29"/>
      <c r="I698" s="29"/>
      <c r="J698" s="29" t="s">
        <v>942</v>
      </c>
      <c r="K698" s="29">
        <v>25</v>
      </c>
      <c r="L698" s="28" t="s">
        <v>1687</v>
      </c>
      <c r="M698" s="65" t="str">
        <f t="shared" si="75"/>
        <v>https://www.aiche.org/academy/conferences/loss-prevention-symposium/1989/proceeding</v>
      </c>
      <c r="N698" s="71" t="str">
        <f t="shared" si="77"/>
        <v>H. S.  Forrest, L. S.  Kirch, and G. R.  Van Sciver, "Worst Credible Case For Emergency Relief Of Chemically Reacting System Questionnaire," 23nd Annual Loss Prevention Symposium, Session 10c, AIChE, 1989.</v>
      </c>
      <c r="O698" s="90" t="str">
        <f t="shared" si="76"/>
        <v>https://www.aiche.org/academy/conferences/loss-prevention-symposium/1989/proceeding/session/technical-papers</v>
      </c>
      <c r="P698" s="28" t="s">
        <v>16589</v>
      </c>
      <c r="Q698" s="90" t="str">
        <f t="shared" si="72"/>
        <v>https://www.aiche.org/node/1566476/group/9286/session/118996/paper/821791</v>
      </c>
    </row>
    <row r="699" spans="1:17" ht="46.5" x14ac:dyDescent="0.35">
      <c r="A699" s="29">
        <v>698</v>
      </c>
      <c r="B699" s="29">
        <v>1989</v>
      </c>
      <c r="C699" s="29" t="s">
        <v>1683</v>
      </c>
      <c r="D699" s="38" t="s">
        <v>1734</v>
      </c>
      <c r="E699" s="28" t="s">
        <v>1743</v>
      </c>
      <c r="F699" s="28" t="s">
        <v>1744</v>
      </c>
      <c r="G699" s="29"/>
      <c r="H699" s="29"/>
      <c r="I699" s="29"/>
      <c r="J699" s="29" t="s">
        <v>937</v>
      </c>
      <c r="K699" s="29">
        <v>26</v>
      </c>
      <c r="L699" s="28" t="s">
        <v>1687</v>
      </c>
      <c r="M699" s="65" t="str">
        <f t="shared" si="75"/>
        <v>https://www.aiche.org/academy/conferences/loss-prevention-symposium/1989/proceeding</v>
      </c>
      <c r="N699" s="71" t="str">
        <f t="shared" si="77"/>
        <v>J. C.  Leung, and F. N.  Nazario, "Two-Phase Flashing Flow Evaluations Based On DIERS, API, And ASME Methodologies," 23nd Annual Loss Prevention Symposium, Session 10d, AIChE, 1989.</v>
      </c>
      <c r="O699" s="90" t="str">
        <f t="shared" si="76"/>
        <v>https://www.aiche.org/academy/conferences/loss-prevention-symposium/1989/proceeding/session/technical-papers</v>
      </c>
      <c r="P699" s="28" t="s">
        <v>16590</v>
      </c>
      <c r="Q699" s="90" t="str">
        <f t="shared" si="72"/>
        <v>https://www.aiche.org/node/1566476/group/9286/session/118996/paper/821796</v>
      </c>
    </row>
    <row r="700" spans="1:17" ht="46.5" x14ac:dyDescent="0.35">
      <c r="A700" s="29">
        <v>699</v>
      </c>
      <c r="B700" s="29">
        <v>1989</v>
      </c>
      <c r="C700" s="29" t="s">
        <v>1683</v>
      </c>
      <c r="D700" s="38" t="s">
        <v>1734</v>
      </c>
      <c r="E700" s="28" t="s">
        <v>1745</v>
      </c>
      <c r="F700" s="28" t="s">
        <v>1746</v>
      </c>
      <c r="G700" s="29"/>
      <c r="H700" s="29"/>
      <c r="I700" s="29"/>
      <c r="J700" s="29" t="s">
        <v>946</v>
      </c>
      <c r="K700" s="29">
        <v>27</v>
      </c>
      <c r="L700" s="28" t="s">
        <v>1687</v>
      </c>
      <c r="M700" s="65" t="str">
        <f t="shared" si="75"/>
        <v>https://www.aiche.org/academy/conferences/loss-prevention-symposium/1989/proceeding</v>
      </c>
      <c r="N700" s="71" t="str">
        <f t="shared" si="77"/>
        <v>M. A.  Grolmes, and M. J.  King, "Emergency Relief Requirements For Certain Organic Peroxides Based On DIERS Methodology," 23nd Annual Loss Prevention Symposium, Session 10e, AIChE, 1989.</v>
      </c>
      <c r="O700" s="90" t="str">
        <f t="shared" si="76"/>
        <v>https://www.aiche.org/academy/conferences/loss-prevention-symposium/1989/proceeding/session/technical-papers</v>
      </c>
      <c r="P700" s="28" t="s">
        <v>16591</v>
      </c>
      <c r="Q700" s="90" t="str">
        <f t="shared" si="72"/>
        <v>https://www.aiche.org/node/1566476/group/9286/session/118996/paper/821801</v>
      </c>
    </row>
    <row r="701" spans="1:17" ht="46.5" x14ac:dyDescent="0.35">
      <c r="A701" s="29">
        <v>700</v>
      </c>
      <c r="B701" s="29">
        <v>1989</v>
      </c>
      <c r="C701" s="29" t="s">
        <v>1683</v>
      </c>
      <c r="D701" s="38" t="s">
        <v>1734</v>
      </c>
      <c r="E701" s="28" t="s">
        <v>1747</v>
      </c>
      <c r="F701" s="28" t="s">
        <v>1700</v>
      </c>
      <c r="G701" s="29"/>
      <c r="H701" s="29"/>
      <c r="I701" s="29"/>
      <c r="J701" s="29" t="s">
        <v>1748</v>
      </c>
      <c r="K701" s="29">
        <v>28</v>
      </c>
      <c r="L701" s="28" t="s">
        <v>1687</v>
      </c>
      <c r="M701" s="65" t="str">
        <f t="shared" si="75"/>
        <v>https://www.aiche.org/academy/conferences/loss-prevention-symposium/1989/proceeding</v>
      </c>
      <c r="N701" s="71" t="str">
        <f t="shared" si="77"/>
        <v>H. K.  Fauske, "Source Term For Vapor Cloud Dispersion And Evacuation Implications," 23nd Annual Loss Prevention Symposium, Session 10f, AIChE, 1989.</v>
      </c>
      <c r="O701" s="90" t="str">
        <f t="shared" si="76"/>
        <v>https://www.aiche.org/academy/conferences/loss-prevention-symposium/1989/proceeding/session/technical-papers</v>
      </c>
      <c r="P701" s="28" t="s">
        <v>16592</v>
      </c>
      <c r="Q701" s="90" t="str">
        <f t="shared" si="72"/>
        <v>https://www.aiche.org/node/1566476/group/9286/session/118996/paper/821806</v>
      </c>
    </row>
    <row r="702" spans="1:17" ht="31" x14ac:dyDescent="0.35">
      <c r="A702" s="29">
        <v>701</v>
      </c>
      <c r="B702" s="29">
        <v>1989</v>
      </c>
      <c r="C702" s="29" t="s">
        <v>1683</v>
      </c>
      <c r="D702" s="38" t="s">
        <v>1749</v>
      </c>
      <c r="E702" s="28" t="s">
        <v>1750</v>
      </c>
      <c r="F702" s="28" t="s">
        <v>1751</v>
      </c>
      <c r="G702" s="29"/>
      <c r="H702" s="29"/>
      <c r="I702" s="29"/>
      <c r="J702" s="29" t="s">
        <v>951</v>
      </c>
      <c r="K702" s="29">
        <v>29</v>
      </c>
      <c r="L702" s="28" t="s">
        <v>1687</v>
      </c>
      <c r="M702" s="65" t="str">
        <f t="shared" si="75"/>
        <v>https://www.aiche.org/academy/conferences/loss-prevention-symposium/1989/proceeding</v>
      </c>
      <c r="N702" s="71" t="str">
        <f t="shared" si="77"/>
        <v>M. L.  Griffin, "Maintaining Plant Safety Through Effective Process Change Control," 23nd Annual Loss Prevention Symposium, Session 11a, AIChE, 1989.</v>
      </c>
      <c r="O702" s="90" t="str">
        <f t="shared" si="76"/>
        <v>https://www.aiche.org/academy/conferences/loss-prevention-symposium/1989/proceeding/session/technical-papers</v>
      </c>
      <c r="P702" s="28" t="s">
        <v>16593</v>
      </c>
      <c r="Q702" s="90" t="str">
        <f t="shared" si="72"/>
        <v>https://www.aiche.org/node/1566476/group/9286/session/118996/paper/821811</v>
      </c>
    </row>
    <row r="703" spans="1:17" ht="31" x14ac:dyDescent="0.35">
      <c r="A703" s="29">
        <v>702</v>
      </c>
      <c r="B703" s="29">
        <v>1989</v>
      </c>
      <c r="C703" s="29" t="s">
        <v>1683</v>
      </c>
      <c r="D703" s="38" t="s">
        <v>1749</v>
      </c>
      <c r="E703" s="28" t="s">
        <v>1752</v>
      </c>
      <c r="F703" s="28" t="s">
        <v>1753</v>
      </c>
      <c r="G703" s="29"/>
      <c r="H703" s="29"/>
      <c r="I703" s="29"/>
      <c r="J703" s="29" t="s">
        <v>957</v>
      </c>
      <c r="K703" s="29">
        <v>30</v>
      </c>
      <c r="L703" s="28" t="s">
        <v>1687</v>
      </c>
      <c r="M703" s="65" t="str">
        <f t="shared" si="75"/>
        <v>https://www.aiche.org/academy/conferences/loss-prevention-symposium/1989/proceeding</v>
      </c>
      <c r="N703" s="71" t="str">
        <f t="shared" si="77"/>
        <v>J. H.  Reitberger, "Safe Project Implementation," 23nd Annual Loss Prevention Symposium, Session 11b, AIChE, 1989.</v>
      </c>
      <c r="O703" s="90" t="str">
        <f t="shared" si="76"/>
        <v>https://www.aiche.org/academy/conferences/loss-prevention-symposium/1989/proceeding/session/technical-papers</v>
      </c>
      <c r="P703" s="28" t="s">
        <v>16594</v>
      </c>
      <c r="Q703" s="90" t="str">
        <f t="shared" si="72"/>
        <v>https://www.aiche.org/node/1566476/group/9286/session/118996/paper/821816</v>
      </c>
    </row>
    <row r="704" spans="1:17" ht="31" x14ac:dyDescent="0.35">
      <c r="A704" s="29">
        <v>703</v>
      </c>
      <c r="B704" s="29">
        <v>1989</v>
      </c>
      <c r="C704" s="29" t="s">
        <v>1683</v>
      </c>
      <c r="D704" s="38" t="s">
        <v>1749</v>
      </c>
      <c r="E704" s="28" t="s">
        <v>1754</v>
      </c>
      <c r="F704" s="28" t="s">
        <v>1755</v>
      </c>
      <c r="G704" s="29"/>
      <c r="H704" s="29"/>
      <c r="I704" s="29"/>
      <c r="J704" s="29" t="s">
        <v>963</v>
      </c>
      <c r="K704" s="29">
        <v>31</v>
      </c>
      <c r="L704" s="28" t="s">
        <v>1687</v>
      </c>
      <c r="M704" s="65" t="str">
        <f t="shared" si="75"/>
        <v>https://www.aiche.org/academy/conferences/loss-prevention-symposium/1989/proceeding</v>
      </c>
      <c r="N704" s="71" t="str">
        <f t="shared" si="77"/>
        <v>C. W.  Ramsay, "Plant Modifications: Maintain Your Mechanical Integrity," 23nd Annual Loss Prevention Symposium, Session 11c, AIChE, 1989.</v>
      </c>
      <c r="O704" s="90" t="str">
        <f t="shared" si="76"/>
        <v>https://www.aiche.org/academy/conferences/loss-prevention-symposium/1989/proceeding/session/technical-papers</v>
      </c>
      <c r="P704" s="28" t="s">
        <v>16595</v>
      </c>
      <c r="Q704" s="90" t="str">
        <f t="shared" si="72"/>
        <v>https://www.aiche.org/node/1566476/group/9286/session/118996/paper/821821</v>
      </c>
    </row>
    <row r="705" spans="1:17" ht="31" x14ac:dyDescent="0.35">
      <c r="A705" s="29">
        <v>704</v>
      </c>
      <c r="B705" s="29">
        <v>1990</v>
      </c>
      <c r="C705" s="29" t="s">
        <v>1683</v>
      </c>
      <c r="D705" s="38"/>
      <c r="E705" s="28" t="s">
        <v>15212</v>
      </c>
      <c r="F705" s="28" t="s">
        <v>1757</v>
      </c>
      <c r="G705" s="29">
        <v>9</v>
      </c>
      <c r="H705" s="29">
        <v>2</v>
      </c>
      <c r="I705" s="29" t="s">
        <v>1758</v>
      </c>
      <c r="J705" s="29"/>
      <c r="K705" s="29">
        <v>32</v>
      </c>
      <c r="L705" s="28" t="s">
        <v>886</v>
      </c>
      <c r="M705" s="65" t="str">
        <f t="shared" si="75"/>
        <v>https://www.aiche.org/academy/conferences/loss-prevention-symposium/1989/proceeding</v>
      </c>
      <c r="N705" s="71" t="str">
        <f>F705&amp;", """&amp;E705&amp;","" "&amp;L705&amp;", Vol "&amp;G705&amp;"("&amp;H705&amp;"), "&amp;I705&amp;", "&amp;B705&amp;"."</f>
        <v>C. W. Ramsay, "Plant modifications: Maintain your mechanical integrity - POP Version," Plant/Operations Progress, Vol 9(2), 117-119, 1990.</v>
      </c>
      <c r="O705" s="90" t="str">
        <f t="shared" si="76"/>
        <v>https://www.aiche.org/academy/conferences/loss-prevention-symposium/1989/proceeding/session/technical-papers</v>
      </c>
      <c r="P705" s="28" t="s">
        <v>16596</v>
      </c>
      <c r="Q705" s="90" t="str">
        <f t="shared" si="72"/>
        <v>https://www.aiche.org/node/1566476/group/9286/session/118996/paper/821826</v>
      </c>
    </row>
    <row r="706" spans="1:17" ht="31" x14ac:dyDescent="0.35">
      <c r="A706" s="29">
        <v>705</v>
      </c>
      <c r="B706" s="29">
        <v>1989</v>
      </c>
      <c r="C706" s="29" t="s">
        <v>1683</v>
      </c>
      <c r="D706" s="38" t="s">
        <v>1749</v>
      </c>
      <c r="E706" s="28" t="s">
        <v>1759</v>
      </c>
      <c r="F706" s="28" t="s">
        <v>1760</v>
      </c>
      <c r="G706" s="29"/>
      <c r="H706" s="29"/>
      <c r="I706" s="29"/>
      <c r="J706" s="29" t="s">
        <v>966</v>
      </c>
      <c r="K706" s="29">
        <v>33</v>
      </c>
      <c r="L706" s="28" t="s">
        <v>1687</v>
      </c>
      <c r="M706" s="65" t="str">
        <f t="shared" si="75"/>
        <v>https://www.aiche.org/academy/conferences/loss-prevention-symposium/1989/proceeding</v>
      </c>
      <c r="N706" s="71" t="str">
        <f>F706&amp;", """&amp;E706&amp;","" "&amp;L706&amp;","&amp;" Session "&amp;J706&amp;", AIChE, "&amp;MID(C706,5,4)&amp;"."</f>
        <v>D. A.  Crowl, and J. F.  Louvar, "Instructional Videotapes On Chemical Process Safety," 23nd Annual Loss Prevention Symposium, Session 11d, AIChE, 1989.</v>
      </c>
      <c r="O706" s="90" t="str">
        <f t="shared" si="76"/>
        <v>https://www.aiche.org/academy/conferences/loss-prevention-symposium/1989/proceeding/session/technical-papers</v>
      </c>
      <c r="P706" s="28" t="s">
        <v>16597</v>
      </c>
      <c r="Q706" s="90" t="str">
        <f t="shared" si="72"/>
        <v>https://www.aiche.org/node/1566476/group/9286/session/118996/paper/821831</v>
      </c>
    </row>
    <row r="707" spans="1:17" ht="31" x14ac:dyDescent="0.35">
      <c r="A707" s="29">
        <v>706</v>
      </c>
      <c r="B707" s="29">
        <v>1989</v>
      </c>
      <c r="C707" s="29" t="s">
        <v>1683</v>
      </c>
      <c r="D707" s="38"/>
      <c r="E707" s="28" t="s">
        <v>15213</v>
      </c>
      <c r="F707" s="28" t="s">
        <v>1762</v>
      </c>
      <c r="G707" s="29">
        <v>8</v>
      </c>
      <c r="H707" s="29">
        <v>4</v>
      </c>
      <c r="I707" s="29" t="s">
        <v>1383</v>
      </c>
      <c r="J707" s="29"/>
      <c r="K707" s="29">
        <v>34</v>
      </c>
      <c r="L707" s="28" t="s">
        <v>886</v>
      </c>
      <c r="M707" s="65" t="str">
        <f t="shared" si="75"/>
        <v>https://www.aiche.org/academy/conferences/loss-prevention-symposium/1989/proceeding</v>
      </c>
      <c r="N707" s="71" t="str">
        <f>F707&amp;", """&amp;E707&amp;","" "&amp;L707&amp;", Vol "&amp;G707&amp;"("&amp;H707&amp;"), "&amp;I707&amp;", "&amp;B707&amp;"."</f>
        <v>D. A. Crowl and J. F. Louvar, "Instructional videotapes on chemical process safety - POP Version," Plant/Operations Progress, Vol 8(4), 225-227, 1989.</v>
      </c>
      <c r="O707" s="90" t="str">
        <f t="shared" si="76"/>
        <v>https://www.aiche.org/academy/conferences/loss-prevention-symposium/1989/proceeding/session/technical-papers</v>
      </c>
      <c r="P707" s="28" t="s">
        <v>16598</v>
      </c>
      <c r="Q707" s="90" t="str">
        <f t="shared" si="72"/>
        <v>https://www.aiche.org/node/1566476/group/9286/session/118996/paper/821836</v>
      </c>
    </row>
    <row r="708" spans="1:17" ht="31" x14ac:dyDescent="0.35">
      <c r="A708" s="29">
        <v>707</v>
      </c>
      <c r="B708" s="29">
        <v>1989</v>
      </c>
      <c r="C708" s="29" t="s">
        <v>1683</v>
      </c>
      <c r="D708" s="38" t="s">
        <v>1749</v>
      </c>
      <c r="E708" s="28" t="s">
        <v>1763</v>
      </c>
      <c r="F708" s="28" t="s">
        <v>768</v>
      </c>
      <c r="G708" s="29"/>
      <c r="H708" s="29"/>
      <c r="I708" s="29"/>
      <c r="J708" s="29" t="s">
        <v>975</v>
      </c>
      <c r="K708" s="29">
        <v>35</v>
      </c>
      <c r="L708" s="28" t="s">
        <v>1687</v>
      </c>
      <c r="M708" s="65" t="str">
        <f t="shared" si="75"/>
        <v>https://www.aiche.org/academy/conferences/loss-prevention-symposium/1989/proceeding</v>
      </c>
      <c r="N708" s="71" t="str">
        <f>F708&amp;", """&amp;E708&amp;","" "&amp;L708&amp;","&amp;" Session "&amp;J708&amp;", AIChE, "&amp;MID(C708,5,4)&amp;"."</f>
        <v>S. J. Skinner, "Case Histories of Dust Explosions," 23nd Annual Loss Prevention Symposium, Session 11e, AIChE, 1989.</v>
      </c>
      <c r="O708" s="90" t="str">
        <f t="shared" si="76"/>
        <v>https://www.aiche.org/academy/conferences/loss-prevention-symposium/1989/proceeding/session/technical-papers</v>
      </c>
      <c r="P708" s="28" t="s">
        <v>16599</v>
      </c>
      <c r="Q708" s="90" t="str">
        <f t="shared" si="72"/>
        <v>https://www.aiche.org/node/1566476/group/9286/session/118996/paper/821841</v>
      </c>
    </row>
    <row r="709" spans="1:17" ht="31" x14ac:dyDescent="0.35">
      <c r="A709" s="29">
        <v>708</v>
      </c>
      <c r="B709" s="29">
        <v>1989</v>
      </c>
      <c r="C709" s="29" t="s">
        <v>1683</v>
      </c>
      <c r="D709" s="38"/>
      <c r="E709" s="28" t="s">
        <v>15214</v>
      </c>
      <c r="F709" s="28" t="s">
        <v>768</v>
      </c>
      <c r="G709" s="29">
        <v>8</v>
      </c>
      <c r="H709" s="29">
        <v>4</v>
      </c>
      <c r="I709" s="29" t="s">
        <v>1765</v>
      </c>
      <c r="J709" s="29"/>
      <c r="K709" s="29">
        <v>36</v>
      </c>
      <c r="L709" s="28" t="s">
        <v>886</v>
      </c>
      <c r="M709" s="65" t="str">
        <f t="shared" si="75"/>
        <v>https://www.aiche.org/academy/conferences/loss-prevention-symposium/1989/proceeding</v>
      </c>
      <c r="N709" s="71" t="str">
        <f>F709&amp;", """&amp;E709&amp;","" "&amp;L709&amp;", Vol "&amp;G709&amp;"("&amp;H709&amp;"), "&amp;I709&amp;", "&amp;B709&amp;"."</f>
        <v>S. J. Skinner, "Case histories of dust explosions - POP Version," Plant/Operations Progress, Vol 8(4), 211-217, 1989.</v>
      </c>
      <c r="O709" s="90" t="str">
        <f t="shared" si="76"/>
        <v>https://www.aiche.org/academy/conferences/loss-prevention-symposium/1989/proceeding/session/technical-papers</v>
      </c>
      <c r="P709" s="28" t="s">
        <v>16600</v>
      </c>
      <c r="Q709" s="90" t="str">
        <f t="shared" si="72"/>
        <v>https://www.aiche.org/node/1566476/group/9286/session/118996/paper/821846</v>
      </c>
    </row>
    <row r="710" spans="1:17" ht="31" x14ac:dyDescent="0.35">
      <c r="A710" s="29">
        <v>709</v>
      </c>
      <c r="B710" s="29">
        <v>1989</v>
      </c>
      <c r="C710" s="29" t="s">
        <v>1683</v>
      </c>
      <c r="D710" s="38" t="s">
        <v>1749</v>
      </c>
      <c r="E710" s="28" t="s">
        <v>1766</v>
      </c>
      <c r="F710" s="28" t="s">
        <v>1767</v>
      </c>
      <c r="G710" s="29"/>
      <c r="H710" s="29"/>
      <c r="I710" s="29"/>
      <c r="J710" s="29" t="s">
        <v>1768</v>
      </c>
      <c r="K710" s="29">
        <v>37</v>
      </c>
      <c r="L710" s="28" t="s">
        <v>1687</v>
      </c>
      <c r="M710" s="65" t="str">
        <f t="shared" si="75"/>
        <v>https://www.aiche.org/academy/conferences/loss-prevention-symposium/1989/proceeding</v>
      </c>
      <c r="N710" s="71" t="str">
        <f>F710&amp;", """&amp;E710&amp;","" "&amp;L710&amp;","&amp;" Session "&amp;J710&amp;", AIChE, "&amp;MID(C710,5,4)&amp;"."</f>
        <v>B. Hancock, "Awareness Training For The Process Industries," 23nd Annual Loss Prevention Symposium, Session 11f, AIChE, 1989.</v>
      </c>
      <c r="O710" s="90" t="str">
        <f t="shared" si="76"/>
        <v>https://www.aiche.org/academy/conferences/loss-prevention-symposium/1989/proceeding/session/technical-papers</v>
      </c>
      <c r="P710" s="28" t="s">
        <v>16601</v>
      </c>
      <c r="Q710" s="90" t="str">
        <f t="shared" si="72"/>
        <v>https://www.aiche.org/node/1566476/group/9286/session/118996/paper/821851</v>
      </c>
    </row>
    <row r="711" spans="1:17" ht="31" x14ac:dyDescent="0.35">
      <c r="A711" s="29">
        <v>710</v>
      </c>
      <c r="B711" s="29">
        <v>1990</v>
      </c>
      <c r="C711" s="29" t="s">
        <v>1683</v>
      </c>
      <c r="D711" s="38"/>
      <c r="E711" s="28" t="s">
        <v>15215</v>
      </c>
      <c r="F711" s="28" t="s">
        <v>1767</v>
      </c>
      <c r="G711" s="29">
        <v>9</v>
      </c>
      <c r="H711" s="29">
        <v>2</v>
      </c>
      <c r="I711" s="29" t="s">
        <v>1770</v>
      </c>
      <c r="J711" s="29"/>
      <c r="K711" s="29">
        <v>38</v>
      </c>
      <c r="L711" s="28" t="s">
        <v>886</v>
      </c>
      <c r="M711" s="65" t="str">
        <f t="shared" si="75"/>
        <v>https://www.aiche.org/academy/conferences/loss-prevention-symposium/1989/proceeding</v>
      </c>
      <c r="N711" s="71" t="str">
        <f>F711&amp;", """&amp;E711&amp;","" "&amp;L711&amp;", Vol "&amp;G711&amp;"("&amp;H711&amp;"), "&amp;I711&amp;", "&amp;B711&amp;"."</f>
        <v>B. Hancock, "Safer piping: Awareness training for the process industries - POP Version," Plant/Operations Progress, Vol 9(2), 114-116, 1990.</v>
      </c>
      <c r="O711" s="90" t="str">
        <f t="shared" si="76"/>
        <v>https://www.aiche.org/academy/conferences/loss-prevention-symposium/1989/proceeding/session/technical-papers</v>
      </c>
      <c r="P711" s="28" t="s">
        <v>16602</v>
      </c>
      <c r="Q711" s="90" t="str">
        <f t="shared" si="72"/>
        <v>https://www.aiche.org/node/1566476/group/9286/session/118996/paper/821856</v>
      </c>
    </row>
    <row r="712" spans="1:17" ht="31" x14ac:dyDescent="0.35">
      <c r="A712" s="29">
        <v>711</v>
      </c>
      <c r="B712" s="29">
        <v>1989</v>
      </c>
      <c r="C712" s="29" t="s">
        <v>1683</v>
      </c>
      <c r="D712" s="38" t="s">
        <v>1276</v>
      </c>
      <c r="E712" s="28" t="s">
        <v>1771</v>
      </c>
      <c r="F712" s="28" t="s">
        <v>1772</v>
      </c>
      <c r="G712" s="29"/>
      <c r="H712" s="29"/>
      <c r="I712" s="29"/>
      <c r="J712" s="29" t="s">
        <v>980</v>
      </c>
      <c r="K712" s="29">
        <v>39</v>
      </c>
      <c r="L712" s="28" t="s">
        <v>1687</v>
      </c>
      <c r="M712" s="65" t="str">
        <f t="shared" si="75"/>
        <v>https://www.aiche.org/academy/conferences/loss-prevention-symposium/1989/proceeding</v>
      </c>
      <c r="N712" s="71" t="str">
        <f>F712&amp;", """&amp;E712&amp;","" "&amp;L712&amp;","&amp;" Session "&amp;J712&amp;", AIChE, "&amp;MID(C712,5,4)&amp;"."</f>
        <v>F. Tamanini, "Turbulance Effects On Dust Explosion Venting," 23nd Annual Loss Prevention Symposium, Session 12a, AIChE, 1989.</v>
      </c>
      <c r="O712" s="90" t="str">
        <f t="shared" si="76"/>
        <v>https://www.aiche.org/academy/conferences/loss-prevention-symposium/1989/proceeding/session/technical-papers</v>
      </c>
      <c r="P712" s="28" t="s">
        <v>16603</v>
      </c>
      <c r="Q712" s="90" t="str">
        <f t="shared" si="72"/>
        <v>https://www.aiche.org/node/1566476/group/9286/session/118996/paper/821861</v>
      </c>
    </row>
    <row r="713" spans="1:17" ht="31" x14ac:dyDescent="0.35">
      <c r="A713" s="29">
        <v>712</v>
      </c>
      <c r="B713" s="29">
        <v>1990</v>
      </c>
      <c r="C713" s="29" t="s">
        <v>1683</v>
      </c>
      <c r="D713" s="38"/>
      <c r="E713" s="28" t="s">
        <v>15216</v>
      </c>
      <c r="F713" s="28" t="s">
        <v>1772</v>
      </c>
      <c r="G713" s="29">
        <v>9</v>
      </c>
      <c r="H713" s="29">
        <v>1</v>
      </c>
      <c r="I713" s="29" t="s">
        <v>1774</v>
      </c>
      <c r="J713" s="29"/>
      <c r="K713" s="29">
        <v>40</v>
      </c>
      <c r="L713" s="28" t="s">
        <v>886</v>
      </c>
      <c r="M713" s="65" t="str">
        <f t="shared" si="75"/>
        <v>https://www.aiche.org/academy/conferences/loss-prevention-symposium/1989/proceeding</v>
      </c>
      <c r="N713" s="71" t="str">
        <f>F713&amp;", """&amp;E713&amp;","" "&amp;L713&amp;", Vol "&amp;G713&amp;"("&amp;H713&amp;"), "&amp;I713&amp;", "&amp;B713&amp;"."</f>
        <v>F. Tamanini, "Turbulence effects on dust explosion venting - POP Version," Plant/Operations Progress, Vol 9(1), 52-60, 1990.</v>
      </c>
      <c r="O713" s="90" t="str">
        <f t="shared" si="76"/>
        <v>https://www.aiche.org/academy/conferences/loss-prevention-symposium/1989/proceeding/session/technical-papers</v>
      </c>
      <c r="P713" s="28" t="s">
        <v>16604</v>
      </c>
      <c r="Q713" s="90" t="str">
        <f t="shared" si="72"/>
        <v>https://www.aiche.org/node/1566476/group/9286/session/118996/paper/821866</v>
      </c>
    </row>
    <row r="714" spans="1:17" ht="31" x14ac:dyDescent="0.35">
      <c r="A714" s="29">
        <v>713</v>
      </c>
      <c r="B714" s="29">
        <v>1989</v>
      </c>
      <c r="C714" s="29" t="s">
        <v>1683</v>
      </c>
      <c r="D714" s="38" t="s">
        <v>1276</v>
      </c>
      <c r="E714" s="28" t="s">
        <v>1775</v>
      </c>
      <c r="F714" s="28" t="s">
        <v>1776</v>
      </c>
      <c r="G714" s="29"/>
      <c r="H714" s="29"/>
      <c r="I714" s="29"/>
      <c r="J714" s="29" t="s">
        <v>986</v>
      </c>
      <c r="K714" s="29">
        <v>41</v>
      </c>
      <c r="L714" s="28" t="s">
        <v>1687</v>
      </c>
      <c r="M714" s="65" t="str">
        <f t="shared" si="75"/>
        <v>https://www.aiche.org/academy/conferences/loss-prevention-symposium/1989/proceeding</v>
      </c>
      <c r="N714" s="71" t="str">
        <f>F714&amp;", """&amp;E714&amp;","" "&amp;L714&amp;","&amp;" Session "&amp;J714&amp;", AIChE, "&amp;MID(C714,5,4)&amp;"."</f>
        <v>L. G.  Britton, "Combustion Hazards Of Silane And Its Chlorides," 23nd Annual Loss Prevention Symposium, Session 12b, AIChE, 1989.</v>
      </c>
      <c r="O714" s="90" t="str">
        <f t="shared" si="76"/>
        <v>https://www.aiche.org/academy/conferences/loss-prevention-symposium/1989/proceeding/session/technical-papers</v>
      </c>
      <c r="P714" s="28" t="s">
        <v>16605</v>
      </c>
      <c r="Q714" s="90" t="str">
        <f t="shared" si="72"/>
        <v>https://www.aiche.org/node/1566476/group/9286/session/118996/paper/821871</v>
      </c>
    </row>
    <row r="715" spans="1:17" ht="31" x14ac:dyDescent="0.35">
      <c r="A715" s="29">
        <v>714</v>
      </c>
      <c r="B715" s="29">
        <v>1990</v>
      </c>
      <c r="C715" s="29" t="s">
        <v>1683</v>
      </c>
      <c r="D715" s="38"/>
      <c r="E715" s="28" t="s">
        <v>15217</v>
      </c>
      <c r="F715" s="28" t="s">
        <v>1443</v>
      </c>
      <c r="G715" s="29">
        <v>9</v>
      </c>
      <c r="H715" s="29">
        <v>1</v>
      </c>
      <c r="I715" s="29" t="s">
        <v>1778</v>
      </c>
      <c r="J715" s="29"/>
      <c r="K715" s="29">
        <v>42</v>
      </c>
      <c r="L715" s="28" t="s">
        <v>886</v>
      </c>
      <c r="M715" s="65" t="str">
        <f t="shared" si="75"/>
        <v>https://www.aiche.org/academy/conferences/loss-prevention-symposium/1989/proceeding</v>
      </c>
      <c r="N715" s="71" t="str">
        <f>F715&amp;", """&amp;E715&amp;","" "&amp;L715&amp;", Vol "&amp;G715&amp;"("&amp;H715&amp;"), "&amp;I715&amp;", "&amp;B715&amp;"."</f>
        <v>L. G. Britton, "Combustion hazards of silane and its chlorides - POP Version," Plant/Operations Progress, Vol 9(1), 16-38, 1990.</v>
      </c>
      <c r="O715" s="90" t="str">
        <f t="shared" si="76"/>
        <v>https://www.aiche.org/academy/conferences/loss-prevention-symposium/1989/proceeding/session/technical-papers</v>
      </c>
      <c r="P715" s="28" t="s">
        <v>16606</v>
      </c>
      <c r="Q715" s="90" t="str">
        <f t="shared" ref="Q715:Q778" si="78">HYPERLINK(P715)</f>
        <v>https://www.aiche.org/node/1566476/group/9286/session/118996/paper/821876</v>
      </c>
    </row>
    <row r="716" spans="1:17" ht="31" x14ac:dyDescent="0.35">
      <c r="A716" s="29">
        <v>715</v>
      </c>
      <c r="B716" s="29">
        <v>1989</v>
      </c>
      <c r="C716" s="29" t="s">
        <v>1683</v>
      </c>
      <c r="D716" s="38" t="s">
        <v>1276</v>
      </c>
      <c r="E716" s="28" t="s">
        <v>1779</v>
      </c>
      <c r="F716" s="28" t="s">
        <v>1780</v>
      </c>
      <c r="G716" s="29"/>
      <c r="H716" s="29"/>
      <c r="I716" s="29"/>
      <c r="J716" s="29" t="s">
        <v>992</v>
      </c>
      <c r="K716" s="29">
        <v>43</v>
      </c>
      <c r="L716" s="28" t="s">
        <v>1687</v>
      </c>
      <c r="M716" s="65" t="str">
        <f t="shared" si="75"/>
        <v>https://www.aiche.org/academy/conferences/loss-prevention-symposium/1989/proceeding</v>
      </c>
      <c r="N716" s="71" t="str">
        <f>F716&amp;", """&amp;E716&amp;","" "&amp;L716&amp;","&amp;" Session "&amp;J716&amp;", AIChE, "&amp;MID(C716,5,4)&amp;"."</f>
        <v>D. L.  Haines, R. E.  Sanders, and J. H.  Wood, "Stop Tank Abuse," 23nd Annual Loss Prevention Symposium, Session 12c, AIChE, 1989.</v>
      </c>
      <c r="O716" s="90" t="str">
        <f t="shared" si="76"/>
        <v>https://www.aiche.org/academy/conferences/loss-prevention-symposium/1989/proceeding/session/technical-papers</v>
      </c>
      <c r="P716" s="28" t="s">
        <v>16607</v>
      </c>
      <c r="Q716" s="90" t="str">
        <f t="shared" si="78"/>
        <v>https://www.aiche.org/node/1566476/group/9286/session/118996/paper/821881</v>
      </c>
    </row>
    <row r="717" spans="1:17" ht="31" x14ac:dyDescent="0.35">
      <c r="A717" s="29">
        <v>716</v>
      </c>
      <c r="B717" s="29">
        <v>1990</v>
      </c>
      <c r="C717" s="29" t="s">
        <v>1683</v>
      </c>
      <c r="D717" s="38"/>
      <c r="E717" s="28" t="s">
        <v>15218</v>
      </c>
      <c r="F717" s="28" t="s">
        <v>1782</v>
      </c>
      <c r="G717" s="29">
        <v>9</v>
      </c>
      <c r="H717" s="29">
        <v>1</v>
      </c>
      <c r="I717" s="29" t="s">
        <v>1783</v>
      </c>
      <c r="J717" s="29"/>
      <c r="K717" s="29">
        <v>44</v>
      </c>
      <c r="L717" s="28" t="s">
        <v>886</v>
      </c>
      <c r="M717" s="65" t="str">
        <f t="shared" si="75"/>
        <v>https://www.aiche.org/academy/conferences/loss-prevention-symposium/1989/proceeding</v>
      </c>
      <c r="N717" s="71" t="str">
        <f>F717&amp;", """&amp;E717&amp;","" "&amp;L717&amp;", Vol "&amp;G717&amp;"("&amp;H717&amp;"), "&amp;I717&amp;", "&amp;B717&amp;"."</f>
        <v>R. E. Sanders, D. L. Haines and J. H. Wood, "Stop tank abuse - POP Version," Plant/Operations Progress, Vol 9(1), 61-65, 1990.</v>
      </c>
      <c r="O717" s="90" t="str">
        <f t="shared" si="76"/>
        <v>https://www.aiche.org/academy/conferences/loss-prevention-symposium/1989/proceeding/session/technical-papers</v>
      </c>
      <c r="P717" s="28" t="s">
        <v>16608</v>
      </c>
      <c r="Q717" s="90" t="str">
        <f t="shared" si="78"/>
        <v>https://www.aiche.org/node/1566476/group/9286/session/118996/paper/821886</v>
      </c>
    </row>
    <row r="718" spans="1:17" ht="31" x14ac:dyDescent="0.35">
      <c r="A718" s="29">
        <v>717</v>
      </c>
      <c r="B718" s="29">
        <v>1989</v>
      </c>
      <c r="C718" s="29" t="s">
        <v>1683</v>
      </c>
      <c r="D718" s="38" t="s">
        <v>1276</v>
      </c>
      <c r="E718" s="28" t="s">
        <v>1784</v>
      </c>
      <c r="F718" s="28" t="s">
        <v>1054</v>
      </c>
      <c r="G718" s="29"/>
      <c r="H718" s="29"/>
      <c r="I718" s="29"/>
      <c r="J718" s="29" t="s">
        <v>998</v>
      </c>
      <c r="K718" s="29">
        <v>45</v>
      </c>
      <c r="L718" s="28" t="s">
        <v>1687</v>
      </c>
      <c r="M718" s="65" t="str">
        <f t="shared" si="75"/>
        <v>https://www.aiche.org/academy/conferences/loss-prevention-symposium/1989/proceeding</v>
      </c>
      <c r="N718" s="71" t="str">
        <f>F718&amp;", """&amp;E718&amp;","" "&amp;L718&amp;","&amp;" Session "&amp;J718&amp;", AIChE, "&amp;MID(C718,5,4)&amp;"."</f>
        <v>T. O. Gibson, "Learning Value from Blown Fuse," 23nd Annual Loss Prevention Symposium, Session 12d, AIChE, 1989.</v>
      </c>
      <c r="O718" s="90" t="str">
        <f t="shared" si="76"/>
        <v>https://www.aiche.org/academy/conferences/loss-prevention-symposium/1989/proceeding/session/technical-papers</v>
      </c>
      <c r="P718" s="28" t="s">
        <v>16609</v>
      </c>
      <c r="Q718" s="90" t="str">
        <f t="shared" si="78"/>
        <v>https://www.aiche.org/node/1566476/group/9286/session/118996/paper/821891</v>
      </c>
    </row>
    <row r="719" spans="1:17" ht="31" x14ac:dyDescent="0.35">
      <c r="A719" s="29">
        <v>718</v>
      </c>
      <c r="B719" s="29">
        <v>1989</v>
      </c>
      <c r="C719" s="29" t="s">
        <v>1683</v>
      </c>
      <c r="D719" s="38"/>
      <c r="E719" s="28" t="s">
        <v>15219</v>
      </c>
      <c r="F719" s="28" t="s">
        <v>1054</v>
      </c>
      <c r="G719" s="29">
        <v>8</v>
      </c>
      <c r="H719" s="29">
        <v>4</v>
      </c>
      <c r="I719" s="29" t="s">
        <v>1786</v>
      </c>
      <c r="J719" s="29"/>
      <c r="K719" s="29">
        <v>46</v>
      </c>
      <c r="L719" s="28" t="s">
        <v>886</v>
      </c>
      <c r="M719" s="65" t="str">
        <f t="shared" si="75"/>
        <v>https://www.aiche.org/academy/conferences/loss-prevention-symposium/1989/proceeding</v>
      </c>
      <c r="N719" s="71" t="str">
        <f>F719&amp;", """&amp;E719&amp;","" "&amp;L719&amp;", Vol "&amp;G719&amp;"("&amp;H719&amp;"), "&amp;I719&amp;", "&amp;B719&amp;"."</f>
        <v>T. O. Gibson, "Learning value from a blown fuse - POP Version," Plant/Operations Progress, Vol 8(4), 209-210, 1989.</v>
      </c>
      <c r="O719" s="90" t="str">
        <f t="shared" si="76"/>
        <v>https://www.aiche.org/academy/conferences/loss-prevention-symposium/1989/proceeding/session/technical-papers</v>
      </c>
      <c r="P719" s="28" t="s">
        <v>16610</v>
      </c>
      <c r="Q719" s="90" t="str">
        <f t="shared" si="78"/>
        <v>https://www.aiche.org/node/1566476/group/9286/session/118996/paper/821896</v>
      </c>
    </row>
    <row r="720" spans="1:17" ht="31" x14ac:dyDescent="0.35">
      <c r="A720" s="29">
        <v>719</v>
      </c>
      <c r="B720" s="29">
        <v>1989</v>
      </c>
      <c r="C720" s="29" t="s">
        <v>1683</v>
      </c>
      <c r="D720" s="38" t="s">
        <v>1276</v>
      </c>
      <c r="E720" s="28" t="s">
        <v>1787</v>
      </c>
      <c r="F720" s="28" t="s">
        <v>1788</v>
      </c>
      <c r="G720" s="29"/>
      <c r="H720" s="29"/>
      <c r="I720" s="29"/>
      <c r="J720" s="29" t="s">
        <v>1002</v>
      </c>
      <c r="K720" s="29">
        <v>47</v>
      </c>
      <c r="L720" s="28" t="s">
        <v>1687</v>
      </c>
      <c r="M720" s="65" t="str">
        <f t="shared" si="75"/>
        <v>https://www.aiche.org/academy/conferences/loss-prevention-symposium/1989/proceeding</v>
      </c>
      <c r="N720" s="71" t="str">
        <f>F720&amp;", """&amp;E720&amp;","" "&amp;L720&amp;","&amp;" Session "&amp;J720&amp;", AIChE, "&amp;MID(C720,5,4)&amp;"."</f>
        <v>E. S.  De Haven, and T. J.  Dietsche, "Catalyst Explosion A Case History," 23nd Annual Loss Prevention Symposium, Session 12e, AIChE, 1989.</v>
      </c>
      <c r="O720" s="90" t="str">
        <f t="shared" si="76"/>
        <v>https://www.aiche.org/academy/conferences/loss-prevention-symposium/1989/proceeding/session/technical-papers</v>
      </c>
      <c r="P720" s="28" t="s">
        <v>16611</v>
      </c>
      <c r="Q720" s="90" t="str">
        <f t="shared" si="78"/>
        <v>https://www.aiche.org/node/1566476/group/9286/session/118996/paper/821901</v>
      </c>
    </row>
    <row r="721" spans="1:17" ht="31" x14ac:dyDescent="0.35">
      <c r="A721" s="29">
        <v>720</v>
      </c>
      <c r="B721" s="29">
        <v>1990</v>
      </c>
      <c r="C721" s="29" t="s">
        <v>1683</v>
      </c>
      <c r="D721" s="38"/>
      <c r="E721" s="28" t="s">
        <v>15220</v>
      </c>
      <c r="F721" s="28" t="s">
        <v>1788</v>
      </c>
      <c r="G721" s="29">
        <v>9</v>
      </c>
      <c r="H721" s="29">
        <v>2</v>
      </c>
      <c r="I721" s="29" t="s">
        <v>196</v>
      </c>
      <c r="J721" s="29"/>
      <c r="K721" s="29">
        <v>48</v>
      </c>
      <c r="L721" s="28" t="s">
        <v>886</v>
      </c>
      <c r="M721" s="65" t="str">
        <f t="shared" si="75"/>
        <v>https://www.aiche.org/academy/conferences/loss-prevention-symposium/1989/proceeding</v>
      </c>
      <c r="N721" s="71" t="str">
        <f>F721&amp;", """&amp;E721&amp;","" "&amp;L721&amp;", Vol "&amp;G721&amp;"("&amp;H721&amp;"), "&amp;I721&amp;", "&amp;B721&amp;"."</f>
        <v>E. S.  De Haven, and T. J.  Dietsche, "Catalyst Explosion: A Case History - POP Version," Plant/Operations Progress, Vol 9(2), 131-134, 1990.</v>
      </c>
      <c r="O721" s="90" t="str">
        <f t="shared" si="76"/>
        <v>https://www.aiche.org/academy/conferences/loss-prevention-symposium/1989/proceeding/session/technical-papers</v>
      </c>
      <c r="P721" s="28" t="s">
        <v>16612</v>
      </c>
      <c r="Q721" s="90" t="str">
        <f t="shared" si="78"/>
        <v>https://www.aiche.org/node/1566476/group/9286/session/118996/paper/821906</v>
      </c>
    </row>
    <row r="722" spans="1:17" ht="31" x14ac:dyDescent="0.35">
      <c r="A722" s="29">
        <v>721</v>
      </c>
      <c r="B722" s="29">
        <v>1989</v>
      </c>
      <c r="C722" s="29" t="s">
        <v>1683</v>
      </c>
      <c r="D722" s="38" t="s">
        <v>1276</v>
      </c>
      <c r="E722" s="28" t="s">
        <v>1789</v>
      </c>
      <c r="F722" s="28" t="s">
        <v>1790</v>
      </c>
      <c r="G722" s="29"/>
      <c r="H722" s="29"/>
      <c r="I722" s="29"/>
      <c r="J722" s="29" t="s">
        <v>1791</v>
      </c>
      <c r="K722" s="29">
        <v>49</v>
      </c>
      <c r="L722" s="28" t="s">
        <v>1687</v>
      </c>
      <c r="M722" s="65" t="str">
        <f t="shared" si="75"/>
        <v>https://www.aiche.org/academy/conferences/loss-prevention-symposium/1989/proceeding</v>
      </c>
      <c r="N722" s="71" t="str">
        <f>F722&amp;", """&amp;E722&amp;","" "&amp;L722&amp;","&amp;" Session "&amp;J722&amp;", AIChE, "&amp;MID(C722,5,4)&amp;"."</f>
        <v>K.J. Walewski, "Wellhead Explosion During Well Descaling Treatment," 23nd Annual Loss Prevention Symposium, Session 12f, AIChE, 1989.</v>
      </c>
      <c r="O722" s="90" t="str">
        <f t="shared" si="76"/>
        <v>https://www.aiche.org/academy/conferences/loss-prevention-symposium/1989/proceeding/session/technical-papers</v>
      </c>
      <c r="P722" s="28" t="s">
        <v>16613</v>
      </c>
      <c r="Q722" s="90" t="str">
        <f t="shared" si="78"/>
        <v>https://www.aiche.org/node/1566476/group/9286/session/118996/paper/821911</v>
      </c>
    </row>
    <row r="723" spans="1:17" ht="31" x14ac:dyDescent="0.35">
      <c r="A723" s="29">
        <v>722</v>
      </c>
      <c r="B723" s="29">
        <v>1989</v>
      </c>
      <c r="C723" s="29" t="s">
        <v>1683</v>
      </c>
      <c r="D723" s="38" t="s">
        <v>1276</v>
      </c>
      <c r="E723" s="28" t="s">
        <v>1792</v>
      </c>
      <c r="F723" s="28" t="s">
        <v>1793</v>
      </c>
      <c r="G723" s="29"/>
      <c r="H723" s="29"/>
      <c r="I723" s="29"/>
      <c r="J723" s="29" t="s">
        <v>1794</v>
      </c>
      <c r="K723" s="29">
        <v>50</v>
      </c>
      <c r="L723" s="28" t="s">
        <v>1687</v>
      </c>
      <c r="M723" s="65" t="str">
        <f t="shared" si="75"/>
        <v>https://www.aiche.org/academy/conferences/loss-prevention-symposium/1989/proceeding</v>
      </c>
      <c r="N723" s="71" t="str">
        <f>F723&amp;", """&amp;E723&amp;","" "&amp;L723&amp;","&amp;" Session "&amp;J723&amp;", AIChE, "&amp;MID(C723,5,4)&amp;"."</f>
        <v>D. C.  Tabar, "Foam-Water Sprinkler Protection For Flammable Liquids," 23nd Annual Loss Prevention Symposium, Session 12g, AIChE, 1989.</v>
      </c>
      <c r="O723" s="90" t="str">
        <f t="shared" si="76"/>
        <v>https://www.aiche.org/academy/conferences/loss-prevention-symposium/1989/proceeding/session/technical-papers</v>
      </c>
      <c r="P723" s="28" t="s">
        <v>16614</v>
      </c>
      <c r="Q723" s="90" t="str">
        <f t="shared" si="78"/>
        <v>https://www.aiche.org/node/1566476/group/9286/session/118996/paper/821916</v>
      </c>
    </row>
    <row r="724" spans="1:17" ht="31" x14ac:dyDescent="0.35">
      <c r="A724" s="29">
        <v>723</v>
      </c>
      <c r="B724" s="29">
        <v>1989</v>
      </c>
      <c r="C724" s="29" t="s">
        <v>1683</v>
      </c>
      <c r="D724" s="38"/>
      <c r="E724" s="28" t="s">
        <v>15221</v>
      </c>
      <c r="F724" s="28" t="s">
        <v>1796</v>
      </c>
      <c r="G724" s="29">
        <v>8</v>
      </c>
      <c r="H724" s="29">
        <v>4</v>
      </c>
      <c r="I724" s="29" t="s">
        <v>1797</v>
      </c>
      <c r="J724" s="29"/>
      <c r="K724" s="29">
        <v>51</v>
      </c>
      <c r="L724" s="28" t="s">
        <v>886</v>
      </c>
      <c r="M724" s="65" t="str">
        <f>HYPERLINK("https://www.aiche.org/academy/conferences/loss-prevention-symposium/1989/proceeding")</f>
        <v>https://www.aiche.org/academy/conferences/loss-prevention-symposium/1989/proceeding</v>
      </c>
      <c r="N724" s="71" t="str">
        <f>F724&amp;", """&amp;E724&amp;","" "&amp;L724&amp;", Vol "&amp;G724&amp;"("&amp;H724&amp;"), "&amp;I724&amp;", "&amp;B724&amp;"."</f>
        <v>D. C. Tabar, "Foam-water sprinkler protection for flammable liquids - POP Version," Plant/Operations Progress, Vol 8(4), 218-224, 1989.</v>
      </c>
      <c r="O724" s="90" t="str">
        <f>HYPERLINK("https://www.aiche.org/academy/conferences/loss-prevention-symposium/1989/proceeding/session/technical-papers")</f>
        <v>https://www.aiche.org/academy/conferences/loss-prevention-symposium/1989/proceeding/session/technical-papers</v>
      </c>
      <c r="P724" s="28" t="s">
        <v>16615</v>
      </c>
      <c r="Q724" s="90" t="str">
        <f t="shared" si="78"/>
        <v>https://www.aiche.org/node/1566476/group/9286/session/118996/paper/821921</v>
      </c>
    </row>
    <row r="725" spans="1:17" ht="46.5" x14ac:dyDescent="0.35">
      <c r="A725" s="29">
        <v>724</v>
      </c>
      <c r="B725" s="29">
        <v>1990</v>
      </c>
      <c r="C725" s="29" t="s">
        <v>12702</v>
      </c>
      <c r="D725" s="38" t="s">
        <v>12875</v>
      </c>
      <c r="E725" s="28" t="s">
        <v>12705</v>
      </c>
      <c r="F725" s="28" t="s">
        <v>12706</v>
      </c>
      <c r="G725" s="29"/>
      <c r="H725" s="29"/>
      <c r="I725" s="29"/>
      <c r="J725" s="29" t="s">
        <v>12877</v>
      </c>
      <c r="K725" s="29">
        <v>1</v>
      </c>
      <c r="L725" s="28" t="s">
        <v>12876</v>
      </c>
      <c r="M725" s="65" t="str">
        <f t="shared" ref="M725:M761" si="79">HYPERLINK("https://www.aiche.org/academy/conferences/loss-prevention-symposium/1990/proceeding")</f>
        <v>https://www.aiche.org/academy/conferences/loss-prevention-symposium/1990/proceeding</v>
      </c>
      <c r="N725" s="71" t="str">
        <f t="shared" ref="N725:N769" si="80">F725&amp;", """&amp;E725&amp;","" "&amp;L725&amp;","&amp;" Session "&amp;J725&amp;", AIChE, "&amp;MID(C725,5,4)&amp;"."</f>
        <v>W. L. Frank and O. M. Zodeh, "The Process Safety Impact Of Distributed Control Systems," 24th Annual Loss Prevention Symposium, Session 90a, AIChE, 1990.</v>
      </c>
      <c r="O725" s="90" t="str">
        <f t="shared" ref="O725:O761" si="81">HYPERLINK("https://www.aiche.org/academy/conferences/loss-prevention-symposium/1990/proceeding/session/technical-papers")</f>
        <v>https://www.aiche.org/academy/conferences/loss-prevention-symposium/1990/proceeding/session/technical-papers</v>
      </c>
      <c r="P725" s="28" t="s">
        <v>16616</v>
      </c>
      <c r="Q725" s="90" t="str">
        <f t="shared" si="78"/>
        <v>https://www.aiche.org/node/1566581/group/9291/session/119006/paper/821936</v>
      </c>
    </row>
    <row r="726" spans="1:17" ht="46.5" x14ac:dyDescent="0.35">
      <c r="A726" s="29">
        <v>725</v>
      </c>
      <c r="B726" s="29">
        <v>1990</v>
      </c>
      <c r="C726" s="29" t="s">
        <v>12702</v>
      </c>
      <c r="D726" s="38" t="s">
        <v>12875</v>
      </c>
      <c r="E726" s="28" t="s">
        <v>12707</v>
      </c>
      <c r="F726" s="28" t="s">
        <v>4779</v>
      </c>
      <c r="G726" s="29"/>
      <c r="H726" s="29"/>
      <c r="I726" s="29"/>
      <c r="J726" s="29" t="s">
        <v>12878</v>
      </c>
      <c r="K726" s="29">
        <v>2</v>
      </c>
      <c r="L726" s="28" t="s">
        <v>12876</v>
      </c>
      <c r="M726" s="65" t="str">
        <f t="shared" si="79"/>
        <v>https://www.aiche.org/academy/conferences/loss-prevention-symposium/1990/proceeding</v>
      </c>
      <c r="N726" s="71" t="str">
        <f t="shared" si="80"/>
        <v>J. A. Shaw, "Design Your Distributed Control System To Reduce Operator Error," 24th Annual Loss Prevention Symposium, Session 90b, AIChE, 1990.</v>
      </c>
      <c r="O726" s="90" t="str">
        <f t="shared" si="81"/>
        <v>https://www.aiche.org/academy/conferences/loss-prevention-symposium/1990/proceeding/session/technical-papers</v>
      </c>
      <c r="P726" s="28" t="s">
        <v>16617</v>
      </c>
      <c r="Q726" s="90" t="str">
        <f t="shared" si="78"/>
        <v>https://www.aiche.org/node/1566581/group/9291/session/119006/paper/821941</v>
      </c>
    </row>
    <row r="727" spans="1:17" ht="46.5" x14ac:dyDescent="0.35">
      <c r="A727" s="29">
        <v>726</v>
      </c>
      <c r="B727" s="29">
        <v>1990</v>
      </c>
      <c r="C727" s="29" t="s">
        <v>12702</v>
      </c>
      <c r="D727" s="38" t="s">
        <v>12875</v>
      </c>
      <c r="E727" s="28" t="s">
        <v>12708</v>
      </c>
      <c r="F727" s="28" t="s">
        <v>12709</v>
      </c>
      <c r="G727" s="29"/>
      <c r="H727" s="29"/>
      <c r="I727" s="29"/>
      <c r="J727" s="29" t="s">
        <v>12879</v>
      </c>
      <c r="K727" s="29">
        <v>3</v>
      </c>
      <c r="L727" s="28" t="s">
        <v>12876</v>
      </c>
      <c r="M727" s="65" t="str">
        <f t="shared" si="79"/>
        <v>https://www.aiche.org/academy/conferences/loss-prevention-symposium/1990/proceeding</v>
      </c>
      <c r="N727" s="71" t="str">
        <f t="shared" si="80"/>
        <v>H. M. Paula, M. W. Roberts, and R. E. Battle, "Reliability Performance Of Fault-Tolerant Digital Control Systems," 24th Annual Loss Prevention Symposium, Session 90c, AIChE, 1990.</v>
      </c>
      <c r="O727" s="90" t="str">
        <f t="shared" si="81"/>
        <v>https://www.aiche.org/academy/conferences/loss-prevention-symposium/1990/proceeding/session/technical-papers</v>
      </c>
      <c r="P727" s="28" t="s">
        <v>16618</v>
      </c>
      <c r="Q727" s="90" t="str">
        <f t="shared" si="78"/>
        <v>https://www.aiche.org/node/1566581/group/9291/session/119006/paper/821946</v>
      </c>
    </row>
    <row r="728" spans="1:17" ht="46.5" x14ac:dyDescent="0.35">
      <c r="A728" s="29">
        <v>727</v>
      </c>
      <c r="B728" s="29">
        <v>1990</v>
      </c>
      <c r="C728" s="29" t="s">
        <v>12702</v>
      </c>
      <c r="D728" s="38" t="s">
        <v>12875</v>
      </c>
      <c r="E728" s="28" t="s">
        <v>12710</v>
      </c>
      <c r="F728" s="28" t="s">
        <v>15058</v>
      </c>
      <c r="G728" s="29"/>
      <c r="H728" s="29"/>
      <c r="I728" s="29"/>
      <c r="J728" s="29" t="s">
        <v>12880</v>
      </c>
      <c r="K728" s="29">
        <v>4</v>
      </c>
      <c r="L728" s="28" t="s">
        <v>12876</v>
      </c>
      <c r="M728" s="65" t="str">
        <f t="shared" si="79"/>
        <v>https://www.aiche.org/academy/conferences/loss-prevention-symposium/1990/proceeding</v>
      </c>
      <c r="N728" s="71" t="str">
        <f t="shared" si="80"/>
        <v>V. J. Maggioli and G. H. Stike, "Programmable Electronic Systems And Safety In Today's Chemical Plants," 24th Annual Loss Prevention Symposium, Session 90d, AIChE, 1990.</v>
      </c>
      <c r="O728" s="90" t="str">
        <f t="shared" si="81"/>
        <v>https://www.aiche.org/academy/conferences/loss-prevention-symposium/1990/proceeding/session/technical-papers</v>
      </c>
      <c r="P728" s="28" t="s">
        <v>16619</v>
      </c>
      <c r="Q728" s="90" t="str">
        <f t="shared" si="78"/>
        <v>https://www.aiche.org/node/1566581/group/9291/session/119006/paper/821951</v>
      </c>
    </row>
    <row r="729" spans="1:17" ht="46.5" x14ac:dyDescent="0.35">
      <c r="A729" s="29">
        <v>728</v>
      </c>
      <c r="B729" s="29">
        <v>1990</v>
      </c>
      <c r="C729" s="29" t="s">
        <v>12702</v>
      </c>
      <c r="D729" s="38" t="s">
        <v>12875</v>
      </c>
      <c r="E729" s="28" t="s">
        <v>12711</v>
      </c>
      <c r="F729" s="28" t="s">
        <v>747</v>
      </c>
      <c r="G729" s="29"/>
      <c r="H729" s="29"/>
      <c r="I729" s="29"/>
      <c r="J729" s="29" t="s">
        <v>12881</v>
      </c>
      <c r="K729" s="29">
        <v>5</v>
      </c>
      <c r="L729" s="28" t="s">
        <v>12876</v>
      </c>
      <c r="M729" s="65" t="str">
        <f t="shared" si="79"/>
        <v>https://www.aiche.org/academy/conferences/loss-prevention-symposium/1990/proceeding</v>
      </c>
      <c r="N729" s="71" t="str">
        <f t="shared" si="80"/>
        <v>T. A. Kletz, "More Human Problems With Computer Control," 24th Annual Loss Prevention Symposium, Session 90e, AIChE, 1990.</v>
      </c>
      <c r="O729" s="90" t="str">
        <f t="shared" si="81"/>
        <v>https://www.aiche.org/academy/conferences/loss-prevention-symposium/1990/proceeding/session/technical-papers</v>
      </c>
      <c r="P729" s="28" t="s">
        <v>16620</v>
      </c>
      <c r="Q729" s="90" t="str">
        <f t="shared" si="78"/>
        <v>https://www.aiche.org/node/1566581/group/9291/session/119006/paper/821956</v>
      </c>
    </row>
    <row r="730" spans="1:17" ht="46.5" x14ac:dyDescent="0.35">
      <c r="A730" s="29">
        <v>729</v>
      </c>
      <c r="B730" s="29">
        <v>1990</v>
      </c>
      <c r="C730" s="29" t="s">
        <v>12702</v>
      </c>
      <c r="D730" s="38" t="s">
        <v>12875</v>
      </c>
      <c r="E730" s="28" t="s">
        <v>12712</v>
      </c>
      <c r="F730" s="28" t="s">
        <v>1898</v>
      </c>
      <c r="G730" s="29"/>
      <c r="H730" s="29"/>
      <c r="I730" s="29"/>
      <c r="J730" s="29" t="s">
        <v>12882</v>
      </c>
      <c r="K730" s="29">
        <v>6</v>
      </c>
      <c r="L730" s="28" t="s">
        <v>12876</v>
      </c>
      <c r="M730" s="65" t="str">
        <f t="shared" si="79"/>
        <v>https://www.aiche.org/academy/conferences/loss-prevention-symposium/1990/proceeding</v>
      </c>
      <c r="N730" s="71" t="str">
        <f t="shared" si="80"/>
        <v>P. Gruhn, "The Potential Misuse &amp; Consequences Of Using PLCs For Critical Safety Systems," 24th Annual Loss Prevention Symposium, Session 90f, AIChE, 1990.</v>
      </c>
      <c r="O730" s="90" t="str">
        <f t="shared" si="81"/>
        <v>https://www.aiche.org/academy/conferences/loss-prevention-symposium/1990/proceeding/session/technical-papers</v>
      </c>
      <c r="P730" s="28" t="s">
        <v>16621</v>
      </c>
      <c r="Q730" s="90" t="str">
        <f t="shared" si="78"/>
        <v>https://www.aiche.org/node/1566581/group/9291/session/119006/paper/821961</v>
      </c>
    </row>
    <row r="731" spans="1:17" ht="31" x14ac:dyDescent="0.35">
      <c r="A731" s="29">
        <v>730</v>
      </c>
      <c r="B731" s="29">
        <v>1990</v>
      </c>
      <c r="C731" s="29" t="s">
        <v>12702</v>
      </c>
      <c r="D731" s="38" t="s">
        <v>12912</v>
      </c>
      <c r="E731" s="28" t="s">
        <v>12713</v>
      </c>
      <c r="F731" s="28" t="s">
        <v>12714</v>
      </c>
      <c r="G731" s="29"/>
      <c r="H731" s="29"/>
      <c r="I731" s="29"/>
      <c r="J731" s="29" t="s">
        <v>12883</v>
      </c>
      <c r="K731" s="29">
        <v>7</v>
      </c>
      <c r="L731" s="28" t="s">
        <v>12876</v>
      </c>
      <c r="M731" s="65" t="str">
        <f t="shared" si="79"/>
        <v>https://www.aiche.org/academy/conferences/loss-prevention-symposium/1990/proceeding</v>
      </c>
      <c r="N731" s="71" t="str">
        <f t="shared" si="80"/>
        <v>F. Owen Kubias, "CCPS - Undergraduate Education Activities," 24th Annual Loss Prevention Symposium, Session 91a, AIChE, 1990.</v>
      </c>
      <c r="O731" s="90" t="str">
        <f t="shared" si="81"/>
        <v>https://www.aiche.org/academy/conferences/loss-prevention-symposium/1990/proceeding/session/technical-papers</v>
      </c>
      <c r="P731" s="28" t="s">
        <v>16622</v>
      </c>
      <c r="Q731" s="90" t="str">
        <f t="shared" si="78"/>
        <v>https://www.aiche.org/node/1566581/group/9291/session/119006/paper/821966</v>
      </c>
    </row>
    <row r="732" spans="1:17" ht="46.5" x14ac:dyDescent="0.35">
      <c r="A732" s="29">
        <v>731</v>
      </c>
      <c r="B732" s="29">
        <v>1990</v>
      </c>
      <c r="C732" s="29" t="s">
        <v>12702</v>
      </c>
      <c r="D732" s="38" t="s">
        <v>12912</v>
      </c>
      <c r="E732" s="28" t="s">
        <v>12715</v>
      </c>
      <c r="F732" s="28" t="s">
        <v>12716</v>
      </c>
      <c r="G732" s="29"/>
      <c r="H732" s="29"/>
      <c r="I732" s="29"/>
      <c r="J732" s="29" t="s">
        <v>12884</v>
      </c>
      <c r="K732" s="29">
        <v>8</v>
      </c>
      <c r="L732" s="28" t="s">
        <v>12876</v>
      </c>
      <c r="M732" s="65" t="str">
        <f t="shared" si="79"/>
        <v>https://www.aiche.org/academy/conferences/loss-prevention-symposium/1990/proceeding</v>
      </c>
      <c r="N732" s="71" t="str">
        <f t="shared" si="80"/>
        <v>A. M. Lane, "A Practical Example Of Teaching Health And Safety Throughout A Chemical Engineering Curriculum," 24th Annual Loss Prevention Symposium, Session 91b, AIChE, 1990.</v>
      </c>
      <c r="O732" s="90" t="str">
        <f t="shared" si="81"/>
        <v>https://www.aiche.org/academy/conferences/loss-prevention-symposium/1990/proceeding/session/technical-papers</v>
      </c>
      <c r="P732" s="28" t="s">
        <v>16623</v>
      </c>
      <c r="Q732" s="90" t="str">
        <f t="shared" si="78"/>
        <v>https://www.aiche.org/node/1566581/group/9291/session/119006/paper/821971</v>
      </c>
    </row>
    <row r="733" spans="1:17" ht="46.5" x14ac:dyDescent="0.35">
      <c r="A733" s="29">
        <v>732</v>
      </c>
      <c r="B733" s="29">
        <v>1990</v>
      </c>
      <c r="C733" s="29" t="s">
        <v>12702</v>
      </c>
      <c r="D733" s="38" t="s">
        <v>12912</v>
      </c>
      <c r="E733" s="28" t="s">
        <v>12717</v>
      </c>
      <c r="F733" s="28" t="s">
        <v>12718</v>
      </c>
      <c r="G733" s="29"/>
      <c r="H733" s="29"/>
      <c r="I733" s="29"/>
      <c r="J733" s="29" t="s">
        <v>12885</v>
      </c>
      <c r="K733" s="29">
        <v>9</v>
      </c>
      <c r="L733" s="28" t="s">
        <v>12876</v>
      </c>
      <c r="M733" s="65" t="str">
        <f t="shared" si="79"/>
        <v>https://www.aiche.org/academy/conferences/loss-prevention-symposium/1990/proceeding</v>
      </c>
      <c r="N733" s="71" t="str">
        <f t="shared" si="80"/>
        <v>B. M. Hancock and F. M. Dendy, "Computer Training In Handling Emergencies," 24th Annual Loss Prevention Symposium, Session 91c, AIChE, 1990.</v>
      </c>
      <c r="O733" s="90" t="str">
        <f t="shared" si="81"/>
        <v>https://www.aiche.org/academy/conferences/loss-prevention-symposium/1990/proceeding/session/technical-papers</v>
      </c>
      <c r="P733" s="28" t="s">
        <v>16624</v>
      </c>
      <c r="Q733" s="90" t="str">
        <f t="shared" si="78"/>
        <v>https://www.aiche.org/node/1566581/group/9291/session/119006/paper/821976</v>
      </c>
    </row>
    <row r="734" spans="1:17" ht="46.5" x14ac:dyDescent="0.35">
      <c r="A734" s="29">
        <v>733</v>
      </c>
      <c r="B734" s="29">
        <v>1990</v>
      </c>
      <c r="C734" s="29" t="s">
        <v>12702</v>
      </c>
      <c r="D734" s="38" t="s">
        <v>12912</v>
      </c>
      <c r="E734" s="28" t="s">
        <v>12719</v>
      </c>
      <c r="F734" s="28" t="s">
        <v>1762</v>
      </c>
      <c r="G734" s="29"/>
      <c r="H734" s="29"/>
      <c r="I734" s="29"/>
      <c r="J734" s="29" t="s">
        <v>12886</v>
      </c>
      <c r="K734" s="29">
        <v>10</v>
      </c>
      <c r="L734" s="28" t="s">
        <v>12876</v>
      </c>
      <c r="M734" s="65" t="str">
        <f t="shared" si="79"/>
        <v>https://www.aiche.org/academy/conferences/loss-prevention-symposium/1990/proceeding</v>
      </c>
      <c r="N734" s="71" t="str">
        <f t="shared" si="80"/>
        <v>D. A. Crowl and J. F. Louvar, "A Faculty Workshop On Safety, Health And Loss Prevention," 24th Annual Loss Prevention Symposium, Session 91d, AIChE, 1990.</v>
      </c>
      <c r="O734" s="90" t="str">
        <f t="shared" si="81"/>
        <v>https://www.aiche.org/academy/conferences/loss-prevention-symposium/1990/proceeding/session/technical-papers</v>
      </c>
      <c r="P734" s="28" t="s">
        <v>16625</v>
      </c>
      <c r="Q734" s="90" t="str">
        <f t="shared" si="78"/>
        <v>https://www.aiche.org/node/1566581/group/9291/session/119006/paper/821981</v>
      </c>
    </row>
    <row r="735" spans="1:17" ht="31" x14ac:dyDescent="0.35">
      <c r="A735" s="29">
        <v>734</v>
      </c>
      <c r="B735" s="29">
        <v>1990</v>
      </c>
      <c r="C735" s="29" t="s">
        <v>12702</v>
      </c>
      <c r="D735" s="38" t="s">
        <v>12912</v>
      </c>
      <c r="E735" s="28" t="s">
        <v>12720</v>
      </c>
      <c r="F735" s="28" t="s">
        <v>12721</v>
      </c>
      <c r="G735" s="29"/>
      <c r="H735" s="29"/>
      <c r="I735" s="29"/>
      <c r="J735" s="29" t="s">
        <v>12887</v>
      </c>
      <c r="K735" s="29">
        <v>11</v>
      </c>
      <c r="L735" s="28" t="s">
        <v>12876</v>
      </c>
      <c r="M735" s="65" t="str">
        <f t="shared" si="79"/>
        <v>https://www.aiche.org/academy/conferences/loss-prevention-symposium/1990/proceeding</v>
      </c>
      <c r="N735" s="71" t="str">
        <f t="shared" si="80"/>
        <v>M. Fleischman, "Risk Reduction In The Chemical Engineering Curriculum," 24th Annual Loss Prevention Symposium, Session 91e, AIChE, 1990.</v>
      </c>
      <c r="O735" s="90" t="str">
        <f t="shared" si="81"/>
        <v>https://www.aiche.org/academy/conferences/loss-prevention-symposium/1990/proceeding/session/technical-papers</v>
      </c>
      <c r="P735" s="28" t="s">
        <v>16626</v>
      </c>
      <c r="Q735" s="90" t="str">
        <f t="shared" si="78"/>
        <v>https://www.aiche.org/node/1566581/group/9291/session/119006/paper/821986</v>
      </c>
    </row>
    <row r="736" spans="1:17" ht="46.5" x14ac:dyDescent="0.35">
      <c r="A736" s="29">
        <v>735</v>
      </c>
      <c r="B736" s="29">
        <v>1990</v>
      </c>
      <c r="C736" s="29" t="s">
        <v>12702</v>
      </c>
      <c r="D736" s="38" t="s">
        <v>12912</v>
      </c>
      <c r="E736" s="28" t="s">
        <v>12722</v>
      </c>
      <c r="F736" s="28" t="s">
        <v>12723</v>
      </c>
      <c r="G736" s="29"/>
      <c r="H736" s="29"/>
      <c r="I736" s="29"/>
      <c r="J736" s="29" t="s">
        <v>12888</v>
      </c>
      <c r="K736" s="29">
        <v>12</v>
      </c>
      <c r="L736" s="28" t="s">
        <v>12876</v>
      </c>
      <c r="M736" s="65" t="str">
        <f t="shared" si="79"/>
        <v>https://www.aiche.org/academy/conferences/loss-prevention-symposium/1990/proceeding</v>
      </c>
      <c r="N736" s="71" t="str">
        <f t="shared" si="80"/>
        <v>M. DesJardin, D. Gustafson, R. Helling et al., "Dow Chemical Western Division Research Pre-Operational Review For New Projects," 24th Annual Loss Prevention Symposium, Session 91f, AIChE, 1990.</v>
      </c>
      <c r="O736" s="90" t="str">
        <f t="shared" si="81"/>
        <v>https://www.aiche.org/academy/conferences/loss-prevention-symposium/1990/proceeding/session/technical-papers</v>
      </c>
      <c r="P736" s="28" t="s">
        <v>16627</v>
      </c>
      <c r="Q736" s="90" t="str">
        <f t="shared" si="78"/>
        <v>https://www.aiche.org/node/1566581/group/9291/session/119006/paper/821991</v>
      </c>
    </row>
    <row r="737" spans="1:17" ht="46.5" x14ac:dyDescent="0.35">
      <c r="A737" s="29">
        <v>736</v>
      </c>
      <c r="B737" s="29">
        <v>1990</v>
      </c>
      <c r="C737" s="29" t="s">
        <v>12702</v>
      </c>
      <c r="D737" s="38" t="s">
        <v>12911</v>
      </c>
      <c r="E737" s="28" t="s">
        <v>12724</v>
      </c>
      <c r="F737" s="28" t="s">
        <v>12725</v>
      </c>
      <c r="G737" s="29"/>
      <c r="H737" s="29"/>
      <c r="I737" s="29"/>
      <c r="J737" s="29" t="s">
        <v>12889</v>
      </c>
      <c r="K737" s="29">
        <v>13</v>
      </c>
      <c r="L737" s="28" t="s">
        <v>12876</v>
      </c>
      <c r="M737" s="65" t="str">
        <f t="shared" si="79"/>
        <v>https://www.aiche.org/academy/conferences/loss-prevention-symposium/1990/proceeding</v>
      </c>
      <c r="N737" s="71" t="str">
        <f t="shared" si="80"/>
        <v>T. Chakravarty, H. G. Fisher, and L. A. Voyt, "Reactive Monomer Tank - A Thermal Stability Analysis," 24th Annual Loss Prevention Symposium, Session 92a, AIChE, 1990.</v>
      </c>
      <c r="O737" s="90" t="str">
        <f t="shared" si="81"/>
        <v>https://www.aiche.org/academy/conferences/loss-prevention-symposium/1990/proceeding/session/technical-papers</v>
      </c>
      <c r="P737" s="28" t="s">
        <v>16628</v>
      </c>
      <c r="Q737" s="90" t="str">
        <f t="shared" si="78"/>
        <v>https://www.aiche.org/node/1566581/group/9291/session/119006/paper/821996</v>
      </c>
    </row>
    <row r="738" spans="1:17" ht="46.5" x14ac:dyDescent="0.35">
      <c r="A738" s="29">
        <v>737</v>
      </c>
      <c r="B738" s="29">
        <v>1990</v>
      </c>
      <c r="C738" s="29" t="s">
        <v>12702</v>
      </c>
      <c r="D738" s="38" t="s">
        <v>12911</v>
      </c>
      <c r="E738" s="28" t="s">
        <v>12726</v>
      </c>
      <c r="F738" s="28" t="s">
        <v>12727</v>
      </c>
      <c r="G738" s="29"/>
      <c r="H738" s="29"/>
      <c r="I738" s="29"/>
      <c r="J738" s="29" t="s">
        <v>12890</v>
      </c>
      <c r="K738" s="29">
        <v>14</v>
      </c>
      <c r="L738" s="28" t="s">
        <v>12876</v>
      </c>
      <c r="M738" s="65" t="str">
        <f t="shared" si="79"/>
        <v>https://www.aiche.org/academy/conferences/loss-prevention-symposium/1990/proceeding</v>
      </c>
      <c r="N738" s="71" t="str">
        <f t="shared" si="80"/>
        <v>J. F. Griffiths and B. F. Gray, "Fundamentals Of Autoignition Of Hydrocarbons And Other Organic Substrates In The Gas Phase," 24th Annual Loss Prevention Symposium, Session 92b, AIChE, 1990.</v>
      </c>
      <c r="O738" s="90" t="str">
        <f t="shared" si="81"/>
        <v>https://www.aiche.org/academy/conferences/loss-prevention-symposium/1990/proceeding/session/technical-papers</v>
      </c>
      <c r="P738" s="28" t="s">
        <v>16629</v>
      </c>
      <c r="Q738" s="90" t="str">
        <f t="shared" si="78"/>
        <v>https://www.aiche.org/node/1566581/group/9291/session/119006/paper/822001</v>
      </c>
    </row>
    <row r="739" spans="1:17" ht="31" x14ac:dyDescent="0.35">
      <c r="A739" s="29">
        <v>738</v>
      </c>
      <c r="B739" s="29">
        <v>1990</v>
      </c>
      <c r="C739" s="29" t="s">
        <v>12702</v>
      </c>
      <c r="D739" s="38" t="s">
        <v>12911</v>
      </c>
      <c r="E739" s="28" t="s">
        <v>12728</v>
      </c>
      <c r="F739" s="28" t="s">
        <v>1443</v>
      </c>
      <c r="G739" s="29"/>
      <c r="H739" s="29"/>
      <c r="I739" s="29"/>
      <c r="J739" s="29" t="s">
        <v>12891</v>
      </c>
      <c r="K739" s="29">
        <v>15</v>
      </c>
      <c r="L739" s="28" t="s">
        <v>12876</v>
      </c>
      <c r="M739" s="65" t="str">
        <f t="shared" si="79"/>
        <v>https://www.aiche.org/academy/conferences/loss-prevention-symposium/1990/proceeding</v>
      </c>
      <c r="N739" s="71" t="str">
        <f t="shared" si="80"/>
        <v>L. G. Britton, "Spontaneous Insulation Fires," 24th Annual Loss Prevention Symposium, Session 92c, AIChE, 1990.</v>
      </c>
      <c r="O739" s="90" t="str">
        <f t="shared" si="81"/>
        <v>https://www.aiche.org/academy/conferences/loss-prevention-symposium/1990/proceeding/session/technical-papers</v>
      </c>
      <c r="P739" s="28" t="s">
        <v>16630</v>
      </c>
      <c r="Q739" s="90" t="str">
        <f t="shared" si="78"/>
        <v>https://www.aiche.org/node/1566581/group/9291/session/119006/paper/822006</v>
      </c>
    </row>
    <row r="740" spans="1:17" ht="46.5" x14ac:dyDescent="0.35">
      <c r="A740" s="29">
        <v>739</v>
      </c>
      <c r="B740" s="29">
        <v>1990</v>
      </c>
      <c r="C740" s="29" t="s">
        <v>12702</v>
      </c>
      <c r="D740" s="38" t="s">
        <v>12911</v>
      </c>
      <c r="E740" s="28" t="s">
        <v>12729</v>
      </c>
      <c r="F740" s="28" t="s">
        <v>12730</v>
      </c>
      <c r="G740" s="29"/>
      <c r="H740" s="29"/>
      <c r="I740" s="29"/>
      <c r="J740" s="29" t="s">
        <v>12892</v>
      </c>
      <c r="K740" s="29">
        <v>16</v>
      </c>
      <c r="L740" s="28" t="s">
        <v>12876</v>
      </c>
      <c r="M740" s="65" t="str">
        <f t="shared" si="79"/>
        <v>https://www.aiche.org/academy/conferences/loss-prevention-symposium/1990/proceeding</v>
      </c>
      <c r="N740" s="71" t="str">
        <f t="shared" si="80"/>
        <v>B. R. Dunbobbin, B. L. Werley, and J. G. Hansel, "Structured Packings For Use In Oxygen Service - Flammability Considerations," 24th Annual Loss Prevention Symposium, Session 92d, AIChE, 1990.</v>
      </c>
      <c r="O740" s="90" t="str">
        <f t="shared" si="81"/>
        <v>https://www.aiche.org/academy/conferences/loss-prevention-symposium/1990/proceeding/session/technical-papers</v>
      </c>
      <c r="P740" s="28" t="s">
        <v>16631</v>
      </c>
      <c r="Q740" s="90" t="str">
        <f t="shared" si="78"/>
        <v>https://www.aiche.org/node/1566581/group/9291/session/119006/paper/822011</v>
      </c>
    </row>
    <row r="741" spans="1:17" ht="46.5" x14ac:dyDescent="0.35">
      <c r="A741" s="29">
        <v>740</v>
      </c>
      <c r="B741" s="29">
        <v>1990</v>
      </c>
      <c r="C741" s="29" t="s">
        <v>12702</v>
      </c>
      <c r="D741" s="38" t="s">
        <v>12911</v>
      </c>
      <c r="E741" s="28" t="s">
        <v>12731</v>
      </c>
      <c r="F741" s="28" t="s">
        <v>5803</v>
      </c>
      <c r="G741" s="29"/>
      <c r="H741" s="29"/>
      <c r="I741" s="29"/>
      <c r="J741" s="29" t="s">
        <v>12893</v>
      </c>
      <c r="K741" s="29">
        <v>17</v>
      </c>
      <c r="L741" s="28" t="s">
        <v>12876</v>
      </c>
      <c r="M741" s="65" t="str">
        <f t="shared" si="79"/>
        <v>https://www.aiche.org/academy/conferences/loss-prevention-symposium/1990/proceeding</v>
      </c>
      <c r="N741" s="71" t="str">
        <f t="shared" si="80"/>
        <v>J. Mackenzie, "Considerations For The Safe Design Of Processess Using Hydrogren Peroxide And Organics," 24th Annual Loss Prevention Symposium, Session 92e, AIChE, 1990.</v>
      </c>
      <c r="O741" s="90" t="str">
        <f t="shared" si="81"/>
        <v>https://www.aiche.org/academy/conferences/loss-prevention-symposium/1990/proceeding/session/technical-papers</v>
      </c>
      <c r="P741" s="28" t="s">
        <v>16632</v>
      </c>
      <c r="Q741" s="90" t="str">
        <f t="shared" si="78"/>
        <v>https://www.aiche.org/node/1566581/group/9291/session/119006/paper/822016</v>
      </c>
    </row>
    <row r="742" spans="1:17" ht="46.5" x14ac:dyDescent="0.35">
      <c r="A742" s="29">
        <v>741</v>
      </c>
      <c r="B742" s="29">
        <v>1990</v>
      </c>
      <c r="C742" s="29" t="s">
        <v>12702</v>
      </c>
      <c r="D742" s="38" t="s">
        <v>12911</v>
      </c>
      <c r="E742" s="28" t="s">
        <v>12732</v>
      </c>
      <c r="F742" s="28" t="s">
        <v>5735</v>
      </c>
      <c r="G742" s="29"/>
      <c r="H742" s="29"/>
      <c r="I742" s="29"/>
      <c r="J742" s="29" t="s">
        <v>12894</v>
      </c>
      <c r="K742" s="29">
        <v>18</v>
      </c>
      <c r="L742" s="28" t="s">
        <v>12876</v>
      </c>
      <c r="M742" s="65" t="str">
        <f t="shared" si="79"/>
        <v>https://www.aiche.org/academy/conferences/loss-prevention-symposium/1990/proceeding</v>
      </c>
      <c r="N742" s="71" t="str">
        <f t="shared" si="80"/>
        <v>H. T. Kohlbrand, "Case History Of A Deflagration Involving An Organic Solvent/Oxygen System Below Its Flash Point," 24th Annual Loss Prevention Symposium, Session 92f, AIChE, 1990.</v>
      </c>
      <c r="O742" s="90" t="str">
        <f t="shared" si="81"/>
        <v>https://www.aiche.org/academy/conferences/loss-prevention-symposium/1990/proceeding/session/technical-papers</v>
      </c>
      <c r="P742" s="28" t="s">
        <v>16633</v>
      </c>
      <c r="Q742" s="90" t="str">
        <f t="shared" si="78"/>
        <v>https://www.aiche.org/node/1566581/group/9291/session/119006/paper/822021</v>
      </c>
    </row>
    <row r="743" spans="1:17" ht="46.5" x14ac:dyDescent="0.35">
      <c r="A743" s="29">
        <v>742</v>
      </c>
      <c r="B743" s="29">
        <v>1990</v>
      </c>
      <c r="C743" s="29" t="s">
        <v>12702</v>
      </c>
      <c r="D743" s="38" t="s">
        <v>12913</v>
      </c>
      <c r="E743" s="28" t="s">
        <v>12733</v>
      </c>
      <c r="F743" s="28" t="s">
        <v>5800</v>
      </c>
      <c r="G743" s="29"/>
      <c r="H743" s="29"/>
      <c r="I743" s="29"/>
      <c r="J743" s="29" t="s">
        <v>12915</v>
      </c>
      <c r="K743" s="29">
        <v>19</v>
      </c>
      <c r="L743" s="28" t="s">
        <v>12876</v>
      </c>
      <c r="M743" s="65" t="str">
        <f t="shared" si="79"/>
        <v>https://www.aiche.org/academy/conferences/loss-prevention-symposium/1990/proceeding</v>
      </c>
      <c r="N743" s="71" t="str">
        <f t="shared" si="80"/>
        <v>K. Chatrathi and R. DeGood, "Explosion Isolation Systems Used In Conjunction With Explosion Vents," 24th Annual Loss Prevention Symposium, Session 93a, AIChE, 1990.</v>
      </c>
      <c r="O743" s="90" t="str">
        <f t="shared" si="81"/>
        <v>https://www.aiche.org/academy/conferences/loss-prevention-symposium/1990/proceeding/session/technical-papers</v>
      </c>
      <c r="P743" s="28" t="s">
        <v>16634</v>
      </c>
      <c r="Q743" s="90" t="str">
        <f t="shared" si="78"/>
        <v>https://www.aiche.org/node/1566581/group/9291/session/119006/paper/822026</v>
      </c>
    </row>
    <row r="744" spans="1:17" ht="46.5" x14ac:dyDescent="0.35">
      <c r="A744" s="29">
        <v>743</v>
      </c>
      <c r="B744" s="29">
        <v>1990</v>
      </c>
      <c r="C744" s="29" t="s">
        <v>12702</v>
      </c>
      <c r="D744" s="38" t="s">
        <v>12913</v>
      </c>
      <c r="E744" s="28" t="s">
        <v>12734</v>
      </c>
      <c r="F744" s="28" t="s">
        <v>12735</v>
      </c>
      <c r="G744" s="29"/>
      <c r="H744" s="29"/>
      <c r="I744" s="29"/>
      <c r="J744" s="29" t="s">
        <v>12896</v>
      </c>
      <c r="K744" s="29">
        <v>20</v>
      </c>
      <c r="L744" s="28" t="s">
        <v>12876</v>
      </c>
      <c r="M744" s="65" t="str">
        <f t="shared" si="79"/>
        <v>https://www.aiche.org/academy/conferences/loss-prevention-symposium/1990/proceeding</v>
      </c>
      <c r="N744" s="71" t="str">
        <f t="shared" si="80"/>
        <v>J. A. Noronha and A. J. Torres, "Runaway Risk Approach Addressing Many Dilemmas - Matching Consequences With Risk Reduction Methods," 24th Annual Loss Prevention Symposium, Session 93b, AIChE, 1990.</v>
      </c>
      <c r="O744" s="90" t="str">
        <f t="shared" si="81"/>
        <v>https://www.aiche.org/academy/conferences/loss-prevention-symposium/1990/proceeding/session/technical-papers</v>
      </c>
      <c r="P744" s="28" t="s">
        <v>16635</v>
      </c>
      <c r="Q744" s="90" t="str">
        <f t="shared" si="78"/>
        <v>https://www.aiche.org/node/1566581/group/9291/session/119006/paper/822031</v>
      </c>
    </row>
    <row r="745" spans="1:17" ht="46.5" x14ac:dyDescent="0.35">
      <c r="A745" s="29">
        <v>744</v>
      </c>
      <c r="B745" s="29">
        <v>1990</v>
      </c>
      <c r="C745" s="29" t="s">
        <v>12702</v>
      </c>
      <c r="D745" s="38" t="s">
        <v>12913</v>
      </c>
      <c r="E745" s="28" t="s">
        <v>12736</v>
      </c>
      <c r="F745" s="28" t="s">
        <v>1826</v>
      </c>
      <c r="G745" s="29"/>
      <c r="H745" s="29"/>
      <c r="I745" s="29"/>
      <c r="J745" s="29" t="s">
        <v>12897</v>
      </c>
      <c r="K745" s="29">
        <v>21</v>
      </c>
      <c r="L745" s="28" t="s">
        <v>12876</v>
      </c>
      <c r="M745" s="65" t="str">
        <f t="shared" si="79"/>
        <v>https://www.aiche.org/academy/conferences/loss-prevention-symposium/1990/proceeding</v>
      </c>
      <c r="N745" s="71" t="str">
        <f t="shared" si="80"/>
        <v>D. A. Crowl, "Using Thermodynamic Availability To Determine The Energy Of Explosion," 24th Annual Loss Prevention Symposium, Session 93c, AIChE, 1990.</v>
      </c>
      <c r="O745" s="90" t="str">
        <f t="shared" si="81"/>
        <v>https://www.aiche.org/academy/conferences/loss-prevention-symposium/1990/proceeding/session/technical-papers</v>
      </c>
      <c r="P745" s="28" t="s">
        <v>16636</v>
      </c>
      <c r="Q745" s="90" t="str">
        <f t="shared" si="78"/>
        <v>https://www.aiche.org/node/1566581/group/9291/session/119006/paper/822036</v>
      </c>
    </row>
    <row r="746" spans="1:17" ht="31" x14ac:dyDescent="0.35">
      <c r="A746" s="29">
        <v>745</v>
      </c>
      <c r="B746" s="29">
        <v>1990</v>
      </c>
      <c r="C746" s="29" t="s">
        <v>12702</v>
      </c>
      <c r="D746" s="38" t="s">
        <v>12913</v>
      </c>
      <c r="E746" s="28" t="s">
        <v>12737</v>
      </c>
      <c r="F746" s="28" t="s">
        <v>747</v>
      </c>
      <c r="G746" s="29"/>
      <c r="H746" s="29"/>
      <c r="I746" s="29"/>
      <c r="J746" s="29" t="s">
        <v>12898</v>
      </c>
      <c r="K746" s="29">
        <v>22</v>
      </c>
      <c r="L746" s="28" t="s">
        <v>12876</v>
      </c>
      <c r="M746" s="65" t="str">
        <f t="shared" si="79"/>
        <v>https://www.aiche.org/academy/conferences/loss-prevention-symposium/1990/proceeding</v>
      </c>
      <c r="N746" s="71" t="str">
        <f t="shared" si="80"/>
        <v>T. A. Kletz, "Inherently Safer Plants - An Update," 24th Annual Loss Prevention Symposium, Session 93d, AIChE, 1990.</v>
      </c>
      <c r="O746" s="90" t="str">
        <f t="shared" si="81"/>
        <v>https://www.aiche.org/academy/conferences/loss-prevention-symposium/1990/proceeding/session/technical-papers</v>
      </c>
      <c r="P746" s="28" t="s">
        <v>16637</v>
      </c>
      <c r="Q746" s="90" t="str">
        <f t="shared" si="78"/>
        <v>https://www.aiche.org/node/1566581/group/9291/session/119006/paper/822041</v>
      </c>
    </row>
    <row r="747" spans="1:17" ht="31" x14ac:dyDescent="0.35">
      <c r="A747" s="29">
        <v>746</v>
      </c>
      <c r="B747" s="29">
        <v>1990</v>
      </c>
      <c r="C747" s="29" t="s">
        <v>12702</v>
      </c>
      <c r="D747" s="38" t="s">
        <v>12913</v>
      </c>
      <c r="E747" s="28" t="s">
        <v>15059</v>
      </c>
      <c r="F747" s="28" t="s">
        <v>12738</v>
      </c>
      <c r="G747" s="29"/>
      <c r="H747" s="29"/>
      <c r="I747" s="29"/>
      <c r="J747" s="29" t="s">
        <v>12899</v>
      </c>
      <c r="K747" s="29">
        <v>23</v>
      </c>
      <c r="L747" s="28" t="s">
        <v>12876</v>
      </c>
      <c r="M747" s="65" t="str">
        <f t="shared" si="79"/>
        <v>https://www.aiche.org/academy/conferences/loss-prevention-symposium/1990/proceeding</v>
      </c>
      <c r="N747" s="71" t="str">
        <f t="shared" si="80"/>
        <v>T. C. Lemoff, "BLEVE: Back To Basics," 24th Annual Loss Prevention Symposium, Session 93e, AIChE, 1990.</v>
      </c>
      <c r="O747" s="90" t="str">
        <f t="shared" si="81"/>
        <v>https://www.aiche.org/academy/conferences/loss-prevention-symposium/1990/proceeding/session/technical-papers</v>
      </c>
      <c r="P747" s="28" t="s">
        <v>16638</v>
      </c>
      <c r="Q747" s="90" t="str">
        <f t="shared" si="78"/>
        <v>https://www.aiche.org/node/1566581/group/9291/session/119006/paper/822046</v>
      </c>
    </row>
    <row r="748" spans="1:17" ht="46.5" x14ac:dyDescent="0.35">
      <c r="A748" s="29">
        <v>747</v>
      </c>
      <c r="B748" s="29">
        <v>1990</v>
      </c>
      <c r="C748" s="29" t="s">
        <v>12702</v>
      </c>
      <c r="D748" s="38" t="s">
        <v>12913</v>
      </c>
      <c r="E748" s="28" t="s">
        <v>12739</v>
      </c>
      <c r="F748" s="28" t="s">
        <v>12740</v>
      </c>
      <c r="G748" s="29"/>
      <c r="H748" s="29"/>
      <c r="I748" s="29"/>
      <c r="J748" s="29" t="s">
        <v>12895</v>
      </c>
      <c r="K748" s="29">
        <v>24</v>
      </c>
      <c r="L748" s="28" t="s">
        <v>12876</v>
      </c>
      <c r="M748" s="65" t="str">
        <f t="shared" si="79"/>
        <v>https://www.aiche.org/academy/conferences/loss-prevention-symposium/1990/proceeding</v>
      </c>
      <c r="N748" s="71" t="str">
        <f t="shared" si="80"/>
        <v>J. M. Schroy, "Design Institute For Physical Property (DIPPR) Data: Environmental, Safety And Health Data Projects," 24th Annual Loss Prevention Symposium, Session 93f, AIChE, 1990.</v>
      </c>
      <c r="O748" s="90" t="str">
        <f t="shared" si="81"/>
        <v>https://www.aiche.org/academy/conferences/loss-prevention-symposium/1990/proceeding/session/technical-papers</v>
      </c>
      <c r="P748" s="28" t="s">
        <v>16639</v>
      </c>
      <c r="Q748" s="90" t="str">
        <f t="shared" si="78"/>
        <v>https://www.aiche.org/node/1566581/group/9291/session/119006/paper/822051</v>
      </c>
    </row>
    <row r="749" spans="1:17" ht="46.5" x14ac:dyDescent="0.35">
      <c r="A749" s="29">
        <v>748</v>
      </c>
      <c r="B749" s="29">
        <v>1990</v>
      </c>
      <c r="C749" s="29" t="s">
        <v>12702</v>
      </c>
      <c r="D749" s="38" t="s">
        <v>12914</v>
      </c>
      <c r="E749" s="28" t="s">
        <v>12741</v>
      </c>
      <c r="F749" s="28" t="s">
        <v>5757</v>
      </c>
      <c r="G749" s="29"/>
      <c r="H749" s="29"/>
      <c r="I749" s="29"/>
      <c r="J749" s="29" t="s">
        <v>12916</v>
      </c>
      <c r="K749" s="29">
        <v>25</v>
      </c>
      <c r="L749" s="28" t="s">
        <v>12876</v>
      </c>
      <c r="M749" s="65" t="str">
        <f t="shared" si="79"/>
        <v>https://www.aiche.org/academy/conferences/loss-prevention-symposium/1990/proceeding</v>
      </c>
      <c r="N749" s="71" t="str">
        <f t="shared" si="80"/>
        <v>N. Roussakis and K. Lapp, "A Comprehensive Test Method For Inline Flame Arresters," 24th Annual Loss Prevention Symposium, Session 94a, AIChE, 1990.</v>
      </c>
      <c r="O749" s="90" t="str">
        <f t="shared" si="81"/>
        <v>https://www.aiche.org/academy/conferences/loss-prevention-symposium/1990/proceeding/session/technical-papers</v>
      </c>
      <c r="P749" s="28" t="s">
        <v>16640</v>
      </c>
      <c r="Q749" s="90" t="str">
        <f t="shared" si="78"/>
        <v>https://www.aiche.org/node/1566581/group/9291/session/119006/paper/822056</v>
      </c>
    </row>
    <row r="750" spans="1:17" ht="46.5" x14ac:dyDescent="0.35">
      <c r="A750" s="29">
        <v>749</v>
      </c>
      <c r="B750" s="29">
        <v>1990</v>
      </c>
      <c r="C750" s="29" t="s">
        <v>12702</v>
      </c>
      <c r="D750" s="38" t="s">
        <v>12914</v>
      </c>
      <c r="E750" s="28" t="s">
        <v>15060</v>
      </c>
      <c r="F750" s="28" t="s">
        <v>12742</v>
      </c>
      <c r="G750" s="29"/>
      <c r="H750" s="29"/>
      <c r="I750" s="29"/>
      <c r="J750" s="29" t="s">
        <v>12901</v>
      </c>
      <c r="K750" s="29">
        <v>26</v>
      </c>
      <c r="L750" s="28" t="s">
        <v>12876</v>
      </c>
      <c r="M750" s="65" t="str">
        <f t="shared" si="79"/>
        <v>https://www.aiche.org/academy/conferences/loss-prevention-symposium/1990/proceeding</v>
      </c>
      <c r="N750" s="71" t="str">
        <f t="shared" si="80"/>
        <v>R. DeGood and K. Chatrathi, "A Comparative Analysis Of Test Work Studying Factors Influencing Pressures Developed In Vented Deflagrations," 24th Annual Loss Prevention Symposium, Session 94b, AIChE, 1990.</v>
      </c>
      <c r="O750" s="90" t="str">
        <f t="shared" si="81"/>
        <v>https://www.aiche.org/academy/conferences/loss-prevention-symposium/1990/proceeding/session/technical-papers</v>
      </c>
      <c r="P750" s="28" t="s">
        <v>16641</v>
      </c>
      <c r="Q750" s="90" t="str">
        <f t="shared" si="78"/>
        <v>https://www.aiche.org/node/1566581/group/9291/session/119006/paper/822061</v>
      </c>
    </row>
    <row r="751" spans="1:17" ht="46.5" x14ac:dyDescent="0.35">
      <c r="A751" s="29">
        <v>750</v>
      </c>
      <c r="B751" s="29">
        <v>1990</v>
      </c>
      <c r="C751" s="29" t="s">
        <v>12702</v>
      </c>
      <c r="D751" s="38" t="s">
        <v>12914</v>
      </c>
      <c r="E751" s="28" t="s">
        <v>12743</v>
      </c>
      <c r="F751" s="28" t="s">
        <v>5771</v>
      </c>
      <c r="G751" s="29"/>
      <c r="H751" s="29"/>
      <c r="I751" s="29"/>
      <c r="J751" s="29" t="s">
        <v>12902</v>
      </c>
      <c r="K751" s="29">
        <v>27</v>
      </c>
      <c r="L751" s="28" t="s">
        <v>12876</v>
      </c>
      <c r="M751" s="65" t="str">
        <f t="shared" si="79"/>
        <v>https://www.aiche.org/academy/conferences/loss-prevention-symposium/1990/proceeding</v>
      </c>
      <c r="N751" s="71" t="str">
        <f t="shared" si="80"/>
        <v>T. C. Piotrowski, "Specification Of Flame Arresting Devices For Manifolded Low Pressure Storage Tanks," 24th Annual Loss Prevention Symposium, Session 94c, AIChE, 1990.</v>
      </c>
      <c r="O751" s="90" t="str">
        <f t="shared" si="81"/>
        <v>https://www.aiche.org/academy/conferences/loss-prevention-symposium/1990/proceeding/session/technical-papers</v>
      </c>
      <c r="P751" s="28" t="s">
        <v>16642</v>
      </c>
      <c r="Q751" s="90" t="str">
        <f t="shared" si="78"/>
        <v>https://www.aiche.org/node/1566581/group/9291/session/119006/paper/822066</v>
      </c>
    </row>
    <row r="752" spans="1:17" ht="46.5" x14ac:dyDescent="0.35">
      <c r="A752" s="29">
        <v>751</v>
      </c>
      <c r="B752" s="29">
        <v>1990</v>
      </c>
      <c r="C752" s="29" t="s">
        <v>12702</v>
      </c>
      <c r="D752" s="38" t="s">
        <v>12914</v>
      </c>
      <c r="E752" s="28" t="s">
        <v>15061</v>
      </c>
      <c r="F752" s="28" t="s">
        <v>12744</v>
      </c>
      <c r="G752" s="29"/>
      <c r="H752" s="29"/>
      <c r="I752" s="29"/>
      <c r="J752" s="29" t="s">
        <v>12903</v>
      </c>
      <c r="K752" s="29">
        <v>28</v>
      </c>
      <c r="L752" s="28" t="s">
        <v>12876</v>
      </c>
      <c r="M752" s="65" t="str">
        <f t="shared" si="79"/>
        <v>https://www.aiche.org/academy/conferences/loss-prevention-symposium/1990/proceeding</v>
      </c>
      <c r="N752" s="71" t="str">
        <f t="shared" si="80"/>
        <v>J. B. Cornwell, D. W. Johnson, and W. E. Martinsen, "Relief Valves And Vents: How Exit Conditions Affect Hazard Zones," 24th Annual Loss Prevention Symposium, Session 94d, AIChE, 1990.</v>
      </c>
      <c r="O752" s="90" t="str">
        <f t="shared" si="81"/>
        <v>https://www.aiche.org/academy/conferences/loss-prevention-symposium/1990/proceeding/session/technical-papers</v>
      </c>
      <c r="P752" s="28" t="s">
        <v>16643</v>
      </c>
      <c r="Q752" s="90" t="str">
        <f t="shared" si="78"/>
        <v>https://www.aiche.org/node/1566581/group/9291/session/119006/paper/822071</v>
      </c>
    </row>
    <row r="753" spans="1:17" ht="46.5" x14ac:dyDescent="0.35">
      <c r="A753" s="29">
        <v>752</v>
      </c>
      <c r="B753" s="29">
        <v>1990</v>
      </c>
      <c r="C753" s="29" t="s">
        <v>12702</v>
      </c>
      <c r="D753" s="38" t="s">
        <v>12914</v>
      </c>
      <c r="E753" s="28" t="s">
        <v>12745</v>
      </c>
      <c r="F753" s="28" t="s">
        <v>12746</v>
      </c>
      <c r="G753" s="29"/>
      <c r="H753" s="29"/>
      <c r="I753" s="29"/>
      <c r="J753" s="29" t="s">
        <v>12904</v>
      </c>
      <c r="K753" s="29">
        <v>29</v>
      </c>
      <c r="L753" s="28" t="s">
        <v>12876</v>
      </c>
      <c r="M753" s="65" t="str">
        <f t="shared" si="79"/>
        <v>https://www.aiche.org/academy/conferences/loss-prevention-symposium/1990/proceeding</v>
      </c>
      <c r="N753" s="71" t="str">
        <f t="shared" si="80"/>
        <v>J. F. Straitz, "Large Scale Flame Arrester Testing/Standards," 24th Annual Loss Prevention Symposium, Session 94e, AIChE, 1990.</v>
      </c>
      <c r="O753" s="90" t="str">
        <f t="shared" si="81"/>
        <v>https://www.aiche.org/academy/conferences/loss-prevention-symposium/1990/proceeding/session/technical-papers</v>
      </c>
      <c r="P753" s="28" t="s">
        <v>16644</v>
      </c>
      <c r="Q753" s="90" t="str">
        <f t="shared" si="78"/>
        <v>https://www.aiche.org/node/1566581/group/9291/session/119006/paper/822076</v>
      </c>
    </row>
    <row r="754" spans="1:17" ht="46.5" x14ac:dyDescent="0.35">
      <c r="A754" s="29">
        <v>753</v>
      </c>
      <c r="B754" s="29">
        <v>1990</v>
      </c>
      <c r="C754" s="29" t="s">
        <v>12702</v>
      </c>
      <c r="D754" s="38" t="s">
        <v>12914</v>
      </c>
      <c r="E754" s="28" t="s">
        <v>12747</v>
      </c>
      <c r="F754" s="28" t="s">
        <v>5775</v>
      </c>
      <c r="G754" s="29"/>
      <c r="H754" s="29"/>
      <c r="I754" s="29"/>
      <c r="J754" s="29" t="s">
        <v>12900</v>
      </c>
      <c r="K754" s="29">
        <v>30</v>
      </c>
      <c r="L754" s="28" t="s">
        <v>12876</v>
      </c>
      <c r="M754" s="65" t="str">
        <f t="shared" si="79"/>
        <v>https://www.aiche.org/academy/conferences/loss-prevention-symposium/1990/proceeding</v>
      </c>
      <c r="N754" s="71" t="str">
        <f t="shared" si="80"/>
        <v>A. N. Skouloudis and H. M. Kottowski, "Hydrodynamic Aspects Of Venting For Vessels Containing Viscous Fluids," 24th Annual Loss Prevention Symposium, Session 94f, AIChE, 1990.</v>
      </c>
      <c r="O754" s="90" t="str">
        <f t="shared" si="81"/>
        <v>https://www.aiche.org/academy/conferences/loss-prevention-symposium/1990/proceeding/session/technical-papers</v>
      </c>
      <c r="P754" s="28" t="s">
        <v>16645</v>
      </c>
      <c r="Q754" s="90" t="str">
        <f t="shared" si="78"/>
        <v>https://www.aiche.org/node/1566581/group/9291/session/119006/paper/822081</v>
      </c>
    </row>
    <row r="755" spans="1:17" ht="46.5" x14ac:dyDescent="0.35">
      <c r="A755" s="29">
        <v>754</v>
      </c>
      <c r="B755" s="29">
        <v>1990</v>
      </c>
      <c r="C755" s="29" t="s">
        <v>12702</v>
      </c>
      <c r="D755" s="38" t="s">
        <v>12918</v>
      </c>
      <c r="E755" s="28" t="s">
        <v>12748</v>
      </c>
      <c r="F755" s="28" t="s">
        <v>12749</v>
      </c>
      <c r="G755" s="29"/>
      <c r="H755" s="29"/>
      <c r="I755" s="29"/>
      <c r="J755" s="29" t="s">
        <v>12917</v>
      </c>
      <c r="K755" s="29">
        <v>31</v>
      </c>
      <c r="L755" s="28" t="s">
        <v>12876</v>
      </c>
      <c r="M755" s="65" t="str">
        <f t="shared" si="79"/>
        <v>https://www.aiche.org/academy/conferences/loss-prevention-symposium/1990/proceeding</v>
      </c>
      <c r="N755" s="71" t="str">
        <f t="shared" si="80"/>
        <v>J. S. Arendt and D. K. Lorenzo, "Investigation Of A Filter Explosion," 24th Annual Loss Prevention Symposium, Session 95a, AIChE, 1990.</v>
      </c>
      <c r="O755" s="90" t="str">
        <f t="shared" si="81"/>
        <v>https://www.aiche.org/academy/conferences/loss-prevention-symposium/1990/proceeding/session/technical-papers</v>
      </c>
      <c r="P755" s="28" t="s">
        <v>16646</v>
      </c>
      <c r="Q755" s="90" t="str">
        <f t="shared" si="78"/>
        <v>https://www.aiche.org/node/1566581/group/9291/session/119006/paper/822086</v>
      </c>
    </row>
    <row r="756" spans="1:17" ht="46.5" x14ac:dyDescent="0.35">
      <c r="A756" s="29">
        <v>755</v>
      </c>
      <c r="B756" s="29">
        <v>1990</v>
      </c>
      <c r="C756" s="29" t="s">
        <v>12702</v>
      </c>
      <c r="D756" s="38" t="s">
        <v>12918</v>
      </c>
      <c r="E756" s="28" t="s">
        <v>12750</v>
      </c>
      <c r="F756" s="28" t="s">
        <v>12751</v>
      </c>
      <c r="G756" s="29"/>
      <c r="H756" s="29"/>
      <c r="I756" s="29"/>
      <c r="J756" s="29" t="s">
        <v>12906</v>
      </c>
      <c r="K756" s="29">
        <v>32</v>
      </c>
      <c r="L756" s="28" t="s">
        <v>12876</v>
      </c>
      <c r="M756" s="65" t="str">
        <f t="shared" si="79"/>
        <v>https://www.aiche.org/academy/conferences/loss-prevention-symposium/1990/proceeding</v>
      </c>
      <c r="N756" s="71" t="str">
        <f t="shared" si="80"/>
        <v>B. W. Bailey, "Iron Fire In Heat Recovery Unit," 24th Annual Loss Prevention Symposium, Session 95b, AIChE, 1990.</v>
      </c>
      <c r="O756" s="90" t="str">
        <f t="shared" si="81"/>
        <v>https://www.aiche.org/academy/conferences/loss-prevention-symposium/1990/proceeding/session/technical-papers</v>
      </c>
      <c r="P756" s="28" t="s">
        <v>16647</v>
      </c>
      <c r="Q756" s="90" t="str">
        <f t="shared" si="78"/>
        <v>https://www.aiche.org/node/1566581/group/9291/session/119006/paper/822091</v>
      </c>
    </row>
    <row r="757" spans="1:17" ht="46.5" x14ac:dyDescent="0.35">
      <c r="A757" s="29">
        <v>756</v>
      </c>
      <c r="B757" s="29">
        <v>1990</v>
      </c>
      <c r="C757" s="29" t="s">
        <v>12702</v>
      </c>
      <c r="D757" s="38" t="s">
        <v>12918</v>
      </c>
      <c r="E757" s="28" t="s">
        <v>12752</v>
      </c>
      <c r="F757" s="28" t="s">
        <v>5811</v>
      </c>
      <c r="G757" s="29"/>
      <c r="H757" s="29"/>
      <c r="I757" s="29"/>
      <c r="J757" s="29" t="s">
        <v>12907</v>
      </c>
      <c r="K757" s="29">
        <v>33</v>
      </c>
      <c r="L757" s="28" t="s">
        <v>12876</v>
      </c>
      <c r="M757" s="65" t="str">
        <f t="shared" si="79"/>
        <v>https://www.aiche.org/academy/conferences/loss-prevention-symposium/1990/proceeding</v>
      </c>
      <c r="N757" s="71" t="str">
        <f t="shared" si="80"/>
        <v>J. W. Hempseed and R. W. Ormsby, "Explosion Within A Helium Purifier," 24th Annual Loss Prevention Symposium, Session 95c, AIChE, 1990.</v>
      </c>
      <c r="O757" s="90" t="str">
        <f t="shared" si="81"/>
        <v>https://www.aiche.org/academy/conferences/loss-prevention-symposium/1990/proceeding/session/technical-papers</v>
      </c>
      <c r="P757" s="28" t="s">
        <v>16648</v>
      </c>
      <c r="Q757" s="90" t="str">
        <f t="shared" si="78"/>
        <v>https://www.aiche.org/node/1566581/group/9291/session/119006/paper/822096</v>
      </c>
    </row>
    <row r="758" spans="1:17" ht="46.5" x14ac:dyDescent="0.35">
      <c r="A758" s="29">
        <v>757</v>
      </c>
      <c r="B758" s="29">
        <v>1990</v>
      </c>
      <c r="C758" s="29" t="s">
        <v>12702</v>
      </c>
      <c r="D758" s="38" t="s">
        <v>12918</v>
      </c>
      <c r="E758" s="28" t="s">
        <v>12753</v>
      </c>
      <c r="F758" s="28" t="s">
        <v>15062</v>
      </c>
      <c r="G758" s="29"/>
      <c r="H758" s="29"/>
      <c r="I758" s="29"/>
      <c r="J758" s="29" t="s">
        <v>12908</v>
      </c>
      <c r="K758" s="29">
        <v>34</v>
      </c>
      <c r="L758" s="28" t="s">
        <v>12876</v>
      </c>
      <c r="M758" s="65" t="str">
        <f t="shared" si="79"/>
        <v>https://www.aiche.org/academy/conferences/loss-prevention-symposium/1990/proceeding</v>
      </c>
      <c r="N758" s="71" t="str">
        <f t="shared" si="80"/>
        <v>R. L. Gordon, H. R. Greenberg, W. F. Early et al., "Utilization Of PC Based Hazard And Operability Study Data," 24th Annual Loss Prevention Symposium, Session 95d, AIChE, 1990.</v>
      </c>
      <c r="O758" s="90" t="str">
        <f t="shared" si="81"/>
        <v>https://www.aiche.org/academy/conferences/loss-prevention-symposium/1990/proceeding/session/technical-papers</v>
      </c>
      <c r="P758" s="28" t="s">
        <v>16649</v>
      </c>
      <c r="Q758" s="90" t="str">
        <f t="shared" si="78"/>
        <v>https://www.aiche.org/node/1566581/group/9291/session/119006/paper/822101</v>
      </c>
    </row>
    <row r="759" spans="1:17" ht="46.5" x14ac:dyDescent="0.35">
      <c r="A759" s="29">
        <v>758</v>
      </c>
      <c r="B759" s="29">
        <v>1990</v>
      </c>
      <c r="C759" s="29" t="s">
        <v>12702</v>
      </c>
      <c r="D759" s="38" t="s">
        <v>12918</v>
      </c>
      <c r="E759" s="28" t="s">
        <v>12754</v>
      </c>
      <c r="F759" s="28" t="s">
        <v>5767</v>
      </c>
      <c r="G759" s="29"/>
      <c r="H759" s="29"/>
      <c r="I759" s="29"/>
      <c r="J759" s="29" t="s">
        <v>12909</v>
      </c>
      <c r="K759" s="29">
        <v>35</v>
      </c>
      <c r="L759" s="28" t="s">
        <v>12876</v>
      </c>
      <c r="M759" s="65" t="str">
        <f t="shared" si="79"/>
        <v>https://www.aiche.org/academy/conferences/loss-prevention-symposium/1990/proceeding</v>
      </c>
      <c r="N759" s="71" t="str">
        <f t="shared" si="80"/>
        <v>M. A. Kaiser, "Forestalling A Serious Incident--A Detective Story," 24th Annual Loss Prevention Symposium, Session 95e, AIChE, 1990.</v>
      </c>
      <c r="O759" s="90" t="str">
        <f t="shared" si="81"/>
        <v>https://www.aiche.org/academy/conferences/loss-prevention-symposium/1990/proceeding/session/technical-papers</v>
      </c>
      <c r="P759" s="28" t="s">
        <v>16650</v>
      </c>
      <c r="Q759" s="90" t="str">
        <f t="shared" si="78"/>
        <v>https://www.aiche.org/node/1566581/group/9291/session/119006/paper/822106</v>
      </c>
    </row>
    <row r="760" spans="1:17" ht="46.5" x14ac:dyDescent="0.35">
      <c r="A760" s="29">
        <v>759</v>
      </c>
      <c r="B760" s="29">
        <v>1990</v>
      </c>
      <c r="C760" s="29" t="s">
        <v>12702</v>
      </c>
      <c r="D760" s="38" t="s">
        <v>12918</v>
      </c>
      <c r="E760" s="28" t="s">
        <v>12755</v>
      </c>
      <c r="F760" s="28" t="s">
        <v>5793</v>
      </c>
      <c r="G760" s="29"/>
      <c r="H760" s="29"/>
      <c r="I760" s="29"/>
      <c r="J760" s="29" t="s">
        <v>12905</v>
      </c>
      <c r="K760" s="29">
        <v>36</v>
      </c>
      <c r="L760" s="28" t="s">
        <v>12876</v>
      </c>
      <c r="M760" s="65" t="str">
        <f t="shared" si="79"/>
        <v>https://www.aiche.org/academy/conferences/loss-prevention-symposium/1990/proceeding</v>
      </c>
      <c r="N760" s="71" t="str">
        <f t="shared" si="80"/>
        <v>M. Ahmed and M. Lavin, "Exothermic Reactions Of DCPD And Protection Against Them," 24th Annual Loss Prevention Symposium, Session 95f, AIChE, 1990.</v>
      </c>
      <c r="O760" s="90" t="str">
        <f t="shared" si="81"/>
        <v>https://www.aiche.org/academy/conferences/loss-prevention-symposium/1990/proceeding/session/technical-papers</v>
      </c>
      <c r="P760" s="28" t="s">
        <v>16651</v>
      </c>
      <c r="Q760" s="90" t="str">
        <f t="shared" si="78"/>
        <v>https://www.aiche.org/node/1566581/group/9291/session/119006/paper/822111</v>
      </c>
    </row>
    <row r="761" spans="1:17" ht="46.5" x14ac:dyDescent="0.35">
      <c r="A761" s="29">
        <v>760</v>
      </c>
      <c r="B761" s="29">
        <v>1990</v>
      </c>
      <c r="C761" s="29" t="s">
        <v>12702</v>
      </c>
      <c r="D761" s="38" t="s">
        <v>12918</v>
      </c>
      <c r="E761" s="28" t="s">
        <v>12756</v>
      </c>
      <c r="F761" s="28" t="s">
        <v>12757</v>
      </c>
      <c r="G761" s="29"/>
      <c r="H761" s="29"/>
      <c r="I761" s="29"/>
      <c r="J761" s="29" t="s">
        <v>12910</v>
      </c>
      <c r="K761" s="29">
        <v>37</v>
      </c>
      <c r="L761" s="28" t="s">
        <v>12876</v>
      </c>
      <c r="M761" s="65" t="str">
        <f t="shared" si="79"/>
        <v>https://www.aiche.org/academy/conferences/loss-prevention-symposium/1990/proceeding</v>
      </c>
      <c r="N761" s="71" t="str">
        <f t="shared" si="80"/>
        <v>R. S. Adams and A. Shafaghi, "Difficulties In Implementing The California Risk Management And Prevention Program," 24th Annual Loss Prevention Symposium, Session 95g, AIChE, 1990.</v>
      </c>
      <c r="O761" s="90" t="str">
        <f t="shared" si="81"/>
        <v>https://www.aiche.org/academy/conferences/loss-prevention-symposium/1990/proceeding/session/technical-papers</v>
      </c>
      <c r="P761" s="28" t="s">
        <v>16652</v>
      </c>
      <c r="Q761" s="90" t="str">
        <f t="shared" si="78"/>
        <v>https://www.aiche.org/node/1566581/group/9291/session/119006/paper/822116</v>
      </c>
    </row>
    <row r="762" spans="1:17" ht="46.5" x14ac:dyDescent="0.35">
      <c r="A762" s="29">
        <v>761</v>
      </c>
      <c r="B762" s="29">
        <v>1990</v>
      </c>
      <c r="C762" s="29" t="s">
        <v>12702</v>
      </c>
      <c r="D762" s="38" t="s">
        <v>12918</v>
      </c>
      <c r="E762" s="28" t="s">
        <v>12758</v>
      </c>
      <c r="F762" s="28"/>
      <c r="G762" s="29"/>
      <c r="H762" s="29"/>
      <c r="I762" s="29"/>
      <c r="J762" s="29"/>
      <c r="K762" s="29">
        <v>38</v>
      </c>
      <c r="L762" s="28" t="s">
        <v>12876</v>
      </c>
      <c r="M762" s="65" t="str">
        <f>HYPERLINK("https://www.aiche.org/academy/conferences/loss-prevention-symposium/1990/proceeding")</f>
        <v>https://www.aiche.org/academy/conferences/loss-prevention-symposium/1990/proceeding</v>
      </c>
      <c r="N762" s="71" t="str">
        <f t="shared" si="80"/>
        <v>, "Index Of Papers Symposia 1 Thru 23," 24th Annual Loss Prevention Symposium, Session , AIChE, 1990.</v>
      </c>
      <c r="O762" s="90" t="str">
        <f>HYPERLINK("https://www.aiche.org/academy/conferences/loss-prevention-symposium/1990/proceeding/session/technical-papers")</f>
        <v>https://www.aiche.org/academy/conferences/loss-prevention-symposium/1990/proceeding/session/technical-papers</v>
      </c>
      <c r="P762" s="28" t="s">
        <v>16653</v>
      </c>
      <c r="Q762" s="90" t="str">
        <f t="shared" si="78"/>
        <v>https://www.aiche.org/node/1566581/group/9291/session/119006/paper/822121</v>
      </c>
    </row>
    <row r="763" spans="1:17" ht="31" x14ac:dyDescent="0.35">
      <c r="A763" s="29">
        <v>762</v>
      </c>
      <c r="B763" s="29">
        <v>1991</v>
      </c>
      <c r="C763" s="29" t="s">
        <v>1798</v>
      </c>
      <c r="D763" s="38" t="s">
        <v>1799</v>
      </c>
      <c r="E763" s="28" t="s">
        <v>1800</v>
      </c>
      <c r="F763" s="28" t="s">
        <v>1801</v>
      </c>
      <c r="G763" s="29"/>
      <c r="H763" s="29"/>
      <c r="I763" s="29"/>
      <c r="J763" s="29" t="s">
        <v>1802</v>
      </c>
      <c r="K763" s="29" t="s">
        <v>35</v>
      </c>
      <c r="L763" s="28" t="s">
        <v>1803</v>
      </c>
      <c r="M763" s="65" t="str">
        <f t="shared" ref="M763:M796" si="82">HYPERLINK("https://www.aiche.org/academy/conferences/loss-prevention-symposium/1991/proceeding")</f>
        <v>https://www.aiche.org/academy/conferences/loss-prevention-symposium/1991/proceeding</v>
      </c>
      <c r="N763" s="71" t="str">
        <f t="shared" si="80"/>
        <v>J. C. Sweeney, "Measuring Process Safety Management," 25th Annual Loss Prevention Symposium, Session 68a, AIChE, 1991.</v>
      </c>
      <c r="O763" s="90" t="str">
        <f t="shared" ref="O763:O796" si="83">HYPERLINK("https://www.aiche.org/academy/conferences/loss-prevention-symposium/1991/proceeding/session/technical-papers")</f>
        <v>https://www.aiche.org/academy/conferences/loss-prevention-symposium/1991/proceeding/session/technical-papers</v>
      </c>
      <c r="P763" s="28" t="s">
        <v>16654</v>
      </c>
      <c r="Q763" s="90" t="str">
        <f t="shared" si="78"/>
        <v>https://www.aiche.org/node/1614751/group/9296/session/119016/paper/822136</v>
      </c>
    </row>
    <row r="764" spans="1:17" ht="31" x14ac:dyDescent="0.35">
      <c r="A764" s="29">
        <v>763</v>
      </c>
      <c r="B764" s="29">
        <v>1991</v>
      </c>
      <c r="C764" s="29" t="s">
        <v>1798</v>
      </c>
      <c r="D764" s="38" t="s">
        <v>1799</v>
      </c>
      <c r="E764" s="28" t="s">
        <v>1804</v>
      </c>
      <c r="F764" s="28" t="s">
        <v>979</v>
      </c>
      <c r="G764" s="29"/>
      <c r="H764" s="29"/>
      <c r="I764" s="29"/>
      <c r="J764" s="29" t="s">
        <v>1805</v>
      </c>
      <c r="K764" s="29" t="s">
        <v>1806</v>
      </c>
      <c r="L764" s="28" t="s">
        <v>1803</v>
      </c>
      <c r="M764" s="65" t="str">
        <f t="shared" si="82"/>
        <v>https://www.aiche.org/academy/conferences/loss-prevention-symposium/1991/proceeding</v>
      </c>
      <c r="N764" s="71" t="str">
        <f t="shared" si="80"/>
        <v>R. E. Witter, "The Guidelines For Hazard Evaluation Procedures Second Edition," 25th Annual Loss Prevention Symposium, Session 68b, AIChE, 1991.</v>
      </c>
      <c r="O764" s="90" t="str">
        <f t="shared" si="83"/>
        <v>https://www.aiche.org/academy/conferences/loss-prevention-symposium/1991/proceeding/session/technical-papers</v>
      </c>
      <c r="P764" s="28" t="s">
        <v>16655</v>
      </c>
      <c r="Q764" s="90" t="str">
        <f t="shared" si="78"/>
        <v>https://www.aiche.org/node/1614751/group/9296/session/119016/paper/822141</v>
      </c>
    </row>
    <row r="765" spans="1:17" ht="46.5" x14ac:dyDescent="0.35">
      <c r="A765" s="29">
        <v>764</v>
      </c>
      <c r="B765" s="29">
        <v>1991</v>
      </c>
      <c r="C765" s="29" t="s">
        <v>1798</v>
      </c>
      <c r="D765" s="38" t="s">
        <v>1799</v>
      </c>
      <c r="E765" s="28" t="s">
        <v>1807</v>
      </c>
      <c r="F765" s="28" t="s">
        <v>1808</v>
      </c>
      <c r="G765" s="29"/>
      <c r="H765" s="29"/>
      <c r="I765" s="29"/>
      <c r="J765" s="29" t="s">
        <v>1809</v>
      </c>
      <c r="K765" s="29" t="s">
        <v>1810</v>
      </c>
      <c r="L765" s="28" t="s">
        <v>1803</v>
      </c>
      <c r="M765" s="65" t="str">
        <f t="shared" si="82"/>
        <v>https://www.aiche.org/academy/conferences/loss-prevention-symposium/1991/proceeding</v>
      </c>
      <c r="N765" s="71" t="str">
        <f t="shared" si="80"/>
        <v>R. C. Matthiessen, "Chemical Accident Prevention Under The Clean Air Act Amendment," 25th Annual Loss Prevention Symposium, Session 68c, AIChE, 1991.</v>
      </c>
      <c r="O765" s="90" t="str">
        <f t="shared" si="83"/>
        <v>https://www.aiche.org/academy/conferences/loss-prevention-symposium/1991/proceeding/session/technical-papers</v>
      </c>
      <c r="P765" s="28" t="s">
        <v>16656</v>
      </c>
      <c r="Q765" s="90" t="str">
        <f t="shared" si="78"/>
        <v>https://www.aiche.org/node/1614751/group/9296/session/119016/paper/822146</v>
      </c>
    </row>
    <row r="766" spans="1:17" ht="31" x14ac:dyDescent="0.35">
      <c r="A766" s="29">
        <v>765</v>
      </c>
      <c r="B766" s="29">
        <v>1991</v>
      </c>
      <c r="C766" s="29" t="s">
        <v>1798</v>
      </c>
      <c r="D766" s="38" t="s">
        <v>1799</v>
      </c>
      <c r="E766" s="28" t="s">
        <v>1811</v>
      </c>
      <c r="F766" s="28" t="s">
        <v>1812</v>
      </c>
      <c r="G766" s="29"/>
      <c r="H766" s="29"/>
      <c r="I766" s="29"/>
      <c r="J766" s="29" t="s">
        <v>1813</v>
      </c>
      <c r="K766" s="29" t="s">
        <v>1814</v>
      </c>
      <c r="L766" s="28" t="s">
        <v>1803</v>
      </c>
      <c r="M766" s="65" t="str">
        <f t="shared" si="82"/>
        <v>https://www.aiche.org/academy/conferences/loss-prevention-symposium/1991/proceeding</v>
      </c>
      <c r="N766" s="71" t="str">
        <f t="shared" si="80"/>
        <v>L. V. Csengery, "The Time For Process Hazards Analysis (PHA) Has Arrived," 25th Annual Loss Prevention Symposium, Session 68d, AIChE, 1991.</v>
      </c>
      <c r="O766" s="90" t="str">
        <f t="shared" si="83"/>
        <v>https://www.aiche.org/academy/conferences/loss-prevention-symposium/1991/proceeding/session/technical-papers</v>
      </c>
      <c r="P766" s="28" t="s">
        <v>16657</v>
      </c>
      <c r="Q766" s="90" t="str">
        <f t="shared" si="78"/>
        <v>https://www.aiche.org/node/1614751/group/9296/session/119016/paper/822151</v>
      </c>
    </row>
    <row r="767" spans="1:17" ht="46.5" x14ac:dyDescent="0.35">
      <c r="A767" s="29">
        <v>766</v>
      </c>
      <c r="B767" s="29">
        <v>1991</v>
      </c>
      <c r="C767" s="29" t="s">
        <v>1798</v>
      </c>
      <c r="D767" s="38" t="s">
        <v>1799</v>
      </c>
      <c r="E767" s="28" t="s">
        <v>1815</v>
      </c>
      <c r="F767" s="28" t="s">
        <v>1816</v>
      </c>
      <c r="G767" s="29"/>
      <c r="H767" s="29"/>
      <c r="I767" s="29"/>
      <c r="J767" s="29" t="s">
        <v>1817</v>
      </c>
      <c r="K767" s="29" t="s">
        <v>1818</v>
      </c>
      <c r="L767" s="28" t="s">
        <v>1803</v>
      </c>
      <c r="M767" s="65" t="str">
        <f t="shared" si="82"/>
        <v>https://www.aiche.org/academy/conferences/loss-prevention-symposium/1991/proceeding</v>
      </c>
      <c r="N767" s="71" t="str">
        <f t="shared" si="80"/>
        <v>D. C. Hendershot, "Using Hazard Evaluation Techniques For Process Safety Management Throughout The Life Of A Process," 25th Annual Loss Prevention Symposium, Session 68e, AIChE, 1991.</v>
      </c>
      <c r="O767" s="90" t="str">
        <f t="shared" si="83"/>
        <v>https://www.aiche.org/academy/conferences/loss-prevention-symposium/1991/proceeding/session/technical-papers</v>
      </c>
      <c r="P767" s="28" t="s">
        <v>16658</v>
      </c>
      <c r="Q767" s="90" t="str">
        <f t="shared" si="78"/>
        <v>https://www.aiche.org/node/1614751/group/9296/session/119016/paper/822156</v>
      </c>
    </row>
    <row r="768" spans="1:17" ht="31" x14ac:dyDescent="0.35">
      <c r="A768" s="29">
        <v>767</v>
      </c>
      <c r="B768" s="29">
        <v>1991</v>
      </c>
      <c r="C768" s="29" t="s">
        <v>1798</v>
      </c>
      <c r="D768" s="38" t="s">
        <v>1799</v>
      </c>
      <c r="E768" s="28" t="s">
        <v>1819</v>
      </c>
      <c r="F768" s="28" t="s">
        <v>1052</v>
      </c>
      <c r="G768" s="29"/>
      <c r="H768" s="29"/>
      <c r="I768" s="29"/>
      <c r="J768" s="29" t="s">
        <v>1820</v>
      </c>
      <c r="K768" s="29" t="s">
        <v>1821</v>
      </c>
      <c r="L768" s="28" t="s">
        <v>1803</v>
      </c>
      <c r="M768" s="65" t="str">
        <f t="shared" si="82"/>
        <v>https://www.aiche.org/academy/conferences/loss-prevention-symposium/1991/proceeding</v>
      </c>
      <c r="N768" s="71" t="str">
        <f t="shared" si="80"/>
        <v>J. S. Arendt, "Implementing Process Safety Management Programs At Industrial Facilities," 25th Annual Loss Prevention Symposium, Session 68f, AIChE, 1991.</v>
      </c>
      <c r="O768" s="90" t="str">
        <f t="shared" si="83"/>
        <v>https://www.aiche.org/academy/conferences/loss-prevention-symposium/1991/proceeding/session/technical-papers</v>
      </c>
      <c r="P768" s="28" t="s">
        <v>16659</v>
      </c>
      <c r="Q768" s="90" t="str">
        <f t="shared" si="78"/>
        <v>https://www.aiche.org/node/1614751/group/9296/session/119016/paper/822161</v>
      </c>
    </row>
    <row r="769" spans="1:17" ht="46.5" x14ac:dyDescent="0.35">
      <c r="A769" s="29">
        <v>768</v>
      </c>
      <c r="B769" s="29">
        <v>1991</v>
      </c>
      <c r="C769" s="29" t="s">
        <v>1798</v>
      </c>
      <c r="D769" s="38" t="s">
        <v>1822</v>
      </c>
      <c r="E769" s="28" t="s">
        <v>15063</v>
      </c>
      <c r="F769" s="28" t="s">
        <v>15064</v>
      </c>
      <c r="G769" s="29"/>
      <c r="H769" s="29"/>
      <c r="I769" s="29"/>
      <c r="J769" s="29" t="s">
        <v>1823</v>
      </c>
      <c r="K769" s="29" t="s">
        <v>1824</v>
      </c>
      <c r="L769" s="28" t="s">
        <v>1803</v>
      </c>
      <c r="M769" s="65" t="str">
        <f t="shared" si="82"/>
        <v>https://www.aiche.org/academy/conferences/loss-prevention-symposium/1991/proceeding</v>
      </c>
      <c r="N769" s="71" t="str">
        <f t="shared" si="80"/>
        <v>K. K. Papas and J. T. Sommerfeld, "Comparisons Of Tank Drainage Times: Orifice Drains Versus Piping," 25th Annual Loss Prevention Symposium, Session 69a, AIChE, 1991.</v>
      </c>
      <c r="O769" s="90" t="str">
        <f t="shared" si="83"/>
        <v>https://www.aiche.org/academy/conferences/loss-prevention-symposium/1991/proceeding/session/technical-papers</v>
      </c>
      <c r="P769" s="28" t="s">
        <v>16660</v>
      </c>
      <c r="Q769" s="90" t="str">
        <f t="shared" si="78"/>
        <v>https://www.aiche.org/node/1614751/group/9296/session/119016/paper/822166</v>
      </c>
    </row>
    <row r="770" spans="1:17" ht="31" x14ac:dyDescent="0.35">
      <c r="A770" s="29">
        <v>769</v>
      </c>
      <c r="B770" s="29">
        <v>1991</v>
      </c>
      <c r="C770" s="29" t="s">
        <v>1798</v>
      </c>
      <c r="D770" s="38" t="s">
        <v>1822</v>
      </c>
      <c r="E770" s="28" t="s">
        <v>15222</v>
      </c>
      <c r="F770" s="28" t="s">
        <v>1826</v>
      </c>
      <c r="G770" s="29">
        <v>10</v>
      </c>
      <c r="H770" s="29">
        <v>3</v>
      </c>
      <c r="I770" s="61" t="s">
        <v>1827</v>
      </c>
      <c r="J770" s="29" t="s">
        <v>1828</v>
      </c>
      <c r="K770" s="39" t="s">
        <v>1829</v>
      </c>
      <c r="L770" s="28" t="s">
        <v>886</v>
      </c>
      <c r="M770" s="65" t="str">
        <f t="shared" si="82"/>
        <v>https://www.aiche.org/academy/conferences/loss-prevention-symposium/1991/proceeding</v>
      </c>
      <c r="N770" s="71" t="str">
        <f>F770&amp;", """&amp;E770&amp;","" "&amp;L770&amp;", Vol "&amp;G770&amp;"("&amp;H770&amp;"), "&amp;I770&amp;", "&amp;B770&amp;"."</f>
        <v>D. A. Crowl, "Using Thermodynamic Availability to Determine the Energy of Explosion - POP Version," Plant/Operations Progress, Vol 10(3), 136-142, 1991.</v>
      </c>
      <c r="O770" s="90" t="str">
        <f t="shared" si="83"/>
        <v>https://www.aiche.org/academy/conferences/loss-prevention-symposium/1991/proceeding/session/technical-papers</v>
      </c>
      <c r="P770" s="28" t="s">
        <v>16661</v>
      </c>
      <c r="Q770" s="90" t="str">
        <f t="shared" si="78"/>
        <v>https://www.aiche.org/node/1614751/group/9296/session/119016/paper/822171</v>
      </c>
    </row>
    <row r="771" spans="1:17" ht="46.5" x14ac:dyDescent="0.35">
      <c r="A771" s="29">
        <v>770</v>
      </c>
      <c r="B771" s="29">
        <v>1992</v>
      </c>
      <c r="C771" s="29" t="s">
        <v>1798</v>
      </c>
      <c r="D771" s="38" t="s">
        <v>1822</v>
      </c>
      <c r="E771" s="28" t="s">
        <v>15223</v>
      </c>
      <c r="F771" s="28" t="s">
        <v>1826</v>
      </c>
      <c r="G771" s="29">
        <v>11</v>
      </c>
      <c r="H771" s="29">
        <v>2</v>
      </c>
      <c r="I771" s="29" t="s">
        <v>1831</v>
      </c>
      <c r="J771" s="29" t="s">
        <v>1828</v>
      </c>
      <c r="K771" s="39" t="s">
        <v>1832</v>
      </c>
      <c r="L771" s="28" t="s">
        <v>886</v>
      </c>
      <c r="M771" s="65" t="str">
        <f t="shared" si="82"/>
        <v>https://www.aiche.org/academy/conferences/loss-prevention-symposium/1991/proceeding</v>
      </c>
      <c r="N771" s="71" t="str">
        <f>F771&amp;", """&amp;E771&amp;","" "&amp;L771&amp;", Vol "&amp;G771&amp;"("&amp;H771&amp;"), "&amp;I771&amp;", "&amp;B771&amp;"."</f>
        <v>D. A. Crowl, "Using thermodynamic availability to determine the energy of explosion for compressed gases - POP Version," Plant/Operations Progress, Vol 11(2), 47-49, 1992.</v>
      </c>
      <c r="O771" s="90" t="str">
        <f t="shared" si="83"/>
        <v>https://www.aiche.org/academy/conferences/loss-prevention-symposium/1991/proceeding/session/technical-papers</v>
      </c>
      <c r="P771" s="28" t="s">
        <v>16662</v>
      </c>
      <c r="Q771" s="90" t="str">
        <f t="shared" si="78"/>
        <v>https://www.aiche.org/node/1614751/group/9296/session/119016/paper/822176</v>
      </c>
    </row>
    <row r="772" spans="1:17" ht="46.5" x14ac:dyDescent="0.35">
      <c r="A772" s="29">
        <v>771</v>
      </c>
      <c r="B772" s="29">
        <v>1991</v>
      </c>
      <c r="C772" s="29" t="s">
        <v>1798</v>
      </c>
      <c r="D772" s="38" t="s">
        <v>1822</v>
      </c>
      <c r="E772" s="28" t="s">
        <v>1833</v>
      </c>
      <c r="F772" s="28" t="s">
        <v>1834</v>
      </c>
      <c r="G772" s="28"/>
      <c r="H772" s="28"/>
      <c r="I772" s="28"/>
      <c r="J772" s="29" t="s">
        <v>1835</v>
      </c>
      <c r="K772" s="39" t="s">
        <v>1836</v>
      </c>
      <c r="L772" s="28" t="s">
        <v>1803</v>
      </c>
      <c r="M772" s="65" t="str">
        <f t="shared" si="82"/>
        <v>https://www.aiche.org/academy/conferences/loss-prevention-symposium/1991/proceeding</v>
      </c>
      <c r="N772" s="71" t="str">
        <f t="shared" ref="N772:N835" si="84">F772&amp;", """&amp;E772&amp;","" "&amp;L772&amp;","&amp;" Session "&amp;J772&amp;", AIChE, "&amp;MID(C772,5,4)&amp;"."</f>
        <v>J. G. Hansel, J. W. Mitchell, and H.C. Klotz, "Predicting And Controlling Flammability Of Multiple Fuel And Multiple Inert Mixtures," 25th Annual Loss Prevention Symposium, Session 69c, AIChE, 1991.</v>
      </c>
      <c r="O772" s="90" t="str">
        <f t="shared" si="83"/>
        <v>https://www.aiche.org/academy/conferences/loss-prevention-symposium/1991/proceeding/session/technical-papers</v>
      </c>
      <c r="P772" s="28" t="s">
        <v>16663</v>
      </c>
      <c r="Q772" s="90" t="str">
        <f t="shared" si="78"/>
        <v>https://www.aiche.org/node/1614751/group/9296/session/119016/paper/822181</v>
      </c>
    </row>
    <row r="773" spans="1:17" ht="46.5" x14ac:dyDescent="0.35">
      <c r="A773" s="29">
        <v>772</v>
      </c>
      <c r="B773" s="29">
        <v>1991</v>
      </c>
      <c r="C773" s="29" t="s">
        <v>1798</v>
      </c>
      <c r="D773" s="38" t="s">
        <v>1822</v>
      </c>
      <c r="E773" s="28" t="s">
        <v>1837</v>
      </c>
      <c r="F773" s="28" t="s">
        <v>15065</v>
      </c>
      <c r="G773" s="28"/>
      <c r="H773" s="28"/>
      <c r="I773" s="28"/>
      <c r="J773" s="29" t="s">
        <v>1838</v>
      </c>
      <c r="K773" s="39" t="s">
        <v>1839</v>
      </c>
      <c r="L773" s="28" t="s">
        <v>1803</v>
      </c>
      <c r="M773" s="65" t="str">
        <f t="shared" si="82"/>
        <v>https://www.aiche.org/academy/conferences/loss-prevention-symposium/1991/proceeding</v>
      </c>
      <c r="N773" s="71" t="str">
        <f t="shared" si="84"/>
        <v>A. C. Brombacher and R. Spiker, "How To Compare Emergency Shutdown Systems (ESD)," 25th Annual Loss Prevention Symposium, Session 69d, AIChE, 1991.</v>
      </c>
      <c r="O773" s="90" t="str">
        <f t="shared" si="83"/>
        <v>https://www.aiche.org/academy/conferences/loss-prevention-symposium/1991/proceeding/session/technical-papers</v>
      </c>
      <c r="P773" s="28" t="s">
        <v>16664</v>
      </c>
      <c r="Q773" s="90" t="str">
        <f t="shared" si="78"/>
        <v>https://www.aiche.org/node/1614751/group/9296/session/119016/paper/822186</v>
      </c>
    </row>
    <row r="774" spans="1:17" ht="31" x14ac:dyDescent="0.35">
      <c r="A774" s="29">
        <v>773</v>
      </c>
      <c r="B774" s="29">
        <v>1991</v>
      </c>
      <c r="C774" s="29" t="s">
        <v>1798</v>
      </c>
      <c r="D774" s="38" t="s">
        <v>1822</v>
      </c>
      <c r="E774" s="28" t="s">
        <v>1840</v>
      </c>
      <c r="F774" s="28" t="s">
        <v>15066</v>
      </c>
      <c r="G774" s="28"/>
      <c r="H774" s="28"/>
      <c r="I774" s="28"/>
      <c r="J774" s="29" t="s">
        <v>1841</v>
      </c>
      <c r="K774" s="39" t="s">
        <v>1842</v>
      </c>
      <c r="L774" s="28" t="s">
        <v>1803</v>
      </c>
      <c r="M774" s="65" t="str">
        <f t="shared" si="82"/>
        <v>https://www.aiche.org/academy/conferences/loss-prevention-symposium/1991/proceeding</v>
      </c>
      <c r="N774" s="71" t="str">
        <f t="shared" si="84"/>
        <v>K. J. Anselmo, R. E. Linney, C. Rutch et al. , "Tornado Risk Analysis," 25th Annual Loss Prevention Symposium, Session 69e, AIChE, 1991.</v>
      </c>
      <c r="O774" s="90" t="str">
        <f t="shared" si="83"/>
        <v>https://www.aiche.org/academy/conferences/loss-prevention-symposium/1991/proceeding/session/technical-papers</v>
      </c>
      <c r="P774" s="28" t="s">
        <v>16665</v>
      </c>
      <c r="Q774" s="90" t="str">
        <f t="shared" si="78"/>
        <v>https://www.aiche.org/node/1614751/group/9296/session/119016/paper/822191</v>
      </c>
    </row>
    <row r="775" spans="1:17" ht="46.5" x14ac:dyDescent="0.35">
      <c r="A775" s="29">
        <v>774</v>
      </c>
      <c r="B775" s="29">
        <v>1991</v>
      </c>
      <c r="C775" s="29" t="s">
        <v>1798</v>
      </c>
      <c r="D775" s="38" t="s">
        <v>12913</v>
      </c>
      <c r="E775" s="28" t="s">
        <v>1843</v>
      </c>
      <c r="F775" s="28" t="s">
        <v>5906</v>
      </c>
      <c r="G775" s="28"/>
      <c r="H775" s="28"/>
      <c r="I775" s="28"/>
      <c r="J775" s="29" t="s">
        <v>1844</v>
      </c>
      <c r="K775" s="39" t="s">
        <v>1845</v>
      </c>
      <c r="L775" s="28" t="s">
        <v>1803</v>
      </c>
      <c r="M775" s="65" t="str">
        <f t="shared" si="82"/>
        <v>https://www.aiche.org/academy/conferences/loss-prevention-symposium/1991/proceeding</v>
      </c>
      <c r="N775" s="71" t="str">
        <f t="shared" si="84"/>
        <v>J. F. Griffiths and W. Kordylewski, "The Prediction Of Spontaneous Ignition Hazards Resulting From The "Hot Stacking" Of Processed Materials," 25th Annual Loss Prevention Symposium, Session 70a, AIChE, 1991.</v>
      </c>
      <c r="O775" s="90" t="str">
        <f t="shared" si="83"/>
        <v>https://www.aiche.org/academy/conferences/loss-prevention-symposium/1991/proceeding/session/technical-papers</v>
      </c>
      <c r="P775" s="28" t="s">
        <v>16666</v>
      </c>
      <c r="Q775" s="90" t="str">
        <f t="shared" si="78"/>
        <v>https://www.aiche.org/node/1614751/group/9296/session/119016/paper/822196</v>
      </c>
    </row>
    <row r="776" spans="1:17" ht="31" x14ac:dyDescent="0.35">
      <c r="A776" s="29">
        <v>775</v>
      </c>
      <c r="B776" s="29">
        <v>1991</v>
      </c>
      <c r="C776" s="29" t="s">
        <v>1798</v>
      </c>
      <c r="D776" s="38" t="s">
        <v>12913</v>
      </c>
      <c r="E776" s="28" t="s">
        <v>1846</v>
      </c>
      <c r="F776" s="28" t="s">
        <v>914</v>
      </c>
      <c r="G776" s="28"/>
      <c r="H776" s="28"/>
      <c r="I776" s="28"/>
      <c r="J776" s="29" t="s">
        <v>1847</v>
      </c>
      <c r="K776" s="39" t="s">
        <v>1848</v>
      </c>
      <c r="L776" s="28" t="s">
        <v>1803</v>
      </c>
      <c r="M776" s="65" t="str">
        <f t="shared" si="82"/>
        <v>https://www.aiche.org/academy/conferences/loss-prevention-symposium/1991/proceeding</v>
      </c>
      <c r="N776" s="71" t="str">
        <f t="shared" si="84"/>
        <v>W. B. Howard, "Precautions In Selection, Installation, And Use Of Flame Arresters," 25th Annual Loss Prevention Symposium, Session 70b, AIChE, 1991.</v>
      </c>
      <c r="O776" s="90" t="str">
        <f t="shared" si="83"/>
        <v>https://www.aiche.org/academy/conferences/loss-prevention-symposium/1991/proceeding/session/technical-papers</v>
      </c>
      <c r="P776" s="28" t="s">
        <v>16667</v>
      </c>
      <c r="Q776" s="90" t="str">
        <f t="shared" si="78"/>
        <v>https://www.aiche.org/node/1614751/group/9296/session/119016/paper/822201</v>
      </c>
    </row>
    <row r="777" spans="1:17" ht="31" x14ac:dyDescent="0.35">
      <c r="A777" s="29">
        <v>776</v>
      </c>
      <c r="B777" s="29">
        <v>1991</v>
      </c>
      <c r="C777" s="29" t="s">
        <v>1798</v>
      </c>
      <c r="D777" s="38" t="s">
        <v>12913</v>
      </c>
      <c r="E777" s="28" t="s">
        <v>1849</v>
      </c>
      <c r="F777" s="28" t="s">
        <v>5926</v>
      </c>
      <c r="G777" s="28"/>
      <c r="H777" s="28"/>
      <c r="I777" s="28"/>
      <c r="J777" s="29" t="s">
        <v>1850</v>
      </c>
      <c r="K777" s="39" t="s">
        <v>1851</v>
      </c>
      <c r="L777" s="28" t="s">
        <v>1803</v>
      </c>
      <c r="M777" s="65" t="str">
        <f t="shared" si="82"/>
        <v>https://www.aiche.org/academy/conferences/loss-prevention-symposium/1991/proceeding</v>
      </c>
      <c r="N777" s="71" t="str">
        <f t="shared" si="84"/>
        <v>M. D. Gordon, "On-Line Modeling Of Thermally Hazardous Batch Processes," 25th Annual Loss Prevention Symposium, Session 70c, AIChE, 1991.</v>
      </c>
      <c r="O777" s="90" t="str">
        <f t="shared" si="83"/>
        <v>https://www.aiche.org/academy/conferences/loss-prevention-symposium/1991/proceeding/session/technical-papers</v>
      </c>
      <c r="P777" s="28" t="s">
        <v>16668</v>
      </c>
      <c r="Q777" s="90" t="str">
        <f t="shared" si="78"/>
        <v>https://www.aiche.org/node/1614751/group/9296/session/119016/paper/822206</v>
      </c>
    </row>
    <row r="778" spans="1:17" ht="31" x14ac:dyDescent="0.35">
      <c r="A778" s="29">
        <v>777</v>
      </c>
      <c r="B778" s="29">
        <v>1991</v>
      </c>
      <c r="C778" s="29" t="s">
        <v>1798</v>
      </c>
      <c r="D778" s="38" t="s">
        <v>12913</v>
      </c>
      <c r="E778" s="28" t="s">
        <v>1852</v>
      </c>
      <c r="F778" s="28" t="s">
        <v>1128</v>
      </c>
      <c r="G778" s="28"/>
      <c r="H778" s="28"/>
      <c r="I778" s="28"/>
      <c r="J778" s="29" t="s">
        <v>1853</v>
      </c>
      <c r="K778" s="39" t="s">
        <v>1854</v>
      </c>
      <c r="L778" s="28" t="s">
        <v>1803</v>
      </c>
      <c r="M778" s="65" t="str">
        <f t="shared" si="82"/>
        <v>https://www.aiche.org/academy/conferences/loss-prevention-symposium/1991/proceeding</v>
      </c>
      <c r="N778" s="71" t="str">
        <f t="shared" si="84"/>
        <v>R. W. Prugh, "Improved F/N Graph Presentation And Criteria," 25th Annual Loss Prevention Symposium, Session 70d, AIChE, 1991.</v>
      </c>
      <c r="O778" s="90" t="str">
        <f t="shared" si="83"/>
        <v>https://www.aiche.org/academy/conferences/loss-prevention-symposium/1991/proceeding/session/technical-papers</v>
      </c>
      <c r="P778" s="28" t="s">
        <v>16669</v>
      </c>
      <c r="Q778" s="90" t="str">
        <f t="shared" si="78"/>
        <v>https://www.aiche.org/node/1614751/group/9296/session/119016/paper/822211</v>
      </c>
    </row>
    <row r="779" spans="1:17" ht="31" x14ac:dyDescent="0.35">
      <c r="A779" s="29">
        <v>778</v>
      </c>
      <c r="B779" s="29">
        <v>1991</v>
      </c>
      <c r="C779" s="29" t="s">
        <v>1798</v>
      </c>
      <c r="D779" s="38" t="s">
        <v>12913</v>
      </c>
      <c r="E779" s="28" t="s">
        <v>1855</v>
      </c>
      <c r="F779" s="28" t="s">
        <v>1856</v>
      </c>
      <c r="G779" s="28"/>
      <c r="H779" s="28"/>
      <c r="I779" s="28"/>
      <c r="J779" s="29" t="s">
        <v>1857</v>
      </c>
      <c r="K779" s="39" t="s">
        <v>1858</v>
      </c>
      <c r="L779" s="28" t="s">
        <v>1803</v>
      </c>
      <c r="M779" s="65" t="str">
        <f t="shared" si="82"/>
        <v>https://www.aiche.org/academy/conferences/loss-prevention-symposium/1991/proceeding</v>
      </c>
      <c r="N779" s="71" t="str">
        <f t="shared" si="84"/>
        <v>K. Chatrathi, "Deflagration Protection Of Pipes," 25th Annual Loss Prevention Symposium, Session 70e, AIChE, 1991.</v>
      </c>
      <c r="O779" s="90" t="str">
        <f t="shared" si="83"/>
        <v>https://www.aiche.org/academy/conferences/loss-prevention-symposium/1991/proceeding/session/technical-papers</v>
      </c>
      <c r="P779" s="28" t="s">
        <v>16670</v>
      </c>
      <c r="Q779" s="90" t="str">
        <f t="shared" ref="Q779:Q842" si="85">HYPERLINK(P779)</f>
        <v>https://www.aiche.org/node/1614751/group/9296/session/119016/paper/822216</v>
      </c>
    </row>
    <row r="780" spans="1:17" ht="31" x14ac:dyDescent="0.35">
      <c r="A780" s="29">
        <v>779</v>
      </c>
      <c r="B780" s="29">
        <v>1991</v>
      </c>
      <c r="C780" s="29" t="s">
        <v>1798</v>
      </c>
      <c r="D780" s="38" t="s">
        <v>12913</v>
      </c>
      <c r="E780" s="28" t="s">
        <v>1859</v>
      </c>
      <c r="F780" s="28" t="s">
        <v>1443</v>
      </c>
      <c r="G780" s="28"/>
      <c r="H780" s="28"/>
      <c r="I780" s="28"/>
      <c r="J780" s="29" t="s">
        <v>1860</v>
      </c>
      <c r="K780" s="39" t="s">
        <v>1861</v>
      </c>
      <c r="L780" s="28" t="s">
        <v>1803</v>
      </c>
      <c r="M780" s="65" t="str">
        <f t="shared" si="82"/>
        <v>https://www.aiche.org/academy/conferences/loss-prevention-symposium/1991/proceeding</v>
      </c>
      <c r="N780" s="71" t="str">
        <f t="shared" si="84"/>
        <v>L. G. Britton, "Measurement Of Ignition Energy For Safety Application," 25th Annual Loss Prevention Symposium, Session 70f, AIChE, 1991.</v>
      </c>
      <c r="O780" s="90" t="str">
        <f t="shared" si="83"/>
        <v>https://www.aiche.org/academy/conferences/loss-prevention-symposium/1991/proceeding/session/technical-papers</v>
      </c>
      <c r="P780" s="28" t="s">
        <v>16671</v>
      </c>
      <c r="Q780" s="90" t="str">
        <f t="shared" si="85"/>
        <v>https://www.aiche.org/node/1614751/group/9296/session/119016/paper/822221</v>
      </c>
    </row>
    <row r="781" spans="1:17" ht="46.5" x14ac:dyDescent="0.35">
      <c r="A781" s="29">
        <v>780</v>
      </c>
      <c r="B781" s="29">
        <v>1991</v>
      </c>
      <c r="C781" s="29" t="s">
        <v>1798</v>
      </c>
      <c r="D781" s="38" t="s">
        <v>15453</v>
      </c>
      <c r="E781" s="28" t="s">
        <v>1862</v>
      </c>
      <c r="F781" s="28" t="s">
        <v>1863</v>
      </c>
      <c r="G781" s="28"/>
      <c r="H781" s="28"/>
      <c r="I781" s="28"/>
      <c r="J781" s="29" t="s">
        <v>1864</v>
      </c>
      <c r="K781" s="39" t="s">
        <v>1865</v>
      </c>
      <c r="L781" s="28" t="s">
        <v>1803</v>
      </c>
      <c r="M781" s="65" t="str">
        <f t="shared" si="82"/>
        <v>https://www.aiche.org/academy/conferences/loss-prevention-symposium/1991/proceeding</v>
      </c>
      <c r="N781" s="71" t="str">
        <f t="shared" si="84"/>
        <v>H. E. Huckins, "Program Of CCPS's Emergency Relief Effluent Subcommittee," 25th Annual Loss Prevention Symposium, Session 71a, AIChE, 1991.</v>
      </c>
      <c r="O781" s="90" t="str">
        <f t="shared" si="83"/>
        <v>https://www.aiche.org/academy/conferences/loss-prevention-symposium/1991/proceeding/session/technical-papers</v>
      </c>
      <c r="P781" s="28" t="s">
        <v>16672</v>
      </c>
      <c r="Q781" s="90" t="str">
        <f t="shared" si="85"/>
        <v>https://www.aiche.org/node/1614751/group/9296/session/119016/paper/822226</v>
      </c>
    </row>
    <row r="782" spans="1:17" ht="46.5" x14ac:dyDescent="0.35">
      <c r="A782" s="29">
        <v>781</v>
      </c>
      <c r="B782" s="29">
        <v>1991</v>
      </c>
      <c r="C782" s="29" t="s">
        <v>1798</v>
      </c>
      <c r="D782" s="38" t="s">
        <v>15453</v>
      </c>
      <c r="E782" s="28" t="s">
        <v>1866</v>
      </c>
      <c r="F782" s="28" t="s">
        <v>950</v>
      </c>
      <c r="G782" s="28"/>
      <c r="H782" s="28"/>
      <c r="I782" s="28"/>
      <c r="J782" s="29" t="s">
        <v>1867</v>
      </c>
      <c r="K782" s="39" t="s">
        <v>1868</v>
      </c>
      <c r="L782" s="28" t="s">
        <v>1803</v>
      </c>
      <c r="M782" s="65" t="str">
        <f t="shared" si="82"/>
        <v>https://www.aiche.org/academy/conferences/loss-prevention-symposium/1991/proceeding</v>
      </c>
      <c r="N782" s="71" t="str">
        <f t="shared" si="84"/>
        <v>J. E. Huff, "Relief System Reaction Forces In Gas And Two-Phase Flow," 25th Annual Loss Prevention Symposium, Session 71b, AIChE, 1991.</v>
      </c>
      <c r="O782" s="90" t="str">
        <f t="shared" si="83"/>
        <v>https://www.aiche.org/academy/conferences/loss-prevention-symposium/1991/proceeding/session/technical-papers</v>
      </c>
      <c r="P782" s="28" t="s">
        <v>16673</v>
      </c>
      <c r="Q782" s="90" t="str">
        <f t="shared" si="85"/>
        <v>https://www.aiche.org/node/1614751/group/9296/session/119016/paper/822231</v>
      </c>
    </row>
    <row r="783" spans="1:17" ht="46.5" x14ac:dyDescent="0.35">
      <c r="A783" s="29">
        <v>782</v>
      </c>
      <c r="B783" s="29">
        <v>1991</v>
      </c>
      <c r="C783" s="29" t="s">
        <v>1798</v>
      </c>
      <c r="D783" s="38" t="s">
        <v>15453</v>
      </c>
      <c r="E783" s="28" t="s">
        <v>1869</v>
      </c>
      <c r="F783" s="28" t="s">
        <v>5938</v>
      </c>
      <c r="G783" s="28"/>
      <c r="H783" s="28"/>
      <c r="I783" s="28"/>
      <c r="J783" s="29" t="s">
        <v>1870</v>
      </c>
      <c r="K783" s="39" t="s">
        <v>1871</v>
      </c>
      <c r="L783" s="28" t="s">
        <v>1803</v>
      </c>
      <c r="M783" s="65" t="str">
        <f t="shared" si="82"/>
        <v>https://www.aiche.org/academy/conferences/loss-prevention-symposium/1991/proceeding</v>
      </c>
      <c r="N783" s="71" t="str">
        <f t="shared" si="84"/>
        <v>H. K. Fauske and M. A. Grolmes, "Mitigation Of Hazardous Emergency Release Source Terms Via Quench Tanks," 25th Annual Loss Prevention Symposium, Session 71c, AIChE, 1991.</v>
      </c>
      <c r="O783" s="90" t="str">
        <f t="shared" si="83"/>
        <v>https://www.aiche.org/academy/conferences/loss-prevention-symposium/1991/proceeding/session/technical-papers</v>
      </c>
      <c r="P783" s="28" t="s">
        <v>16674</v>
      </c>
      <c r="Q783" s="90" t="str">
        <f t="shared" si="85"/>
        <v>https://www.aiche.org/node/1614751/group/9296/session/119016/paper/822236</v>
      </c>
    </row>
    <row r="784" spans="1:17" ht="46.5" x14ac:dyDescent="0.35">
      <c r="A784" s="29">
        <v>783</v>
      </c>
      <c r="B784" s="29">
        <v>1991</v>
      </c>
      <c r="C784" s="29" t="s">
        <v>1798</v>
      </c>
      <c r="D784" s="38" t="s">
        <v>15453</v>
      </c>
      <c r="E784" s="28" t="s">
        <v>1872</v>
      </c>
      <c r="F784" s="28" t="s">
        <v>1873</v>
      </c>
      <c r="G784" s="28"/>
      <c r="H784" s="28"/>
      <c r="I784" s="28"/>
      <c r="J784" s="29" t="s">
        <v>1874</v>
      </c>
      <c r="K784" s="39" t="s">
        <v>1875</v>
      </c>
      <c r="L784" s="28" t="s">
        <v>1803</v>
      </c>
      <c r="M784" s="65" t="str">
        <f t="shared" si="82"/>
        <v>https://www.aiche.org/academy/conferences/loss-prevention-symposium/1991/proceeding</v>
      </c>
      <c r="N784" s="71" t="str">
        <f t="shared" si="84"/>
        <v>A. G. Keiter, "Emergency Pressure Relief Discharge Control By Passive Quenching - Update," 25th Annual Loss Prevention Symposium, Session 71d, AIChE, 1991.</v>
      </c>
      <c r="O784" s="90" t="str">
        <f t="shared" si="83"/>
        <v>https://www.aiche.org/academy/conferences/loss-prevention-symposium/1991/proceeding/session/technical-papers</v>
      </c>
      <c r="P784" s="28" t="s">
        <v>16675</v>
      </c>
      <c r="Q784" s="90" t="str">
        <f t="shared" si="85"/>
        <v>https://www.aiche.org/node/1614751/group/9296/session/119016/paper/822241</v>
      </c>
    </row>
    <row r="785" spans="1:17" ht="46.5" x14ac:dyDescent="0.35">
      <c r="A785" s="29">
        <v>784</v>
      </c>
      <c r="B785" s="29">
        <v>1991</v>
      </c>
      <c r="C785" s="29" t="s">
        <v>1798</v>
      </c>
      <c r="D785" s="38" t="s">
        <v>15453</v>
      </c>
      <c r="E785" s="28" t="s">
        <v>15067</v>
      </c>
      <c r="F785" s="28" t="s">
        <v>950</v>
      </c>
      <c r="G785" s="28"/>
      <c r="H785" s="28"/>
      <c r="I785" s="28"/>
      <c r="J785" s="29" t="s">
        <v>1877</v>
      </c>
      <c r="K785" s="39" t="s">
        <v>1878</v>
      </c>
      <c r="L785" s="28" t="s">
        <v>1803</v>
      </c>
      <c r="M785" s="65" t="str">
        <f t="shared" si="82"/>
        <v>https://www.aiche.org/academy/conferences/loss-prevention-symposium/1991/proceeding</v>
      </c>
      <c r="N785" s="71" t="str">
        <f t="shared" si="84"/>
        <v>J. E. Huff, "Relief System Design Scope Of CCPS Effluent Handling Guidelines," 25th Annual Loss Prevention Symposium, Session 71e, AIChE, 1991.</v>
      </c>
      <c r="O785" s="90" t="str">
        <f t="shared" si="83"/>
        <v>https://www.aiche.org/academy/conferences/loss-prevention-symposium/1991/proceeding/session/technical-papers</v>
      </c>
      <c r="P785" s="28" t="s">
        <v>16676</v>
      </c>
      <c r="Q785" s="90" t="str">
        <f t="shared" si="85"/>
        <v>https://www.aiche.org/node/1614751/group/9296/session/119016/paper/822246</v>
      </c>
    </row>
    <row r="786" spans="1:17" ht="46.5" x14ac:dyDescent="0.35">
      <c r="A786" s="29">
        <v>785</v>
      </c>
      <c r="B786" s="29">
        <v>1991</v>
      </c>
      <c r="C786" s="29" t="s">
        <v>1798</v>
      </c>
      <c r="D786" s="38" t="s">
        <v>1879</v>
      </c>
      <c r="E786" s="28" t="s">
        <v>1880</v>
      </c>
      <c r="F786" s="28" t="s">
        <v>1881</v>
      </c>
      <c r="G786" s="28"/>
      <c r="H786" s="28"/>
      <c r="I786" s="28"/>
      <c r="J786" s="29" t="s">
        <v>1298</v>
      </c>
      <c r="K786" s="39" t="s">
        <v>1882</v>
      </c>
      <c r="L786" s="28" t="s">
        <v>1803</v>
      </c>
      <c r="M786" s="65" t="str">
        <f t="shared" si="82"/>
        <v>https://www.aiche.org/academy/conferences/loss-prevention-symposium/1991/proceeding</v>
      </c>
      <c r="N786" s="71" t="str">
        <f t="shared" si="84"/>
        <v>Alex Kalos, "An Expert System For The Evaluation Of Design Bases Of Pressure Relief Devices," 25th Annual Loss Prevention Symposium, Session 72a, AIChE, 1991.</v>
      </c>
      <c r="O786" s="90" t="str">
        <f t="shared" si="83"/>
        <v>https://www.aiche.org/academy/conferences/loss-prevention-symposium/1991/proceeding/session/technical-papers</v>
      </c>
      <c r="P786" s="28" t="s">
        <v>16677</v>
      </c>
      <c r="Q786" s="90" t="str">
        <f t="shared" si="85"/>
        <v>https://www.aiche.org/node/1614751/group/9296/session/119016/paper/822251</v>
      </c>
    </row>
    <row r="787" spans="1:17" ht="62" x14ac:dyDescent="0.35">
      <c r="A787" s="29">
        <v>786</v>
      </c>
      <c r="B787" s="29">
        <v>1991</v>
      </c>
      <c r="C787" s="29" t="s">
        <v>1798</v>
      </c>
      <c r="D787" s="38" t="s">
        <v>1879</v>
      </c>
      <c r="E787" s="28" t="s">
        <v>15068</v>
      </c>
      <c r="F787" s="28" t="s">
        <v>1883</v>
      </c>
      <c r="G787" s="28"/>
      <c r="H787" s="28"/>
      <c r="I787" s="28"/>
      <c r="J787" s="29" t="s">
        <v>1303</v>
      </c>
      <c r="K787" s="39" t="s">
        <v>1884</v>
      </c>
      <c r="L787" s="28" t="s">
        <v>1803</v>
      </c>
      <c r="M787" s="65" t="str">
        <f t="shared" si="82"/>
        <v>https://www.aiche.org/academy/conferences/loss-prevention-symposium/1991/proceeding</v>
      </c>
      <c r="N787" s="71" t="str">
        <f t="shared" si="84"/>
        <v>K. D. Bever, T. M. Raymond, and D. E. Stouppe, "DATALERT: An Integrated Machinery Vibration Data Collection And Analysis System Used In Loss Prevention," 25th Annual Loss Prevention Symposium, Session 72b, AIChE, 1991.</v>
      </c>
      <c r="O787" s="90" t="str">
        <f t="shared" si="83"/>
        <v>https://www.aiche.org/academy/conferences/loss-prevention-symposium/1991/proceeding/session/technical-papers</v>
      </c>
      <c r="P787" s="28" t="s">
        <v>16678</v>
      </c>
      <c r="Q787" s="90" t="str">
        <f t="shared" si="85"/>
        <v>https://www.aiche.org/node/1614751/group/9296/session/119016/paper/822256</v>
      </c>
    </row>
    <row r="788" spans="1:17" ht="46.5" x14ac:dyDescent="0.35">
      <c r="A788" s="29">
        <v>787</v>
      </c>
      <c r="B788" s="29">
        <v>1991</v>
      </c>
      <c r="C788" s="29" t="s">
        <v>1798</v>
      </c>
      <c r="D788" s="38" t="s">
        <v>1879</v>
      </c>
      <c r="E788" s="28" t="s">
        <v>1885</v>
      </c>
      <c r="F788" s="28" t="s">
        <v>15069</v>
      </c>
      <c r="G788" s="28"/>
      <c r="H788" s="28"/>
      <c r="I788" s="28"/>
      <c r="J788" s="29" t="s">
        <v>1307</v>
      </c>
      <c r="K788" s="39" t="s">
        <v>1886</v>
      </c>
      <c r="L788" s="28" t="s">
        <v>1803</v>
      </c>
      <c r="M788" s="65" t="str">
        <f t="shared" si="82"/>
        <v>https://www.aiche.org/academy/conferences/loss-prevention-symposium/1991/proceeding</v>
      </c>
      <c r="N788" s="71" t="str">
        <f t="shared" si="84"/>
        <v>J. P. Balkey and W. R. Lund, "Extended Abstract For Inclusion In The Meeting Abstract Book," 25th Annual Loss Prevention Symposium, Session 72c, AIChE, 1991.</v>
      </c>
      <c r="O788" s="90" t="str">
        <f t="shared" si="83"/>
        <v>https://www.aiche.org/academy/conferences/loss-prevention-symposium/1991/proceeding/session/technical-papers</v>
      </c>
      <c r="P788" s="28" t="s">
        <v>16679</v>
      </c>
      <c r="Q788" s="90" t="str">
        <f t="shared" si="85"/>
        <v>https://www.aiche.org/node/1614751/group/9296/session/119016/paper/822261</v>
      </c>
    </row>
    <row r="789" spans="1:17" ht="46.5" x14ac:dyDescent="0.35">
      <c r="A789" s="29">
        <v>788</v>
      </c>
      <c r="B789" s="29">
        <v>1991</v>
      </c>
      <c r="C789" s="29" t="s">
        <v>1798</v>
      </c>
      <c r="D789" s="38" t="s">
        <v>1879</v>
      </c>
      <c r="E789" s="28" t="s">
        <v>1887</v>
      </c>
      <c r="F789" s="28" t="s">
        <v>1888</v>
      </c>
      <c r="G789" s="28"/>
      <c r="H789" s="28"/>
      <c r="I789" s="28"/>
      <c r="J789" s="29" t="s">
        <v>1311</v>
      </c>
      <c r="K789" s="39" t="s">
        <v>1889</v>
      </c>
      <c r="L789" s="28" t="s">
        <v>1803</v>
      </c>
      <c r="M789" s="65" t="str">
        <f t="shared" si="82"/>
        <v>https://www.aiche.org/academy/conferences/loss-prevention-symposium/1991/proceeding</v>
      </c>
      <c r="N789" s="71" t="str">
        <f t="shared" si="84"/>
        <v>D. R. E. Worthington, "Recent Computer Modelling Advances For Process Hazard Analysis," 25th Annual Loss Prevention Symposium, Session 72d, AIChE, 1991.</v>
      </c>
      <c r="O789" s="90" t="str">
        <f t="shared" si="83"/>
        <v>https://www.aiche.org/academy/conferences/loss-prevention-symposium/1991/proceeding/session/technical-papers</v>
      </c>
      <c r="P789" s="28" t="s">
        <v>16680</v>
      </c>
      <c r="Q789" s="90" t="str">
        <f t="shared" si="85"/>
        <v>https://www.aiche.org/node/1614751/group/9296/session/119016/paper/822266</v>
      </c>
    </row>
    <row r="790" spans="1:17" ht="31" x14ac:dyDescent="0.35">
      <c r="A790" s="29">
        <v>789</v>
      </c>
      <c r="B790" s="29">
        <v>1991</v>
      </c>
      <c r="C790" s="29" t="s">
        <v>1798</v>
      </c>
      <c r="D790" s="38" t="s">
        <v>1879</v>
      </c>
      <c r="E790" s="28" t="s">
        <v>1890</v>
      </c>
      <c r="F790" s="28" t="s">
        <v>1891</v>
      </c>
      <c r="G790" s="28"/>
      <c r="H790" s="28"/>
      <c r="I790" s="28"/>
      <c r="J790" s="29" t="s">
        <v>1892</v>
      </c>
      <c r="K790" s="39" t="s">
        <v>1893</v>
      </c>
      <c r="L790" s="28" t="s">
        <v>1803</v>
      </c>
      <c r="M790" s="65" t="str">
        <f t="shared" si="82"/>
        <v>https://www.aiche.org/academy/conferences/loss-prevention-symposium/1991/proceeding</v>
      </c>
      <c r="N790" s="71" t="str">
        <f t="shared" si="84"/>
        <v>V. J. Maggioli, "Expert Systems For Process Safety &amp; Loss Prevention," 25th Annual Loss Prevention Symposium, Session 72e, AIChE, 1991.</v>
      </c>
      <c r="O790" s="90" t="str">
        <f t="shared" si="83"/>
        <v>https://www.aiche.org/academy/conferences/loss-prevention-symposium/1991/proceeding/session/technical-papers</v>
      </c>
      <c r="P790" s="28" t="s">
        <v>16681</v>
      </c>
      <c r="Q790" s="90" t="str">
        <f t="shared" si="85"/>
        <v>https://www.aiche.org/node/1614751/group/9296/session/119016/paper/822271</v>
      </c>
    </row>
    <row r="791" spans="1:17" ht="46.5" x14ac:dyDescent="0.35">
      <c r="A791" s="29">
        <v>790</v>
      </c>
      <c r="B791" s="29">
        <v>1991</v>
      </c>
      <c r="C791" s="29" t="s">
        <v>1798</v>
      </c>
      <c r="D791" s="38" t="s">
        <v>1879</v>
      </c>
      <c r="E791" s="28" t="s">
        <v>15070</v>
      </c>
      <c r="F791" s="28" t="s">
        <v>1894</v>
      </c>
      <c r="G791" s="28"/>
      <c r="H791" s="28"/>
      <c r="I791" s="28"/>
      <c r="J791" s="29" t="s">
        <v>1895</v>
      </c>
      <c r="K791" s="39" t="s">
        <v>1896</v>
      </c>
      <c r="L791" s="28" t="s">
        <v>1803</v>
      </c>
      <c r="M791" s="65" t="str">
        <f t="shared" si="82"/>
        <v>https://www.aiche.org/academy/conferences/loss-prevention-symposium/1991/proceeding</v>
      </c>
      <c r="N791" s="71" t="str">
        <f t="shared" si="84"/>
        <v>A. M. Dowell, "Application Of An Expert System To Assist In Preparation For Safety, Health, And Environmental Reviews," 25th Annual Loss Prevention Symposium, Session 72f, AIChE, 1991.</v>
      </c>
      <c r="O791" s="90" t="str">
        <f t="shared" si="83"/>
        <v>https://www.aiche.org/academy/conferences/loss-prevention-symposium/1991/proceeding/session/technical-papers</v>
      </c>
      <c r="P791" s="28" t="s">
        <v>16682</v>
      </c>
      <c r="Q791" s="90" t="str">
        <f t="shared" si="85"/>
        <v>https://www.aiche.org/node/1614751/group/9296/session/119016/paper/822276</v>
      </c>
    </row>
    <row r="792" spans="1:17" ht="46.5" x14ac:dyDescent="0.35">
      <c r="A792" s="29">
        <v>791</v>
      </c>
      <c r="B792" s="29">
        <v>1991</v>
      </c>
      <c r="C792" s="29" t="s">
        <v>1798</v>
      </c>
      <c r="D792" s="38" t="s">
        <v>1050</v>
      </c>
      <c r="E792" s="28" t="s">
        <v>1897</v>
      </c>
      <c r="F792" s="28" t="s">
        <v>1898</v>
      </c>
      <c r="G792" s="28"/>
      <c r="H792" s="28"/>
      <c r="I792" s="28"/>
      <c r="J792" s="29" t="s">
        <v>1571</v>
      </c>
      <c r="K792" s="39" t="s">
        <v>1899</v>
      </c>
      <c r="L792" s="28" t="s">
        <v>1803</v>
      </c>
      <c r="M792" s="65" t="str">
        <f t="shared" si="82"/>
        <v>https://www.aiche.org/academy/conferences/loss-prevention-symposium/1991/proceeding</v>
      </c>
      <c r="N792" s="71" t="str">
        <f t="shared" si="84"/>
        <v>P. Gruhn, "Case History Of The Replacement Of A Pneumatic And Relay Based Emergency Shutdown System," 25th Annual Loss Prevention Symposium, Session 73a, AIChE, 1991.</v>
      </c>
      <c r="O792" s="90" t="str">
        <f t="shared" si="83"/>
        <v>https://www.aiche.org/academy/conferences/loss-prevention-symposium/1991/proceeding/session/technical-papers</v>
      </c>
      <c r="P792" s="28" t="s">
        <v>16683</v>
      </c>
      <c r="Q792" s="90" t="str">
        <f t="shared" si="85"/>
        <v>https://www.aiche.org/node/1614751/group/9296/session/119016/paper/822281</v>
      </c>
    </row>
    <row r="793" spans="1:17" ht="46.5" x14ac:dyDescent="0.35">
      <c r="A793" s="29">
        <v>792</v>
      </c>
      <c r="B793" s="29">
        <v>1991</v>
      </c>
      <c r="C793" s="29" t="s">
        <v>1798</v>
      </c>
      <c r="D793" s="38" t="s">
        <v>1050</v>
      </c>
      <c r="E793" s="28" t="s">
        <v>1900</v>
      </c>
      <c r="F793" s="28" t="s">
        <v>1901</v>
      </c>
      <c r="G793" s="28"/>
      <c r="H793" s="28"/>
      <c r="I793" s="28"/>
      <c r="J793" s="29" t="s">
        <v>1576</v>
      </c>
      <c r="K793" s="39" t="s">
        <v>1902</v>
      </c>
      <c r="L793" s="28" t="s">
        <v>1803</v>
      </c>
      <c r="M793" s="65" t="str">
        <f t="shared" si="82"/>
        <v>https://www.aiche.org/academy/conferences/loss-prevention-symposium/1991/proceeding</v>
      </c>
      <c r="N793" s="71" t="str">
        <f t="shared" si="84"/>
        <v>S. M. Lemkowitz, "Successful Integration Of Health, Safety, Environmental And Social Aspects Into Undergraduate Chemical Engineering Education," 25th Annual Loss Prevention Symposium, Session 73b, AIChE, 1991.</v>
      </c>
      <c r="O793" s="90" t="str">
        <f t="shared" si="83"/>
        <v>https://www.aiche.org/academy/conferences/loss-prevention-symposium/1991/proceeding/session/technical-papers</v>
      </c>
      <c r="P793" s="28" t="s">
        <v>16684</v>
      </c>
      <c r="Q793" s="90" t="str">
        <f t="shared" si="85"/>
        <v>https://www.aiche.org/node/1614751/group/9296/session/119016/paper/822286</v>
      </c>
    </row>
    <row r="794" spans="1:17" ht="46.5" x14ac:dyDescent="0.35">
      <c r="A794" s="29">
        <v>793</v>
      </c>
      <c r="B794" s="29">
        <v>1991</v>
      </c>
      <c r="C794" s="29" t="s">
        <v>1798</v>
      </c>
      <c r="D794" s="38" t="s">
        <v>1050</v>
      </c>
      <c r="E794" s="28" t="s">
        <v>1903</v>
      </c>
      <c r="F794" s="28" t="s">
        <v>1904</v>
      </c>
      <c r="G794" s="28"/>
      <c r="H794" s="28"/>
      <c r="I794" s="28"/>
      <c r="J794" s="29" t="s">
        <v>1579</v>
      </c>
      <c r="K794" s="39" t="s">
        <v>1905</v>
      </c>
      <c r="L794" s="28" t="s">
        <v>1803</v>
      </c>
      <c r="M794" s="65" t="str">
        <f t="shared" si="82"/>
        <v>https://www.aiche.org/academy/conferences/loss-prevention-symposium/1991/proceeding</v>
      </c>
      <c r="N794" s="71" t="str">
        <f t="shared" si="84"/>
        <v>S. E. Anderson, A. M. Dowell, and J. B. Mynaugh, "Flashback From Waste Gas Incinerator Into Air Supply Piping," 25th Annual Loss Prevention Symposium, Session 73c, AIChE, 1991.</v>
      </c>
      <c r="O794" s="90" t="str">
        <f t="shared" si="83"/>
        <v>https://www.aiche.org/academy/conferences/loss-prevention-symposium/1991/proceeding/session/technical-papers</v>
      </c>
      <c r="P794" s="28" t="s">
        <v>16685</v>
      </c>
      <c r="Q794" s="90" t="str">
        <f t="shared" si="85"/>
        <v>https://www.aiche.org/node/1614751/group/9296/session/119016/paper/822291</v>
      </c>
    </row>
    <row r="795" spans="1:17" ht="46.5" x14ac:dyDescent="0.35">
      <c r="A795" s="29">
        <v>794</v>
      </c>
      <c r="B795" s="29">
        <v>1991</v>
      </c>
      <c r="C795" s="29" t="s">
        <v>1798</v>
      </c>
      <c r="D795" s="38" t="s">
        <v>1050</v>
      </c>
      <c r="E795" s="28" t="s">
        <v>1906</v>
      </c>
      <c r="F795" s="28" t="s">
        <v>997</v>
      </c>
      <c r="G795" s="28"/>
      <c r="H795" s="28"/>
      <c r="I795" s="28"/>
      <c r="J795" s="29" t="s">
        <v>1585</v>
      </c>
      <c r="K795" s="39" t="s">
        <v>1907</v>
      </c>
      <c r="L795" s="28" t="s">
        <v>1803</v>
      </c>
      <c r="M795" s="65" t="str">
        <f t="shared" si="82"/>
        <v>https://www.aiche.org/academy/conferences/loss-prevention-symposium/1991/proceeding</v>
      </c>
      <c r="N795" s="71" t="str">
        <f t="shared" si="84"/>
        <v>R. E. Sanders, "Mini Modification Miseries Small Quick Changes In A Plant Can Create Bad Memories," 25th Annual Loss Prevention Symposium, Session 73d, AIChE, 1991.</v>
      </c>
      <c r="O795" s="90" t="str">
        <f t="shared" si="83"/>
        <v>https://www.aiche.org/academy/conferences/loss-prevention-symposium/1991/proceeding/session/technical-papers</v>
      </c>
      <c r="P795" s="28" t="s">
        <v>16686</v>
      </c>
      <c r="Q795" s="90" t="str">
        <f t="shared" si="85"/>
        <v>https://www.aiche.org/node/1614751/group/9296/session/119016/paper/822296</v>
      </c>
    </row>
    <row r="796" spans="1:17" ht="31" x14ac:dyDescent="0.35">
      <c r="A796" s="29">
        <v>795</v>
      </c>
      <c r="B796" s="29">
        <v>1991</v>
      </c>
      <c r="C796" s="29" t="s">
        <v>1798</v>
      </c>
      <c r="D796" s="38" t="s">
        <v>1050</v>
      </c>
      <c r="E796" s="28" t="s">
        <v>1908</v>
      </c>
      <c r="F796" s="28" t="s">
        <v>1909</v>
      </c>
      <c r="G796" s="28"/>
      <c r="H796" s="28"/>
      <c r="I796" s="28"/>
      <c r="J796" s="29" t="s">
        <v>1590</v>
      </c>
      <c r="K796" s="39" t="s">
        <v>1910</v>
      </c>
      <c r="L796" s="28" t="s">
        <v>1803</v>
      </c>
      <c r="M796" s="65" t="str">
        <f t="shared" si="82"/>
        <v>https://www.aiche.org/academy/conferences/loss-prevention-symposium/1991/proceeding</v>
      </c>
      <c r="N796" s="71" t="str">
        <f t="shared" si="84"/>
        <v>B. A. Prine, "Analysis Of Titanium / Carbon Steel Heat Exchanger Fire," 25th Annual Loss Prevention Symposium, Session 73e, AIChE, 1991.</v>
      </c>
      <c r="O796" s="90" t="str">
        <f t="shared" si="83"/>
        <v>https://www.aiche.org/academy/conferences/loss-prevention-symposium/1991/proceeding/session/technical-papers</v>
      </c>
      <c r="P796" s="28" t="s">
        <v>16687</v>
      </c>
      <c r="Q796" s="90" t="str">
        <f t="shared" si="85"/>
        <v>https://www.aiche.org/node/1614751/group/9296/session/119016/paper/822301</v>
      </c>
    </row>
    <row r="797" spans="1:17" ht="46.5" x14ac:dyDescent="0.35">
      <c r="A797" s="29">
        <v>796</v>
      </c>
      <c r="B797" s="29">
        <v>1991</v>
      </c>
      <c r="C797" s="29" t="s">
        <v>1798</v>
      </c>
      <c r="D797" s="38" t="s">
        <v>1050</v>
      </c>
      <c r="E797" s="28" t="s">
        <v>1911</v>
      </c>
      <c r="F797" s="28" t="s">
        <v>1912</v>
      </c>
      <c r="G797" s="28"/>
      <c r="H797" s="28"/>
      <c r="I797" s="28"/>
      <c r="J797" s="29" t="s">
        <v>1596</v>
      </c>
      <c r="K797" s="39" t="s">
        <v>1913</v>
      </c>
      <c r="L797" s="28" t="s">
        <v>1803</v>
      </c>
      <c r="M797" s="65" t="str">
        <f>HYPERLINK("https://www.aiche.org/academy/conferences/loss-prevention-symposium/1991/proceeding")</f>
        <v>https://www.aiche.org/academy/conferences/loss-prevention-symposium/1991/proceeding</v>
      </c>
      <c r="N797" s="71" t="str">
        <f t="shared" si="84"/>
        <v>S. E. Anderson, and R. W. Skloss, "More Bang For Your Buck: Getting The Most From Accident Investigation," 25th Annual Loss Prevention Symposium, Session 73f, AIChE, 1991.</v>
      </c>
      <c r="O797" s="90" t="str">
        <f>HYPERLINK("https://www.aiche.org/academy/conferences/loss-prevention-symposium/1991/proceeding/session/technical-papers")</f>
        <v>https://www.aiche.org/academy/conferences/loss-prevention-symposium/1991/proceeding/session/technical-papers</v>
      </c>
      <c r="P797" s="28" t="s">
        <v>16688</v>
      </c>
      <c r="Q797" s="90" t="str">
        <f t="shared" si="85"/>
        <v>https://www.aiche.org/node/1614751/group/9296/session/119016/paper/822306</v>
      </c>
    </row>
    <row r="798" spans="1:17" ht="46.5" x14ac:dyDescent="0.35">
      <c r="A798" s="29">
        <v>797</v>
      </c>
      <c r="B798" s="29" t="s">
        <v>12654</v>
      </c>
      <c r="C798" s="29" t="s">
        <v>12655</v>
      </c>
      <c r="D798" s="28" t="s">
        <v>12924</v>
      </c>
      <c r="E798" s="28" t="s">
        <v>12404</v>
      </c>
      <c r="F798" s="28" t="s">
        <v>12405</v>
      </c>
      <c r="G798" s="29"/>
      <c r="H798" s="29"/>
      <c r="I798" s="29"/>
      <c r="J798" s="29" t="s">
        <v>1864</v>
      </c>
      <c r="K798" s="29">
        <v>1</v>
      </c>
      <c r="L798" s="28" t="s">
        <v>12693</v>
      </c>
      <c r="M798" s="65" t="str">
        <f t="shared" ref="M798:M831" si="86">HYPERLINK("https://www.aiche.org/academy/conferences/loss-prevention-symposium/1992/proceeding")</f>
        <v>https://www.aiche.org/academy/conferences/loss-prevention-symposium/1992/proceeding</v>
      </c>
      <c r="N798" s="40" t="str">
        <f t="shared" si="84"/>
        <v>G. Page, "Regulatory Issues - An Industrial Prospective," 26th Annual Loss Prevention Symposium, Session 71a, AIChE, 1992.</v>
      </c>
      <c r="O798" s="90" t="str">
        <f t="shared" ref="O798:O831" si="87">HYPERLINK("https://www.aiche.org/academy/conferences/loss-prevention-symposium/1992/proceeding/session/technical-papers")</f>
        <v>https://www.aiche.org/academy/conferences/loss-prevention-symposium/1992/proceeding/session/technical-papers</v>
      </c>
      <c r="P798" s="28" t="s">
        <v>16689</v>
      </c>
      <c r="Q798" s="90" t="str">
        <f t="shared" si="85"/>
        <v>https://www.aiche.org/node/1614766/group/9301/session/119026/paper/822321</v>
      </c>
    </row>
    <row r="799" spans="1:17" ht="46.5" x14ac:dyDescent="0.35">
      <c r="A799" s="29">
        <v>798</v>
      </c>
      <c r="B799" s="29" t="s">
        <v>12654</v>
      </c>
      <c r="C799" s="29" t="s">
        <v>12655</v>
      </c>
      <c r="D799" s="28" t="s">
        <v>12924</v>
      </c>
      <c r="E799" s="28" t="s">
        <v>12406</v>
      </c>
      <c r="F799" s="28" t="s">
        <v>12407</v>
      </c>
      <c r="G799" s="29"/>
      <c r="H799" s="29"/>
      <c r="I799" s="29"/>
      <c r="J799" s="29" t="s">
        <v>1867</v>
      </c>
      <c r="K799" s="29">
        <v>2</v>
      </c>
      <c r="L799" s="28" t="s">
        <v>12693</v>
      </c>
      <c r="M799" s="65" t="str">
        <f t="shared" si="86"/>
        <v>https://www.aiche.org/academy/conferences/loss-prevention-symposium/1992/proceeding</v>
      </c>
      <c r="N799" s="40" t="str">
        <f t="shared" si="84"/>
        <v>E. Cherenson, "The Small Chemical Manufacturer: Managing the Issues of Safey and Loss Prevention Regulation," 26th Annual Loss Prevention Symposium, Session 71b, AIChE, 1992.</v>
      </c>
      <c r="O799" s="90" t="str">
        <f t="shared" si="87"/>
        <v>https://www.aiche.org/academy/conferences/loss-prevention-symposium/1992/proceeding/session/technical-papers</v>
      </c>
      <c r="P799" s="28" t="s">
        <v>16690</v>
      </c>
      <c r="Q799" s="90" t="str">
        <f t="shared" si="85"/>
        <v>https://www.aiche.org/node/1614766/group/9301/session/119026/paper/822326</v>
      </c>
    </row>
    <row r="800" spans="1:17" ht="46.5" x14ac:dyDescent="0.35">
      <c r="A800" s="29">
        <v>799</v>
      </c>
      <c r="B800" s="29" t="s">
        <v>12654</v>
      </c>
      <c r="C800" s="29" t="s">
        <v>12655</v>
      </c>
      <c r="D800" s="28" t="s">
        <v>12924</v>
      </c>
      <c r="E800" s="28" t="s">
        <v>13778</v>
      </c>
      <c r="F800" s="28" t="s">
        <v>12408</v>
      </c>
      <c r="G800" s="29"/>
      <c r="H800" s="29"/>
      <c r="I800" s="29"/>
      <c r="J800" s="29" t="s">
        <v>1870</v>
      </c>
      <c r="K800" s="29">
        <v>3</v>
      </c>
      <c r="L800" s="28" t="s">
        <v>12693</v>
      </c>
      <c r="M800" s="65" t="str">
        <f t="shared" si="86"/>
        <v>https://www.aiche.org/academy/conferences/loss-prevention-symposium/1992/proceeding</v>
      </c>
      <c r="N800" s="40" t="str">
        <f t="shared" si="84"/>
        <v>R. Horner, "New Regulations and the Four Keys to Chemical Safety," 26th Annual Loss Prevention Symposium, Session 71c, AIChE, 1992.</v>
      </c>
      <c r="O800" s="90" t="str">
        <f t="shared" si="87"/>
        <v>https://www.aiche.org/academy/conferences/loss-prevention-symposium/1992/proceeding/session/technical-papers</v>
      </c>
      <c r="P800" s="28" t="s">
        <v>16691</v>
      </c>
      <c r="Q800" s="90" t="str">
        <f t="shared" si="85"/>
        <v>https://www.aiche.org/node/1614766/group/9301/session/119026/paper/822331</v>
      </c>
    </row>
    <row r="801" spans="1:17" ht="46.5" x14ac:dyDescent="0.35">
      <c r="A801" s="29">
        <v>800</v>
      </c>
      <c r="B801" s="29" t="s">
        <v>12654</v>
      </c>
      <c r="C801" s="29" t="s">
        <v>12655</v>
      </c>
      <c r="D801" s="28" t="s">
        <v>12924</v>
      </c>
      <c r="E801" s="28" t="s">
        <v>12409</v>
      </c>
      <c r="F801" s="28" t="s">
        <v>12410</v>
      </c>
      <c r="G801" s="29"/>
      <c r="H801" s="29"/>
      <c r="I801" s="29"/>
      <c r="J801" s="29" t="s">
        <v>1874</v>
      </c>
      <c r="K801" s="29">
        <v>4</v>
      </c>
      <c r="L801" s="28" t="s">
        <v>12693</v>
      </c>
      <c r="M801" s="65" t="str">
        <f t="shared" si="86"/>
        <v>https://www.aiche.org/academy/conferences/loss-prevention-symposium/1992/proceeding</v>
      </c>
      <c r="N801" s="40" t="str">
        <f t="shared" si="84"/>
        <v>V. Boyen, "A Compliance Strategy for Process Safety Regulation," 26th Annual Loss Prevention Symposium, Session 71d, AIChE, 1992.</v>
      </c>
      <c r="O801" s="90" t="str">
        <f t="shared" si="87"/>
        <v>https://www.aiche.org/academy/conferences/loss-prevention-symposium/1992/proceeding/session/technical-papers</v>
      </c>
      <c r="P801" s="28" t="s">
        <v>16692</v>
      </c>
      <c r="Q801" s="90" t="str">
        <f t="shared" si="85"/>
        <v>https://www.aiche.org/node/1614766/group/9301/session/119026/paper/822336</v>
      </c>
    </row>
    <row r="802" spans="1:17" ht="46.5" x14ac:dyDescent="0.35">
      <c r="A802" s="29">
        <v>801</v>
      </c>
      <c r="B802" s="29" t="s">
        <v>12654</v>
      </c>
      <c r="C802" s="29" t="s">
        <v>12655</v>
      </c>
      <c r="D802" s="28" t="s">
        <v>12924</v>
      </c>
      <c r="E802" s="28" t="s">
        <v>12411</v>
      </c>
      <c r="F802" s="28" t="s">
        <v>12412</v>
      </c>
      <c r="G802" s="29"/>
      <c r="H802" s="29"/>
      <c r="I802" s="29"/>
      <c r="J802" s="29" t="s">
        <v>1877</v>
      </c>
      <c r="K802" s="29">
        <v>5</v>
      </c>
      <c r="L802" s="28" t="s">
        <v>12693</v>
      </c>
      <c r="M802" s="65" t="str">
        <f t="shared" si="86"/>
        <v>https://www.aiche.org/academy/conferences/loss-prevention-symposium/1992/proceeding</v>
      </c>
      <c r="N802" s="40" t="str">
        <f t="shared" si="84"/>
        <v>T. Seymour, "OSHA's Interest in Chemical Plant Safet," 26th Annual Loss Prevention Symposium, Session 71e, AIChE, 1992.</v>
      </c>
      <c r="O802" s="90" t="str">
        <f t="shared" si="87"/>
        <v>https://www.aiche.org/academy/conferences/loss-prevention-symposium/1992/proceeding/session/technical-papers</v>
      </c>
      <c r="P802" s="28" t="s">
        <v>16693</v>
      </c>
      <c r="Q802" s="90" t="str">
        <f t="shared" si="85"/>
        <v>https://www.aiche.org/node/1614766/group/9301/session/119026/paper/822341</v>
      </c>
    </row>
    <row r="803" spans="1:17" ht="62" x14ac:dyDescent="0.35">
      <c r="A803" s="29">
        <v>802</v>
      </c>
      <c r="B803" s="29" t="s">
        <v>12654</v>
      </c>
      <c r="C803" s="29" t="s">
        <v>12655</v>
      </c>
      <c r="D803" s="28" t="s">
        <v>12924</v>
      </c>
      <c r="E803" s="28" t="s">
        <v>12413</v>
      </c>
      <c r="F803" s="28" t="s">
        <v>5951</v>
      </c>
      <c r="G803" s="29"/>
      <c r="H803" s="29"/>
      <c r="I803" s="29"/>
      <c r="J803" s="29" t="s">
        <v>12925</v>
      </c>
      <c r="K803" s="29">
        <v>6</v>
      </c>
      <c r="L803" s="28" t="s">
        <v>12693</v>
      </c>
      <c r="M803" s="65" t="str">
        <f t="shared" si="86"/>
        <v>https://www.aiche.org/academy/conferences/loss-prevention-symposium/1992/proceeding</v>
      </c>
      <c r="N803" s="40" t="str">
        <f t="shared" si="84"/>
        <v>J. Easterbrook, "MIACC (Major Industrial Accidents Coordinating Commitee): A Canadian Consensus Group of Stakeholders Working on Safety Issues Prior to Legislatio," 26th Annual Loss Prevention Symposium, Session 71f, AIChE, 1992.</v>
      </c>
      <c r="O803" s="90" t="str">
        <f t="shared" si="87"/>
        <v>https://www.aiche.org/academy/conferences/loss-prevention-symposium/1992/proceeding/session/technical-papers</v>
      </c>
      <c r="P803" s="28" t="s">
        <v>16694</v>
      </c>
      <c r="Q803" s="90" t="str">
        <f t="shared" si="85"/>
        <v>https://www.aiche.org/node/1614766/group/9301/session/119026/paper/822346</v>
      </c>
    </row>
    <row r="804" spans="1:17" ht="31" x14ac:dyDescent="0.35">
      <c r="A804" s="29">
        <v>803</v>
      </c>
      <c r="B804" s="29" t="s">
        <v>12654</v>
      </c>
      <c r="C804" s="29" t="s">
        <v>12655</v>
      </c>
      <c r="D804" s="28" t="s">
        <v>12919</v>
      </c>
      <c r="E804" s="28" t="s">
        <v>13779</v>
      </c>
      <c r="F804" s="28" t="s">
        <v>1856</v>
      </c>
      <c r="G804" s="29"/>
      <c r="H804" s="29"/>
      <c r="I804" s="29"/>
      <c r="J804" s="29" t="s">
        <v>1298</v>
      </c>
      <c r="K804" s="29">
        <v>7</v>
      </c>
      <c r="L804" s="28" t="s">
        <v>12693</v>
      </c>
      <c r="M804" s="65" t="str">
        <f t="shared" si="86"/>
        <v>https://www.aiche.org/academy/conferences/loss-prevention-symposium/1992/proceeding</v>
      </c>
      <c r="N804" s="40" t="str">
        <f t="shared" si="84"/>
        <v>K. Chatrathi, "Analysis of Vent Area Estimation Methods for Non-Nomograph Cases," 26th Annual Loss Prevention Symposium, Session 72a, AIChE, 1992.</v>
      </c>
      <c r="O804" s="90" t="str">
        <f t="shared" si="87"/>
        <v>https://www.aiche.org/academy/conferences/loss-prevention-symposium/1992/proceeding/session/technical-papers</v>
      </c>
      <c r="P804" s="28" t="s">
        <v>16695</v>
      </c>
      <c r="Q804" s="90" t="str">
        <f t="shared" si="85"/>
        <v>https://www.aiche.org/node/1614766/group/9301/session/119026/paper/822351</v>
      </c>
    </row>
    <row r="805" spans="1:17" ht="31" x14ac:dyDescent="0.35">
      <c r="A805" s="29">
        <v>804</v>
      </c>
      <c r="B805" s="29" t="s">
        <v>12654</v>
      </c>
      <c r="C805" s="29" t="s">
        <v>12655</v>
      </c>
      <c r="D805" s="28" t="s">
        <v>12919</v>
      </c>
      <c r="E805" s="28" t="s">
        <v>12414</v>
      </c>
      <c r="F805" s="28" t="s">
        <v>12415</v>
      </c>
      <c r="G805" s="29"/>
      <c r="H805" s="29"/>
      <c r="I805" s="29"/>
      <c r="J805" s="29" t="s">
        <v>1303</v>
      </c>
      <c r="K805" s="29">
        <v>8</v>
      </c>
      <c r="L805" s="28" t="s">
        <v>12693</v>
      </c>
      <c r="M805" s="65" t="str">
        <f t="shared" si="86"/>
        <v>https://www.aiche.org/academy/conferences/loss-prevention-symposium/1992/proceeding</v>
      </c>
      <c r="N805" s="40" t="str">
        <f t="shared" si="84"/>
        <v>P. Amyotte and  M. Pegg, "Dust Explosion Prevention by Additional of Thermal Inhibitor," 26th Annual Loss Prevention Symposium, Session 72b, AIChE, 1992.</v>
      </c>
      <c r="O805" s="90" t="str">
        <f t="shared" si="87"/>
        <v>https://www.aiche.org/academy/conferences/loss-prevention-symposium/1992/proceeding/session/technical-papers</v>
      </c>
      <c r="P805" s="28" t="s">
        <v>16696</v>
      </c>
      <c r="Q805" s="90" t="str">
        <f t="shared" si="85"/>
        <v>https://www.aiche.org/node/1614766/group/9301/session/119026/paper/822356</v>
      </c>
    </row>
    <row r="806" spans="1:17" ht="46.5" x14ac:dyDescent="0.35">
      <c r="A806" s="29">
        <v>805</v>
      </c>
      <c r="B806" s="29" t="s">
        <v>12654</v>
      </c>
      <c r="C806" s="29" t="s">
        <v>12655</v>
      </c>
      <c r="D806" s="28" t="s">
        <v>12919</v>
      </c>
      <c r="E806" s="28" t="s">
        <v>12416</v>
      </c>
      <c r="F806" s="28" t="s">
        <v>12417</v>
      </c>
      <c r="G806" s="29"/>
      <c r="H806" s="29"/>
      <c r="I806" s="29"/>
      <c r="J806" s="29" t="s">
        <v>1307</v>
      </c>
      <c r="K806" s="29">
        <v>9</v>
      </c>
      <c r="L806" s="28" t="s">
        <v>12693</v>
      </c>
      <c r="M806" s="65" t="str">
        <f t="shared" si="86"/>
        <v>https://www.aiche.org/academy/conferences/loss-prevention-symposium/1992/proceeding</v>
      </c>
      <c r="N806" s="40" t="str">
        <f t="shared" si="84"/>
        <v>W. Mercx, G. Opschoor, and C. van Wingerden, "Venting for Gaseous Explosions," 26th Annual Loss Prevention Symposium, Session 72c, AIChE, 1992.</v>
      </c>
      <c r="O806" s="90" t="str">
        <f t="shared" si="87"/>
        <v>https://www.aiche.org/academy/conferences/loss-prevention-symposium/1992/proceeding/session/technical-papers</v>
      </c>
      <c r="P806" s="28" t="s">
        <v>16697</v>
      </c>
      <c r="Q806" s="90" t="str">
        <f t="shared" si="85"/>
        <v>https://www.aiche.org/node/1614766/group/9301/session/119026/paper/822361</v>
      </c>
    </row>
    <row r="807" spans="1:17" ht="46.5" x14ac:dyDescent="0.35">
      <c r="A807" s="29">
        <v>806</v>
      </c>
      <c r="B807" s="29" t="s">
        <v>12654</v>
      </c>
      <c r="C807" s="29" t="s">
        <v>12655</v>
      </c>
      <c r="D807" s="28" t="s">
        <v>12919</v>
      </c>
      <c r="E807" s="28" t="s">
        <v>12418</v>
      </c>
      <c r="F807" s="28" t="s">
        <v>12419</v>
      </c>
      <c r="G807" s="29"/>
      <c r="H807" s="29"/>
      <c r="I807" s="29"/>
      <c r="J807" s="29" t="s">
        <v>1311</v>
      </c>
      <c r="K807" s="29">
        <v>10</v>
      </c>
      <c r="L807" s="28" t="s">
        <v>12693</v>
      </c>
      <c r="M807" s="65" t="str">
        <f t="shared" si="86"/>
        <v>https://www.aiche.org/academy/conferences/loss-prevention-symposium/1992/proceeding</v>
      </c>
      <c r="N807" s="40" t="str">
        <f t="shared" si="84"/>
        <v>C. Sheppard, "Disengagement Prediction via Drift Flux Correlations for Vertical Horizontal and Spherical Vessel," 26th Annual Loss Prevention Symposium, Session 72d, AIChE, 1992.</v>
      </c>
      <c r="O807" s="90" t="str">
        <f t="shared" si="87"/>
        <v>https://www.aiche.org/academy/conferences/loss-prevention-symposium/1992/proceeding/session/technical-papers</v>
      </c>
      <c r="P807" s="28" t="s">
        <v>16698</v>
      </c>
      <c r="Q807" s="90" t="str">
        <f t="shared" si="85"/>
        <v>https://www.aiche.org/node/1614766/group/9301/session/119026/paper/822366</v>
      </c>
    </row>
    <row r="808" spans="1:17" ht="31" x14ac:dyDescent="0.35">
      <c r="A808" s="29">
        <v>807</v>
      </c>
      <c r="B808" s="29" t="s">
        <v>12654</v>
      </c>
      <c r="C808" s="29" t="s">
        <v>12655</v>
      </c>
      <c r="D808" s="28" t="s">
        <v>12919</v>
      </c>
      <c r="E808" s="28" t="s">
        <v>12420</v>
      </c>
      <c r="F808" s="28" t="s">
        <v>5461</v>
      </c>
      <c r="G808" s="29"/>
      <c r="H808" s="29"/>
      <c r="I808" s="29"/>
      <c r="J808" s="29" t="s">
        <v>1892</v>
      </c>
      <c r="K808" s="29">
        <v>11</v>
      </c>
      <c r="L808" s="28" t="s">
        <v>12693</v>
      </c>
      <c r="M808" s="65" t="str">
        <f t="shared" si="86"/>
        <v>https://www.aiche.org/academy/conferences/loss-prevention-symposium/1992/proceeding</v>
      </c>
      <c r="N808" s="40" t="str">
        <f t="shared" si="84"/>
        <v>J. A. Senecal, "Halol Replacement - The Law and the Option," 26th Annual Loss Prevention Symposium, Session 72e, AIChE, 1992.</v>
      </c>
      <c r="O808" s="90" t="str">
        <f t="shared" si="87"/>
        <v>https://www.aiche.org/academy/conferences/loss-prevention-symposium/1992/proceeding/session/technical-papers</v>
      </c>
      <c r="P808" s="28" t="s">
        <v>16699</v>
      </c>
      <c r="Q808" s="90" t="str">
        <f t="shared" si="85"/>
        <v>https://www.aiche.org/node/1614766/group/9301/session/119026/paper/822371</v>
      </c>
    </row>
    <row r="809" spans="1:17" ht="46.5" x14ac:dyDescent="0.35">
      <c r="A809" s="29">
        <v>808</v>
      </c>
      <c r="B809" s="29" t="s">
        <v>12654</v>
      </c>
      <c r="C809" s="29" t="s">
        <v>12655</v>
      </c>
      <c r="D809" s="28" t="s">
        <v>12920</v>
      </c>
      <c r="E809" s="28" t="s">
        <v>12421</v>
      </c>
      <c r="F809" s="28" t="s">
        <v>12422</v>
      </c>
      <c r="G809" s="29"/>
      <c r="H809" s="29"/>
      <c r="I809" s="29"/>
      <c r="J809" s="29" t="s">
        <v>1571</v>
      </c>
      <c r="K809" s="29">
        <v>12</v>
      </c>
      <c r="L809" s="28" t="s">
        <v>12693</v>
      </c>
      <c r="M809" s="65" t="str">
        <f t="shared" si="86"/>
        <v>https://www.aiche.org/academy/conferences/loss-prevention-symposium/1992/proceeding</v>
      </c>
      <c r="N809" s="40" t="str">
        <f t="shared" si="84"/>
        <v>E. Ural, "Dust Entrainability and Its Effect on Explosion Propagation in Elongated Structure," 26th Annual Loss Prevention Symposium, Session 73a, AIChE, 1992.</v>
      </c>
      <c r="O809" s="90" t="str">
        <f t="shared" si="87"/>
        <v>https://www.aiche.org/academy/conferences/loss-prevention-symposium/1992/proceeding/session/technical-papers</v>
      </c>
      <c r="P809" s="28" t="s">
        <v>16700</v>
      </c>
      <c r="Q809" s="90" t="str">
        <f t="shared" si="85"/>
        <v>https://www.aiche.org/node/1614766/group/9301/session/119026/paper/822376</v>
      </c>
    </row>
    <row r="810" spans="1:17" ht="46.5" x14ac:dyDescent="0.35">
      <c r="A810" s="29">
        <v>809</v>
      </c>
      <c r="B810" s="29" t="s">
        <v>12654</v>
      </c>
      <c r="C810" s="29" t="s">
        <v>12655</v>
      </c>
      <c r="D810" s="28" t="s">
        <v>12920</v>
      </c>
      <c r="E810" s="28" t="s">
        <v>12423</v>
      </c>
      <c r="F810" s="28" t="s">
        <v>12424</v>
      </c>
      <c r="G810" s="29"/>
      <c r="H810" s="29"/>
      <c r="I810" s="29"/>
      <c r="J810" s="29" t="s">
        <v>1576</v>
      </c>
      <c r="K810" s="29">
        <v>13</v>
      </c>
      <c r="L810" s="28" t="s">
        <v>12693</v>
      </c>
      <c r="M810" s="65" t="str">
        <f t="shared" si="86"/>
        <v>https://www.aiche.org/academy/conferences/loss-prevention-symposium/1992/proceeding</v>
      </c>
      <c r="N810" s="40" t="str">
        <f t="shared" si="84"/>
        <v>C. J. Dahn, B. Reyes, and A. Kashani, "Electrostatic Hazards in Pneumatic Conveying of Powder," 26th Annual Loss Prevention Symposium, Session 73b, AIChE, 1992.</v>
      </c>
      <c r="O810" s="90" t="str">
        <f t="shared" si="87"/>
        <v>https://www.aiche.org/academy/conferences/loss-prevention-symposium/1992/proceeding/session/technical-papers</v>
      </c>
      <c r="P810" s="28" t="s">
        <v>16701</v>
      </c>
      <c r="Q810" s="90" t="str">
        <f t="shared" si="85"/>
        <v>https://www.aiche.org/node/1614766/group/9301/session/119026/paper/822381</v>
      </c>
    </row>
    <row r="811" spans="1:17" ht="46.5" x14ac:dyDescent="0.35">
      <c r="A811" s="29">
        <v>810</v>
      </c>
      <c r="B811" s="29" t="s">
        <v>12654</v>
      </c>
      <c r="C811" s="29" t="s">
        <v>12655</v>
      </c>
      <c r="D811" s="28" t="s">
        <v>12920</v>
      </c>
      <c r="E811" s="28" t="s">
        <v>12696</v>
      </c>
      <c r="F811" s="28" t="s">
        <v>12694</v>
      </c>
      <c r="G811" s="29"/>
      <c r="H811" s="29"/>
      <c r="I811" s="29"/>
      <c r="J811" s="29" t="s">
        <v>1579</v>
      </c>
      <c r="K811" s="29">
        <v>14</v>
      </c>
      <c r="L811" s="28" t="s">
        <v>12693</v>
      </c>
      <c r="M811" s="65" t="str">
        <f t="shared" si="86"/>
        <v>https://www.aiche.org/academy/conferences/loss-prevention-symposium/1992/proceeding</v>
      </c>
      <c r="N811" s="40" t="str">
        <f t="shared" si="84"/>
        <v>K. L. Cashdollar, E. S. Weiss, N. B. Greninger, et al., "Laboratory and Large-Scale Dust Explosion Research," 26th Annual Loss Prevention Symposium, Session 73c, AIChE, 1992.</v>
      </c>
      <c r="O811" s="90" t="str">
        <f t="shared" si="87"/>
        <v>https://www.aiche.org/academy/conferences/loss-prevention-symposium/1992/proceeding/session/technical-papers</v>
      </c>
      <c r="P811" s="28" t="s">
        <v>16702</v>
      </c>
      <c r="Q811" s="90" t="str">
        <f t="shared" si="85"/>
        <v>https://www.aiche.org/node/1614766/group/9301/session/119026/paper/822386</v>
      </c>
    </row>
    <row r="812" spans="1:17" ht="62" x14ac:dyDescent="0.35">
      <c r="A812" s="29">
        <v>811</v>
      </c>
      <c r="B812" s="29" t="s">
        <v>12654</v>
      </c>
      <c r="C812" s="29" t="s">
        <v>12655</v>
      </c>
      <c r="D812" s="28" t="s">
        <v>12920</v>
      </c>
      <c r="E812" s="28" t="s">
        <v>12425</v>
      </c>
      <c r="F812" s="28" t="s">
        <v>12426</v>
      </c>
      <c r="G812" s="29"/>
      <c r="H812" s="29"/>
      <c r="I812" s="29"/>
      <c r="J812" s="29" t="s">
        <v>1585</v>
      </c>
      <c r="K812" s="29">
        <v>15</v>
      </c>
      <c r="L812" s="28" t="s">
        <v>12693</v>
      </c>
      <c r="M812" s="65" t="str">
        <f t="shared" si="86"/>
        <v>https://www.aiche.org/academy/conferences/loss-prevention-symposium/1992/proceeding</v>
      </c>
      <c r="N812" s="40" t="str">
        <f t="shared" si="84"/>
        <v>J. J. Sharkey, R. Cutro, and G. T. Wildman, "Process Safety Testing Program for Reducing Risks Associated with Large Scale Chemical Manufacturing Operation," 26th Annual Loss Prevention Symposium, Session 73d, AIChE, 1992.</v>
      </c>
      <c r="O812" s="90" t="str">
        <f t="shared" si="87"/>
        <v>https://www.aiche.org/academy/conferences/loss-prevention-symposium/1992/proceeding/session/technical-papers</v>
      </c>
      <c r="P812" s="28" t="s">
        <v>16703</v>
      </c>
      <c r="Q812" s="90" t="str">
        <f t="shared" si="85"/>
        <v>https://www.aiche.org/node/1614766/group/9301/session/119026/paper/822391</v>
      </c>
    </row>
    <row r="813" spans="1:17" ht="46.5" x14ac:dyDescent="0.35">
      <c r="A813" s="29">
        <v>812</v>
      </c>
      <c r="B813" s="29" t="s">
        <v>12654</v>
      </c>
      <c r="C813" s="29" t="s">
        <v>12655</v>
      </c>
      <c r="D813" s="28" t="s">
        <v>12920</v>
      </c>
      <c r="E813" s="28" t="s">
        <v>12427</v>
      </c>
      <c r="F813" s="28" t="s">
        <v>6009</v>
      </c>
      <c r="G813" s="29"/>
      <c r="H813" s="29"/>
      <c r="I813" s="29"/>
      <c r="J813" s="29" t="s">
        <v>1590</v>
      </c>
      <c r="K813" s="29">
        <v>16</v>
      </c>
      <c r="L813" s="28" t="s">
        <v>12693</v>
      </c>
      <c r="M813" s="65" t="str">
        <f t="shared" si="86"/>
        <v>https://www.aiche.org/academy/conferences/loss-prevention-symposium/1992/proceeding</v>
      </c>
      <c r="N813" s="40" t="str">
        <f t="shared" si="84"/>
        <v>D. J. Frurip, "Using the ASTM CHETAH Program in Chemical Process Hazard Evaluatio," 26th Annual Loss Prevention Symposium, Session 73e, AIChE, 1992.</v>
      </c>
      <c r="O813" s="90" t="str">
        <f t="shared" si="87"/>
        <v>https://www.aiche.org/academy/conferences/loss-prevention-symposium/1992/proceeding/session/technical-papers</v>
      </c>
      <c r="P813" s="28" t="s">
        <v>16704</v>
      </c>
      <c r="Q813" s="90" t="str">
        <f t="shared" si="85"/>
        <v>https://www.aiche.org/node/1614766/group/9301/session/119026/paper/822396</v>
      </c>
    </row>
    <row r="814" spans="1:17" ht="46.5" x14ac:dyDescent="0.35">
      <c r="A814" s="29">
        <v>813</v>
      </c>
      <c r="B814" s="29" t="s">
        <v>12654</v>
      </c>
      <c r="C814" s="29" t="s">
        <v>12655</v>
      </c>
      <c r="D814" s="28" t="s">
        <v>12920</v>
      </c>
      <c r="E814" s="28" t="s">
        <v>12428</v>
      </c>
      <c r="F814" s="28" t="s">
        <v>12429</v>
      </c>
      <c r="G814" s="29"/>
      <c r="H814" s="29"/>
      <c r="I814" s="29"/>
      <c r="J814" s="29" t="s">
        <v>1596</v>
      </c>
      <c r="K814" s="29">
        <v>17</v>
      </c>
      <c r="L814" s="28" t="s">
        <v>12693</v>
      </c>
      <c r="M814" s="65" t="str">
        <f t="shared" si="86"/>
        <v>https://www.aiche.org/academy/conferences/loss-prevention-symposium/1992/proceeding</v>
      </c>
      <c r="N814" s="40" t="str">
        <f t="shared" si="84"/>
        <v>L. Davis, "Maximizing Emergency Response Trainin," 26th Annual Loss Prevention Symposium, Session 73f, AIChE, 1992.</v>
      </c>
      <c r="O814" s="90" t="str">
        <f t="shared" si="87"/>
        <v>https://www.aiche.org/academy/conferences/loss-prevention-symposium/1992/proceeding/session/technical-papers</v>
      </c>
      <c r="P814" s="28" t="s">
        <v>16705</v>
      </c>
      <c r="Q814" s="90" t="str">
        <f t="shared" si="85"/>
        <v>https://www.aiche.org/node/1614766/group/9301/session/119026/paper/822401</v>
      </c>
    </row>
    <row r="815" spans="1:17" ht="46.5" x14ac:dyDescent="0.35">
      <c r="A815" s="29">
        <v>814</v>
      </c>
      <c r="B815" s="29" t="s">
        <v>12654</v>
      </c>
      <c r="C815" s="29" t="s">
        <v>12655</v>
      </c>
      <c r="D815" s="28" t="s">
        <v>12921</v>
      </c>
      <c r="E815" s="28" t="s">
        <v>12697</v>
      </c>
      <c r="F815" s="28" t="s">
        <v>12430</v>
      </c>
      <c r="G815" s="29"/>
      <c r="H815" s="29"/>
      <c r="I815" s="29"/>
      <c r="J815" s="29" t="s">
        <v>1603</v>
      </c>
      <c r="K815" s="29">
        <v>18</v>
      </c>
      <c r="L815" s="28" t="s">
        <v>12693</v>
      </c>
      <c r="M815" s="65" t="str">
        <f t="shared" si="86"/>
        <v>https://www.aiche.org/academy/conferences/loss-prevention-symposium/1992/proceeding</v>
      </c>
      <c r="N815" s="40" t="str">
        <f t="shared" si="84"/>
        <v>J. A. Davis, "Risk Assessment - A Component of Effective Emergency Response," 26th Annual Loss Prevention Symposium, Session 74a, AIChE, 1992.</v>
      </c>
      <c r="O815" s="90" t="str">
        <f t="shared" si="87"/>
        <v>https://www.aiche.org/academy/conferences/loss-prevention-symposium/1992/proceeding/session/technical-papers</v>
      </c>
      <c r="P815" s="28" t="s">
        <v>16706</v>
      </c>
      <c r="Q815" s="90" t="str">
        <f t="shared" si="85"/>
        <v>https://www.aiche.org/node/1614766/group/9301/session/119026/paper/822406</v>
      </c>
    </row>
    <row r="816" spans="1:17" ht="31" x14ac:dyDescent="0.35">
      <c r="A816" s="29">
        <v>815</v>
      </c>
      <c r="B816" s="29" t="s">
        <v>12654</v>
      </c>
      <c r="C816" s="29" t="s">
        <v>12655</v>
      </c>
      <c r="D816" s="28" t="s">
        <v>12921</v>
      </c>
      <c r="E816" s="28" t="s">
        <v>12431</v>
      </c>
      <c r="F816" s="28" t="s">
        <v>12432</v>
      </c>
      <c r="G816" s="29"/>
      <c r="H816" s="29"/>
      <c r="I816" s="29"/>
      <c r="J816" s="29" t="s">
        <v>1606</v>
      </c>
      <c r="K816" s="29">
        <v>19</v>
      </c>
      <c r="L816" s="28" t="s">
        <v>12693</v>
      </c>
      <c r="M816" s="65" t="str">
        <f t="shared" si="86"/>
        <v>https://www.aiche.org/academy/conferences/loss-prevention-symposium/1992/proceeding</v>
      </c>
      <c r="N816" s="40" t="str">
        <f t="shared" si="84"/>
        <v>A. M. Lane and  D. W. Arnold, "Emergency Procedures and Drills in Pilot Plant," 26th Annual Loss Prevention Symposium, Session 74b, AIChE, 1992.</v>
      </c>
      <c r="O816" s="90" t="str">
        <f t="shared" si="87"/>
        <v>https://www.aiche.org/academy/conferences/loss-prevention-symposium/1992/proceeding/session/technical-papers</v>
      </c>
      <c r="P816" s="28" t="s">
        <v>16707</v>
      </c>
      <c r="Q816" s="90" t="str">
        <f t="shared" si="85"/>
        <v>https://www.aiche.org/node/1614766/group/9301/session/119026/paper/822411</v>
      </c>
    </row>
    <row r="817" spans="1:17" ht="46.5" x14ac:dyDescent="0.35">
      <c r="A817" s="29">
        <v>816</v>
      </c>
      <c r="B817" s="29" t="s">
        <v>12654</v>
      </c>
      <c r="C817" s="29" t="s">
        <v>12655</v>
      </c>
      <c r="D817" s="28" t="s">
        <v>12921</v>
      </c>
      <c r="E817" s="28" t="s">
        <v>12698</v>
      </c>
      <c r="F817" s="28" t="s">
        <v>12433</v>
      </c>
      <c r="G817" s="29"/>
      <c r="H817" s="29"/>
      <c r="I817" s="29"/>
      <c r="J817" s="29" t="s">
        <v>1608</v>
      </c>
      <c r="K817" s="29">
        <v>20</v>
      </c>
      <c r="L817" s="28" t="s">
        <v>12693</v>
      </c>
      <c r="M817" s="65" t="str">
        <f t="shared" si="86"/>
        <v>https://www.aiche.org/academy/conferences/loss-prevention-symposium/1992/proceeding</v>
      </c>
      <c r="N817" s="40" t="str">
        <f t="shared" si="84"/>
        <v>M. B. Moore, "Review of OSHA's Rule on Hazardous Waste Operations and Emergency Response," 26th Annual Loss Prevention Symposium, Session 74c, AIChE, 1992.</v>
      </c>
      <c r="O817" s="90" t="str">
        <f t="shared" si="87"/>
        <v>https://www.aiche.org/academy/conferences/loss-prevention-symposium/1992/proceeding/session/technical-papers</v>
      </c>
      <c r="P817" s="28" t="s">
        <v>16708</v>
      </c>
      <c r="Q817" s="90" t="str">
        <f t="shared" si="85"/>
        <v>https://www.aiche.org/node/1614766/group/9301/session/119026/paper/822416</v>
      </c>
    </row>
    <row r="818" spans="1:17" ht="31" x14ac:dyDescent="0.35">
      <c r="A818" s="29">
        <v>817</v>
      </c>
      <c r="B818" s="29" t="s">
        <v>12654</v>
      </c>
      <c r="C818" s="29" t="s">
        <v>12655</v>
      </c>
      <c r="D818" s="28" t="s">
        <v>12921</v>
      </c>
      <c r="E818" s="28" t="s">
        <v>12699</v>
      </c>
      <c r="F818" s="28" t="s">
        <v>12434</v>
      </c>
      <c r="G818" s="29"/>
      <c r="H818" s="29"/>
      <c r="I818" s="29"/>
      <c r="J818" s="29" t="s">
        <v>1611</v>
      </c>
      <c r="K818" s="29">
        <v>21</v>
      </c>
      <c r="L818" s="28" t="s">
        <v>12693</v>
      </c>
      <c r="M818" s="65" t="str">
        <f t="shared" si="86"/>
        <v>https://www.aiche.org/academy/conferences/loss-prevention-symposium/1992/proceeding</v>
      </c>
      <c r="N818" s="40" t="str">
        <f t="shared" si="84"/>
        <v>H. Clayton, "Refinery Emergency Management Planning," 26th Annual Loss Prevention Symposium, Session 74d, AIChE, 1992.</v>
      </c>
      <c r="O818" s="90" t="str">
        <f t="shared" si="87"/>
        <v>https://www.aiche.org/academy/conferences/loss-prevention-symposium/1992/proceeding/session/technical-papers</v>
      </c>
      <c r="P818" s="28" t="s">
        <v>16709</v>
      </c>
      <c r="Q818" s="90" t="str">
        <f t="shared" si="85"/>
        <v>https://www.aiche.org/node/1614766/group/9301/session/119026/paper/822421</v>
      </c>
    </row>
    <row r="819" spans="1:17" ht="46.5" x14ac:dyDescent="0.35">
      <c r="A819" s="29">
        <v>818</v>
      </c>
      <c r="B819" s="29" t="s">
        <v>12654</v>
      </c>
      <c r="C819" s="29" t="s">
        <v>12655</v>
      </c>
      <c r="D819" s="28" t="s">
        <v>12921</v>
      </c>
      <c r="E819" s="28" t="s">
        <v>12700</v>
      </c>
      <c r="F819" s="28" t="s">
        <v>12435</v>
      </c>
      <c r="G819" s="29"/>
      <c r="H819" s="29"/>
      <c r="I819" s="29"/>
      <c r="J819" s="29" t="s">
        <v>1614</v>
      </c>
      <c r="K819" s="29">
        <v>22</v>
      </c>
      <c r="L819" s="28" t="s">
        <v>12693</v>
      </c>
      <c r="M819" s="65" t="str">
        <f t="shared" si="86"/>
        <v>https://www.aiche.org/academy/conferences/loss-prevention-symposium/1992/proceeding</v>
      </c>
      <c r="N819" s="40" t="str">
        <f t="shared" si="84"/>
        <v>R. G.  Runyon, J. A. Davis, and Y. Y. Chang, "Emergency Response Training and Technology Transfer within the Republic of China," 26th Annual Loss Prevention Symposium, Session 74e, AIChE, 1992.</v>
      </c>
      <c r="O819" s="90" t="str">
        <f t="shared" si="87"/>
        <v>https://www.aiche.org/academy/conferences/loss-prevention-symposium/1992/proceeding/session/technical-papers</v>
      </c>
      <c r="P819" s="28" t="s">
        <v>16710</v>
      </c>
      <c r="Q819" s="90" t="str">
        <f t="shared" si="85"/>
        <v>https://www.aiche.org/node/1614766/group/9301/session/119026/paper/822426</v>
      </c>
    </row>
    <row r="820" spans="1:17" ht="46.5" x14ac:dyDescent="0.35">
      <c r="A820" s="29">
        <v>819</v>
      </c>
      <c r="B820" s="29" t="s">
        <v>12654</v>
      </c>
      <c r="C820" s="29" t="s">
        <v>12655</v>
      </c>
      <c r="D820" s="28" t="s">
        <v>12921</v>
      </c>
      <c r="E820" s="28" t="s">
        <v>12436</v>
      </c>
      <c r="F820" s="28" t="s">
        <v>12437</v>
      </c>
      <c r="G820" s="29"/>
      <c r="H820" s="29"/>
      <c r="I820" s="29"/>
      <c r="J820" s="29" t="s">
        <v>12926</v>
      </c>
      <c r="K820" s="29">
        <v>23</v>
      </c>
      <c r="L820" s="28" t="s">
        <v>12693</v>
      </c>
      <c r="M820" s="65" t="str">
        <f t="shared" si="86"/>
        <v>https://www.aiche.org/academy/conferences/loss-prevention-symposium/1992/proceeding</v>
      </c>
      <c r="N820" s="40" t="str">
        <f t="shared" si="84"/>
        <v>D. Worthington and  J. D. Linn, "An Integrated Approach for the Prediction of Vapor Cloud Dispersion BLEVE''s and Explosion," 26th Annual Loss Prevention Symposium, Session 74f, AIChE, 1992.</v>
      </c>
      <c r="O820" s="90" t="str">
        <f t="shared" si="87"/>
        <v>https://www.aiche.org/academy/conferences/loss-prevention-symposium/1992/proceeding/session/technical-papers</v>
      </c>
      <c r="P820" s="28" t="s">
        <v>16711</v>
      </c>
      <c r="Q820" s="90" t="str">
        <f t="shared" si="85"/>
        <v>https://www.aiche.org/node/1614766/group/9301/session/119026/paper/822431</v>
      </c>
    </row>
    <row r="821" spans="1:17" ht="46.5" x14ac:dyDescent="0.35">
      <c r="A821" s="29">
        <v>820</v>
      </c>
      <c r="B821" s="29" t="s">
        <v>12654</v>
      </c>
      <c r="C821" s="29" t="s">
        <v>12655</v>
      </c>
      <c r="D821" s="28" t="s">
        <v>12922</v>
      </c>
      <c r="E821" s="28" t="s">
        <v>12438</v>
      </c>
      <c r="F821" s="28" t="s">
        <v>12439</v>
      </c>
      <c r="G821" s="29"/>
      <c r="H821" s="29"/>
      <c r="I821" s="29"/>
      <c r="J821" s="29" t="s">
        <v>1618</v>
      </c>
      <c r="K821" s="29">
        <v>24</v>
      </c>
      <c r="L821" s="28" t="s">
        <v>12693</v>
      </c>
      <c r="M821" s="65" t="str">
        <f t="shared" si="86"/>
        <v>https://www.aiche.org/academy/conferences/loss-prevention-symposium/1992/proceeding</v>
      </c>
      <c r="N821" s="40" t="str">
        <f t="shared" si="84"/>
        <v>A. Andronopoulos, J. Bartzis, and J. Wurtz, "Simulation of the Thorney Island Dense Gas Trial No. 8 Using the Code ADREA-H," 26th Annual Loss Prevention Symposium, Session 75a, AIChE, 1992.</v>
      </c>
      <c r="O821" s="90" t="str">
        <f t="shared" si="87"/>
        <v>https://www.aiche.org/academy/conferences/loss-prevention-symposium/1992/proceeding/session/technical-papers</v>
      </c>
      <c r="P821" s="28" t="s">
        <v>16712</v>
      </c>
      <c r="Q821" s="90" t="str">
        <f t="shared" si="85"/>
        <v>https://www.aiche.org/node/1614766/group/9301/session/119026/paper/822436</v>
      </c>
    </row>
    <row r="822" spans="1:17" ht="46.5" x14ac:dyDescent="0.35">
      <c r="A822" s="29">
        <v>821</v>
      </c>
      <c r="B822" s="29" t="s">
        <v>12654</v>
      </c>
      <c r="C822" s="29" t="s">
        <v>12655</v>
      </c>
      <c r="D822" s="28" t="s">
        <v>12922</v>
      </c>
      <c r="E822" s="28" t="s">
        <v>12440</v>
      </c>
      <c r="F822" s="28" t="s">
        <v>12695</v>
      </c>
      <c r="G822" s="29"/>
      <c r="H822" s="29"/>
      <c r="I822" s="29"/>
      <c r="J822" s="29" t="s">
        <v>1621</v>
      </c>
      <c r="K822" s="29">
        <v>25</v>
      </c>
      <c r="L822" s="28" t="s">
        <v>12693</v>
      </c>
      <c r="M822" s="65" t="str">
        <f t="shared" si="86"/>
        <v>https://www.aiche.org/academy/conferences/loss-prevention-symposium/1992/proceeding</v>
      </c>
      <c r="N822" s="40" t="str">
        <f t="shared" si="84"/>
        <v>G. A. Melhem and P. A. Croce,, "Data Summary and Analysis of NFPA's BLEVE Trial," 26th Annual Loss Prevention Symposium, Session 75b, AIChE, 1992.</v>
      </c>
      <c r="O822" s="90" t="str">
        <f t="shared" si="87"/>
        <v>https://www.aiche.org/academy/conferences/loss-prevention-symposium/1992/proceeding/session/technical-papers</v>
      </c>
      <c r="P822" s="28" t="s">
        <v>16713</v>
      </c>
      <c r="Q822" s="90" t="str">
        <f t="shared" si="85"/>
        <v>https://www.aiche.org/node/1614766/group/9301/session/119026/paper/822441</v>
      </c>
    </row>
    <row r="823" spans="1:17" ht="46.5" x14ac:dyDescent="0.35">
      <c r="A823" s="29">
        <v>822</v>
      </c>
      <c r="B823" s="29" t="s">
        <v>12654</v>
      </c>
      <c r="C823" s="29" t="s">
        <v>12655</v>
      </c>
      <c r="D823" s="28" t="s">
        <v>12922</v>
      </c>
      <c r="E823" s="28" t="s">
        <v>12701</v>
      </c>
      <c r="F823" s="28" t="s">
        <v>12441</v>
      </c>
      <c r="G823" s="29"/>
      <c r="H823" s="29"/>
      <c r="I823" s="29"/>
      <c r="J823" s="29" t="s">
        <v>1624</v>
      </c>
      <c r="K823" s="29">
        <v>26</v>
      </c>
      <c r="L823" s="28" t="s">
        <v>12693</v>
      </c>
      <c r="M823" s="65" t="str">
        <f t="shared" si="86"/>
        <v>https://www.aiche.org/academy/conferences/loss-prevention-symposium/1992/proceeding</v>
      </c>
      <c r="N823" s="40" t="str">
        <f t="shared" si="84"/>
        <v>E. M. P. Lenois and  J. A. Davenport, "A Survey of Vapor Cloud Explosions - Second Update," 26th Annual Loss Prevention Symposium, Session 75c, AIChE, 1992.</v>
      </c>
      <c r="O823" s="90" t="str">
        <f t="shared" si="87"/>
        <v>https://www.aiche.org/academy/conferences/loss-prevention-symposium/1992/proceeding/session/technical-papers</v>
      </c>
      <c r="P823" s="28" t="s">
        <v>16714</v>
      </c>
      <c r="Q823" s="90" t="str">
        <f t="shared" si="85"/>
        <v>https://www.aiche.org/node/1614766/group/9301/session/119026/paper/822446</v>
      </c>
    </row>
    <row r="824" spans="1:17" ht="46.5" x14ac:dyDescent="0.35">
      <c r="A824" s="29">
        <v>823</v>
      </c>
      <c r="B824" s="29" t="s">
        <v>12654</v>
      </c>
      <c r="C824" s="29" t="s">
        <v>12655</v>
      </c>
      <c r="D824" s="28" t="s">
        <v>12922</v>
      </c>
      <c r="E824" s="28" t="s">
        <v>12442</v>
      </c>
      <c r="F824" s="28" t="s">
        <v>12443</v>
      </c>
      <c r="G824" s="29"/>
      <c r="H824" s="29"/>
      <c r="I824" s="29"/>
      <c r="J824" s="29" t="s">
        <v>1627</v>
      </c>
      <c r="K824" s="29">
        <v>27</v>
      </c>
      <c r="L824" s="28" t="s">
        <v>12693</v>
      </c>
      <c r="M824" s="65" t="str">
        <f t="shared" si="86"/>
        <v>https://www.aiche.org/academy/conferences/loss-prevention-symposium/1992/proceeding</v>
      </c>
      <c r="N824" s="40" t="str">
        <f t="shared" si="84"/>
        <v>L. J. Moore, "Development of a Methodology to Estimate Property Damage Loss from Vapor Cloud Explosion," 26th Annual Loss Prevention Symposium, Session 75d, AIChE, 1992.</v>
      </c>
      <c r="O824" s="90" t="str">
        <f t="shared" si="87"/>
        <v>https://www.aiche.org/academy/conferences/loss-prevention-symposium/1992/proceeding/session/technical-papers</v>
      </c>
      <c r="P824" s="28" t="s">
        <v>16715</v>
      </c>
      <c r="Q824" s="90" t="str">
        <f t="shared" si="85"/>
        <v>https://www.aiche.org/node/1614766/group/9301/session/119026/paper/822451</v>
      </c>
    </row>
    <row r="825" spans="1:17" ht="46.5" x14ac:dyDescent="0.35">
      <c r="A825" s="29">
        <v>824</v>
      </c>
      <c r="B825" s="29" t="s">
        <v>12654</v>
      </c>
      <c r="C825" s="29" t="s">
        <v>12655</v>
      </c>
      <c r="D825" s="28" t="s">
        <v>12922</v>
      </c>
      <c r="E825" s="28" t="s">
        <v>12444</v>
      </c>
      <c r="F825" s="28" t="s">
        <v>15670</v>
      </c>
      <c r="G825" s="29"/>
      <c r="H825" s="29"/>
      <c r="I825" s="29"/>
      <c r="J825" s="29" t="s">
        <v>1632</v>
      </c>
      <c r="K825" s="29">
        <v>28</v>
      </c>
      <c r="L825" s="28" t="s">
        <v>12693</v>
      </c>
      <c r="M825" s="65" t="str">
        <f t="shared" si="86"/>
        <v>https://www.aiche.org/academy/conferences/loss-prevention-symposium/1992/proceeding</v>
      </c>
      <c r="N825" s="40" t="str">
        <f t="shared" si="84"/>
        <v>J. E. S. Venart, K. Sumathipala, K. F. Sollows, et al., "To BLEVE or not to BLEVE - Anatomy of a Boiling Liquid Expanding Vapor Explosio," 26th Annual Loss Prevention Symposium, Session 75e, AIChE, 1992.</v>
      </c>
      <c r="O825" s="90" t="str">
        <f t="shared" si="87"/>
        <v>https://www.aiche.org/academy/conferences/loss-prevention-symposium/1992/proceeding/session/technical-papers</v>
      </c>
      <c r="P825" s="28" t="s">
        <v>16716</v>
      </c>
      <c r="Q825" s="90" t="str">
        <f t="shared" si="85"/>
        <v>https://www.aiche.org/node/1614766/group/9301/session/119026/paper/822456</v>
      </c>
    </row>
    <row r="826" spans="1:17" ht="46.5" x14ac:dyDescent="0.35">
      <c r="A826" s="29">
        <v>825</v>
      </c>
      <c r="B826" s="29" t="s">
        <v>12654</v>
      </c>
      <c r="C826" s="29" t="s">
        <v>12655</v>
      </c>
      <c r="D826" s="28" t="s">
        <v>12922</v>
      </c>
      <c r="E826" s="28" t="s">
        <v>12445</v>
      </c>
      <c r="F826" s="28" t="s">
        <v>12446</v>
      </c>
      <c r="G826" s="29"/>
      <c r="H826" s="29"/>
      <c r="I826" s="29"/>
      <c r="J826" s="29" t="s">
        <v>12927</v>
      </c>
      <c r="K826" s="29">
        <v>29</v>
      </c>
      <c r="L826" s="28" t="s">
        <v>12693</v>
      </c>
      <c r="M826" s="65" t="str">
        <f t="shared" si="86"/>
        <v>https://www.aiche.org/academy/conferences/loss-prevention-symposium/1992/proceeding</v>
      </c>
      <c r="N826" s="40" t="str">
        <f t="shared" si="84"/>
        <v>M. G. Whitney, D. D. Barker, and K. M. Spivey , "Ultimate Capacity of Blast Loaded Structures Common to Chemical Plant," 26th Annual Loss Prevention Symposium, Session 75f, AIChE, 1992.</v>
      </c>
      <c r="O826" s="90" t="str">
        <f t="shared" si="87"/>
        <v>https://www.aiche.org/academy/conferences/loss-prevention-symposium/1992/proceeding/session/technical-papers</v>
      </c>
      <c r="P826" s="28" t="s">
        <v>16717</v>
      </c>
      <c r="Q826" s="90" t="str">
        <f t="shared" si="85"/>
        <v>https://www.aiche.org/node/1614766/group/9301/session/119026/paper/822461</v>
      </c>
    </row>
    <row r="827" spans="1:17" ht="31" x14ac:dyDescent="0.35">
      <c r="A827" s="29">
        <v>826</v>
      </c>
      <c r="B827" s="29" t="s">
        <v>12654</v>
      </c>
      <c r="C827" s="29" t="s">
        <v>12655</v>
      </c>
      <c r="D827" s="28" t="s">
        <v>12923</v>
      </c>
      <c r="E827" s="28" t="s">
        <v>12447</v>
      </c>
      <c r="F827" s="28" t="s">
        <v>1536</v>
      </c>
      <c r="G827" s="29"/>
      <c r="H827" s="29"/>
      <c r="I827" s="29"/>
      <c r="J827" s="29" t="s">
        <v>1636</v>
      </c>
      <c r="K827" s="29">
        <v>30</v>
      </c>
      <c r="L827" s="28" t="s">
        <v>12693</v>
      </c>
      <c r="M827" s="65" t="str">
        <f t="shared" si="86"/>
        <v>https://www.aiche.org/academy/conferences/loss-prevention-symposium/1992/proceeding</v>
      </c>
      <c r="N827" s="40" t="str">
        <f t="shared" si="84"/>
        <v>J. O. Philley, "Acceptable Risk? ," 26th Annual Loss Prevention Symposium, Session 76a, AIChE, 1992.</v>
      </c>
      <c r="O827" s="90" t="str">
        <f t="shared" si="87"/>
        <v>https://www.aiche.org/academy/conferences/loss-prevention-symposium/1992/proceeding/session/technical-papers</v>
      </c>
      <c r="P827" s="28" t="s">
        <v>16718</v>
      </c>
      <c r="Q827" s="90" t="str">
        <f t="shared" si="85"/>
        <v>https://www.aiche.org/node/1614766/group/9301/session/119026/paper/822466</v>
      </c>
    </row>
    <row r="828" spans="1:17" ht="31" x14ac:dyDescent="0.35">
      <c r="A828" s="29">
        <v>827</v>
      </c>
      <c r="B828" s="29" t="s">
        <v>12654</v>
      </c>
      <c r="C828" s="29" t="s">
        <v>12655</v>
      </c>
      <c r="D828" s="28" t="s">
        <v>12923</v>
      </c>
      <c r="E828" s="28" t="s">
        <v>13780</v>
      </c>
      <c r="F828" s="28" t="s">
        <v>1553</v>
      </c>
      <c r="G828" s="29"/>
      <c r="H828" s="29"/>
      <c r="I828" s="29"/>
      <c r="J828" s="29" t="s">
        <v>1639</v>
      </c>
      <c r="K828" s="29">
        <v>31</v>
      </c>
      <c r="L828" s="28" t="s">
        <v>12693</v>
      </c>
      <c r="M828" s="65" t="str">
        <f t="shared" si="86"/>
        <v>https://www.aiche.org/academy/conferences/loss-prevention-symposium/1992/proceeding</v>
      </c>
      <c r="N828" s="40" t="str">
        <f t="shared" si="84"/>
        <v>J. F. Murphy, "Dow Chemical Company's Consolidated Audit," 26th Annual Loss Prevention Symposium, Session 76b, AIChE, 1992.</v>
      </c>
      <c r="O828" s="90" t="str">
        <f t="shared" si="87"/>
        <v>https://www.aiche.org/academy/conferences/loss-prevention-symposium/1992/proceeding/session/technical-papers</v>
      </c>
      <c r="P828" s="28" t="s">
        <v>16719</v>
      </c>
      <c r="Q828" s="90" t="str">
        <f t="shared" si="85"/>
        <v>https://www.aiche.org/node/1614766/group/9301/session/119026/paper/822471</v>
      </c>
    </row>
    <row r="829" spans="1:17" ht="31" x14ac:dyDescent="0.35">
      <c r="A829" s="29">
        <v>828</v>
      </c>
      <c r="B829" s="29" t="s">
        <v>12654</v>
      </c>
      <c r="C829" s="29" t="s">
        <v>12655</v>
      </c>
      <c r="D829" s="28" t="s">
        <v>12923</v>
      </c>
      <c r="E829" s="28" t="s">
        <v>12448</v>
      </c>
      <c r="F829" s="28" t="s">
        <v>12449</v>
      </c>
      <c r="G829" s="29"/>
      <c r="H829" s="29"/>
      <c r="I829" s="29"/>
      <c r="J829" s="29" t="s">
        <v>1642</v>
      </c>
      <c r="K829" s="29">
        <v>32</v>
      </c>
      <c r="L829" s="28" t="s">
        <v>12693</v>
      </c>
      <c r="M829" s="65" t="str">
        <f t="shared" si="86"/>
        <v>https://www.aiche.org/academy/conferences/loss-prevention-symposium/1992/proceeding</v>
      </c>
      <c r="N829" s="40" t="str">
        <f t="shared" si="84"/>
        <v>R. W. Johnson and  F. L. Leverenz, "HAZOPs Today," 26th Annual Loss Prevention Symposium, Session 76c, AIChE, 1992.</v>
      </c>
      <c r="O829" s="90" t="str">
        <f t="shared" si="87"/>
        <v>https://www.aiche.org/academy/conferences/loss-prevention-symposium/1992/proceeding/session/technical-papers</v>
      </c>
      <c r="P829" s="28" t="s">
        <v>16720</v>
      </c>
      <c r="Q829" s="90" t="str">
        <f t="shared" si="85"/>
        <v>https://www.aiche.org/node/1614766/group/9301/session/119026/paper/822476</v>
      </c>
    </row>
    <row r="830" spans="1:17" ht="31" x14ac:dyDescent="0.35">
      <c r="A830" s="29">
        <v>829</v>
      </c>
      <c r="B830" s="29" t="s">
        <v>12654</v>
      </c>
      <c r="C830" s="29" t="s">
        <v>12655</v>
      </c>
      <c r="D830" s="28" t="s">
        <v>12923</v>
      </c>
      <c r="E830" s="28" t="s">
        <v>13781</v>
      </c>
      <c r="F830" s="28" t="s">
        <v>6629</v>
      </c>
      <c r="G830" s="29"/>
      <c r="H830" s="29"/>
      <c r="I830" s="29"/>
      <c r="J830" s="29" t="s">
        <v>1645</v>
      </c>
      <c r="K830" s="29">
        <v>33</v>
      </c>
      <c r="L830" s="28" t="s">
        <v>12693</v>
      </c>
      <c r="M830" s="65" t="str">
        <f t="shared" si="86"/>
        <v>https://www.aiche.org/academy/conferences/loss-prevention-symposium/1992/proceeding</v>
      </c>
      <c r="N830" s="40" t="str">
        <f t="shared" si="84"/>
        <v>D. J. Leggett, "Management of a Reactive Chemicals Incident - A Case Study," 26th Annual Loss Prevention Symposium, Session 76d, AIChE, 1992.</v>
      </c>
      <c r="O830" s="90" t="str">
        <f t="shared" si="87"/>
        <v>https://www.aiche.org/academy/conferences/loss-prevention-symposium/1992/proceeding/session/technical-papers</v>
      </c>
      <c r="P830" s="28" t="s">
        <v>16721</v>
      </c>
      <c r="Q830" s="90" t="str">
        <f t="shared" si="85"/>
        <v>https://www.aiche.org/node/1614766/group/9301/session/119026/paper/822481</v>
      </c>
    </row>
    <row r="831" spans="1:17" ht="46.5" x14ac:dyDescent="0.35">
      <c r="A831" s="29">
        <v>830</v>
      </c>
      <c r="B831" s="29" t="s">
        <v>12654</v>
      </c>
      <c r="C831" s="29" t="s">
        <v>12655</v>
      </c>
      <c r="D831" s="28" t="s">
        <v>12923</v>
      </c>
      <c r="E831" s="28" t="s">
        <v>12759</v>
      </c>
      <c r="F831" s="28" t="s">
        <v>12450</v>
      </c>
      <c r="G831" s="29"/>
      <c r="H831" s="29"/>
      <c r="I831" s="29"/>
      <c r="J831" s="29" t="s">
        <v>1648</v>
      </c>
      <c r="K831" s="29">
        <v>34</v>
      </c>
      <c r="L831" s="28" t="s">
        <v>12693</v>
      </c>
      <c r="M831" s="65" t="str">
        <f t="shared" si="86"/>
        <v>https://www.aiche.org/academy/conferences/loss-prevention-symposium/1992/proceeding</v>
      </c>
      <c r="N831" s="40" t="str">
        <f t="shared" si="84"/>
        <v>J. Griffiths, D. Coppersthwaite, and B. Gray, "Oscillatory Instability in a Semi-Batch Reactor," 26th Annual Loss Prevention Symposium, Session 76e, AIChE, 1992.</v>
      </c>
      <c r="O831" s="90" t="str">
        <f t="shared" si="87"/>
        <v>https://www.aiche.org/academy/conferences/loss-prevention-symposium/1992/proceeding/session/technical-papers</v>
      </c>
      <c r="P831" s="28" t="s">
        <v>16722</v>
      </c>
      <c r="Q831" s="90" t="str">
        <f t="shared" si="85"/>
        <v>https://www.aiche.org/node/1614766/group/9301/session/119026/paper/822486</v>
      </c>
    </row>
    <row r="832" spans="1:17" ht="31" x14ac:dyDescent="0.35">
      <c r="A832" s="29">
        <v>831</v>
      </c>
      <c r="B832" s="29" t="s">
        <v>12654</v>
      </c>
      <c r="C832" s="29" t="s">
        <v>12655</v>
      </c>
      <c r="D832" s="28" t="s">
        <v>12923</v>
      </c>
      <c r="E832" s="28" t="s">
        <v>12451</v>
      </c>
      <c r="F832" s="28"/>
      <c r="G832" s="29"/>
      <c r="H832" s="29"/>
      <c r="I832" s="29"/>
      <c r="J832" s="29" t="s">
        <v>12928</v>
      </c>
      <c r="K832" s="29">
        <v>35</v>
      </c>
      <c r="L832" s="28" t="s">
        <v>12693</v>
      </c>
      <c r="M832" s="65" t="str">
        <f>HYPERLINK("https://www.aiche.org/academy/conferences/loss-prevention-symposium/1992/proceeding")</f>
        <v>https://www.aiche.org/academy/conferences/loss-prevention-symposium/1992/proceeding</v>
      </c>
      <c r="N832" s="40" t="str">
        <f t="shared" si="84"/>
        <v>, "Index of Papers Symposia 1 thru 25 ," 26th Annual Loss Prevention Symposium, Session 76f, AIChE, 1992.</v>
      </c>
      <c r="O832" s="90" t="str">
        <f>HYPERLINK("https://www.aiche.org/academy/conferences/loss-prevention-symposium/1992/proceeding/session/technical-papers")</f>
        <v>https://www.aiche.org/academy/conferences/loss-prevention-symposium/1992/proceeding/session/technical-papers</v>
      </c>
      <c r="P832" s="28" t="s">
        <v>16723</v>
      </c>
      <c r="Q832" s="90" t="str">
        <f t="shared" si="85"/>
        <v>https://www.aiche.org/node/1614766/group/9301/session/119026/paper/822491</v>
      </c>
    </row>
    <row r="833" spans="1:17" ht="46.5" x14ac:dyDescent="0.35">
      <c r="A833" s="29">
        <v>832</v>
      </c>
      <c r="B833" s="29" t="s">
        <v>12656</v>
      </c>
      <c r="C833" s="29" t="s">
        <v>12657</v>
      </c>
      <c r="D833" s="38" t="s">
        <v>12930</v>
      </c>
      <c r="E833" s="28" t="s">
        <v>13782</v>
      </c>
      <c r="F833" s="28" t="s">
        <v>12452</v>
      </c>
      <c r="G833" s="29"/>
      <c r="H833" s="29"/>
      <c r="I833" s="29"/>
      <c r="J833" s="29" t="s">
        <v>878</v>
      </c>
      <c r="K833" s="29">
        <v>1</v>
      </c>
      <c r="L833" s="28" t="s">
        <v>12929</v>
      </c>
      <c r="M833" s="65" t="str">
        <f t="shared" ref="M833:M870" si="88">HYPERLINK("https://www.aiche.org/academy/conferences/loss-prevention-symposium/1993/proceeding")</f>
        <v>https://www.aiche.org/academy/conferences/loss-prevention-symposium/1993/proceeding</v>
      </c>
      <c r="N833" s="40" t="str">
        <f t="shared" si="84"/>
        <v>W. F. Early, J. B. Mettalia, Jr., and S. S. Grossel, "Preparation Of The Guidlines For Engineering Design For Process Safety," 27th Annual Loss Prevention Symposium, Session 7a, AIChE, 1993.</v>
      </c>
      <c r="O833" s="90" t="str">
        <f t="shared" ref="O833:O870" si="89">HYPERLINK("https://www.aiche.org/academy/conferences/loss-prevention-symposium/1993/proceeding/session/technical-papers")</f>
        <v>https://www.aiche.org/academy/conferences/loss-prevention-symposium/1993/proceeding/session/technical-papers</v>
      </c>
      <c r="P833" s="28" t="s">
        <v>16724</v>
      </c>
      <c r="Q833" s="90" t="str">
        <f t="shared" si="85"/>
        <v>https://www.aiche.org/node/1615276/group/9306/session/119036/paper/822506</v>
      </c>
    </row>
    <row r="834" spans="1:17" ht="46.5" x14ac:dyDescent="0.35">
      <c r="A834" s="29">
        <v>833</v>
      </c>
      <c r="B834" s="29" t="s">
        <v>12656</v>
      </c>
      <c r="C834" s="29" t="s">
        <v>12657</v>
      </c>
      <c r="D834" s="38" t="s">
        <v>12930</v>
      </c>
      <c r="E834" s="28" t="s">
        <v>13533</v>
      </c>
      <c r="F834" s="28" t="s">
        <v>13597</v>
      </c>
      <c r="G834" s="29"/>
      <c r="H834" s="29"/>
      <c r="I834" s="29"/>
      <c r="J834" s="29" t="s">
        <v>881</v>
      </c>
      <c r="K834" s="29">
        <v>2</v>
      </c>
      <c r="L834" s="28" t="s">
        <v>12929</v>
      </c>
      <c r="M834" s="65" t="str">
        <f t="shared" si="88"/>
        <v>https://www.aiche.org/academy/conferences/loss-prevention-symposium/1993/proceeding</v>
      </c>
      <c r="N834" s="40" t="str">
        <f t="shared" si="84"/>
        <v>M. D. Weill and J. W. Rebeck  , "A Quality Oriented Approach to Process Safety Management Implementation," 27th Annual Loss Prevention Symposium, Session 7b, AIChE, 1993.</v>
      </c>
      <c r="O834" s="90" t="str">
        <f t="shared" si="89"/>
        <v>https://www.aiche.org/academy/conferences/loss-prevention-symposium/1993/proceeding/session/technical-papers</v>
      </c>
      <c r="P834" s="28" t="s">
        <v>16725</v>
      </c>
      <c r="Q834" s="90" t="str">
        <f t="shared" si="85"/>
        <v>https://www.aiche.org/node/1615276/group/9306/session/119036/paper/822511</v>
      </c>
    </row>
    <row r="835" spans="1:17" ht="46.5" x14ac:dyDescent="0.35">
      <c r="A835" s="29">
        <v>834</v>
      </c>
      <c r="B835" s="29" t="s">
        <v>12656</v>
      </c>
      <c r="C835" s="29" t="s">
        <v>12657</v>
      </c>
      <c r="D835" s="38" t="s">
        <v>12930</v>
      </c>
      <c r="E835" s="28" t="s">
        <v>13534</v>
      </c>
      <c r="F835" s="28" t="s">
        <v>13598</v>
      </c>
      <c r="G835" s="29"/>
      <c r="H835" s="29"/>
      <c r="I835" s="29"/>
      <c r="J835" s="29" t="s">
        <v>884</v>
      </c>
      <c r="K835" s="29">
        <v>3</v>
      </c>
      <c r="L835" s="28" t="s">
        <v>12929</v>
      </c>
      <c r="M835" s="65" t="str">
        <f t="shared" si="88"/>
        <v>https://www.aiche.org/academy/conferences/loss-prevention-symposium/1993/proceeding</v>
      </c>
      <c r="N835" s="40" t="str">
        <f t="shared" si="84"/>
        <v>R. Foster and B. Klimczak  , "FireScan Condition Monitoring for Critical Protection Equipment," 27th Annual Loss Prevention Symposium, Session 7c, AIChE, 1993.</v>
      </c>
      <c r="O835" s="90" t="str">
        <f t="shared" si="89"/>
        <v>https://www.aiche.org/academy/conferences/loss-prevention-symposium/1993/proceeding/session/technical-papers</v>
      </c>
      <c r="P835" s="28" t="s">
        <v>16726</v>
      </c>
      <c r="Q835" s="90" t="str">
        <f t="shared" si="85"/>
        <v>https://www.aiche.org/node/1615276/group/9306/session/119036/paper/822516</v>
      </c>
    </row>
    <row r="836" spans="1:17" ht="46.5" x14ac:dyDescent="0.35">
      <c r="A836" s="29">
        <v>835</v>
      </c>
      <c r="B836" s="29" t="s">
        <v>12656</v>
      </c>
      <c r="C836" s="29" t="s">
        <v>12657</v>
      </c>
      <c r="D836" s="38" t="s">
        <v>12930</v>
      </c>
      <c r="E836" s="28" t="s">
        <v>13535</v>
      </c>
      <c r="F836" s="28" t="s">
        <v>13599</v>
      </c>
      <c r="G836" s="29"/>
      <c r="H836" s="29"/>
      <c r="I836" s="29"/>
      <c r="J836" s="29" t="s">
        <v>889</v>
      </c>
      <c r="K836" s="29">
        <v>4</v>
      </c>
      <c r="L836" s="28" t="s">
        <v>12929</v>
      </c>
      <c r="M836" s="65" t="str">
        <f t="shared" si="88"/>
        <v>https://www.aiche.org/academy/conferences/loss-prevention-symposium/1993/proceeding</v>
      </c>
      <c r="N836" s="40" t="str">
        <f t="shared" ref="N836:N899" si="90">F836&amp;", """&amp;E836&amp;","" "&amp;L836&amp;","&amp;" Session "&amp;J836&amp;", AIChE, "&amp;MID(C836,5,4)&amp;"."</f>
        <v>J. Shah and T. C. McKelvey, "Using Major Hazards Review to Identify Atypical Hazards For Quantitative Risk Assessment," 27th Annual Loss Prevention Symposium, Session 7d, AIChE, 1993.</v>
      </c>
      <c r="O836" s="90" t="str">
        <f t="shared" si="89"/>
        <v>https://www.aiche.org/academy/conferences/loss-prevention-symposium/1993/proceeding/session/technical-papers</v>
      </c>
      <c r="P836" s="28" t="s">
        <v>16727</v>
      </c>
      <c r="Q836" s="90" t="str">
        <f t="shared" si="85"/>
        <v>https://www.aiche.org/node/1615276/group/9306/session/119036/paper/822521</v>
      </c>
    </row>
    <row r="837" spans="1:17" ht="31" x14ac:dyDescent="0.35">
      <c r="A837" s="29">
        <v>836</v>
      </c>
      <c r="B837" s="29" t="s">
        <v>12656</v>
      </c>
      <c r="C837" s="29" t="s">
        <v>12657</v>
      </c>
      <c r="D837" s="38" t="s">
        <v>12930</v>
      </c>
      <c r="E837" s="28" t="s">
        <v>13536</v>
      </c>
      <c r="F837" s="28" t="s">
        <v>6102</v>
      </c>
      <c r="G837" s="29"/>
      <c r="H837" s="29"/>
      <c r="I837" s="29"/>
      <c r="J837" s="29" t="s">
        <v>892</v>
      </c>
      <c r="K837" s="29">
        <v>5</v>
      </c>
      <c r="L837" s="28" t="s">
        <v>12929</v>
      </c>
      <c r="M837" s="65" t="str">
        <f t="shared" si="88"/>
        <v>https://www.aiche.org/academy/conferences/loss-prevention-symposium/1993/proceeding</v>
      </c>
      <c r="N837" s="40" t="str">
        <f t="shared" si="90"/>
        <v>G. W. Whitaker, "Contractor - Hazard Identification and Control," 27th Annual Loss Prevention Symposium, Session 7e, AIChE, 1993.</v>
      </c>
      <c r="O837" s="90" t="str">
        <f t="shared" si="89"/>
        <v>https://www.aiche.org/academy/conferences/loss-prevention-symposium/1993/proceeding/session/technical-papers</v>
      </c>
      <c r="P837" s="28" t="s">
        <v>16728</v>
      </c>
      <c r="Q837" s="90" t="str">
        <f t="shared" si="85"/>
        <v>https://www.aiche.org/node/1615276/group/9306/session/119036/paper/822526</v>
      </c>
    </row>
    <row r="838" spans="1:17" ht="62" x14ac:dyDescent="0.35">
      <c r="A838" s="29">
        <v>837</v>
      </c>
      <c r="B838" s="29" t="s">
        <v>12656</v>
      </c>
      <c r="C838" s="29" t="s">
        <v>12657</v>
      </c>
      <c r="D838" s="38" t="s">
        <v>12931</v>
      </c>
      <c r="E838" s="28" t="s">
        <v>13537</v>
      </c>
      <c r="F838" s="28" t="s">
        <v>12453</v>
      </c>
      <c r="G838" s="29"/>
      <c r="H838" s="29"/>
      <c r="I838" s="29"/>
      <c r="J838" s="29" t="s">
        <v>897</v>
      </c>
      <c r="K838" s="29">
        <v>6</v>
      </c>
      <c r="L838" s="28" t="s">
        <v>12929</v>
      </c>
      <c r="M838" s="65" t="str">
        <f t="shared" si="88"/>
        <v>https://www.aiche.org/academy/conferences/loss-prevention-symposium/1993/proceeding</v>
      </c>
      <c r="N838" s="40" t="str">
        <f t="shared" si="90"/>
        <v>A. D. Kaeppeler, K. E. Sweetland, and M. D. Woltanski, "Health and Safety Practices and Procedures for Effective Loss Control on Environmental Assessment and Remediation Projects," 27th Annual Loss Prevention Symposium, Session 8a, AIChE, 1993.</v>
      </c>
      <c r="O838" s="90" t="str">
        <f t="shared" si="89"/>
        <v>https://www.aiche.org/academy/conferences/loss-prevention-symposium/1993/proceeding/session/technical-papers</v>
      </c>
      <c r="P838" s="28" t="s">
        <v>16729</v>
      </c>
      <c r="Q838" s="90" t="str">
        <f t="shared" si="85"/>
        <v>https://www.aiche.org/node/1615276/group/9306/session/119036/paper/822531</v>
      </c>
    </row>
    <row r="839" spans="1:17" ht="46.5" x14ac:dyDescent="0.35">
      <c r="A839" s="29">
        <v>838</v>
      </c>
      <c r="B839" s="29" t="s">
        <v>12656</v>
      </c>
      <c r="C839" s="29" t="s">
        <v>12657</v>
      </c>
      <c r="D839" s="38" t="s">
        <v>12931</v>
      </c>
      <c r="E839" s="28" t="s">
        <v>13538</v>
      </c>
      <c r="F839" s="28" t="s">
        <v>6138</v>
      </c>
      <c r="G839" s="29"/>
      <c r="H839" s="29"/>
      <c r="I839" s="29"/>
      <c r="J839" s="29" t="s">
        <v>899</v>
      </c>
      <c r="K839" s="29">
        <v>7</v>
      </c>
      <c r="L839" s="28" t="s">
        <v>12929</v>
      </c>
      <c r="M839" s="65" t="str">
        <f t="shared" si="88"/>
        <v>https://www.aiche.org/academy/conferences/loss-prevention-symposium/1993/proceeding</v>
      </c>
      <c r="N839" s="40" t="str">
        <f t="shared" si="90"/>
        <v>W. L. Wehrum, "Case Study of a Hydrogen Peroxide Related Detonation in a Wastewater Treatment Tank," 27th Annual Loss Prevention Symposium, Session 8b, AIChE, 1993.</v>
      </c>
      <c r="O839" s="90" t="str">
        <f t="shared" si="89"/>
        <v>https://www.aiche.org/academy/conferences/loss-prevention-symposium/1993/proceeding/session/technical-papers</v>
      </c>
      <c r="P839" s="28" t="s">
        <v>16730</v>
      </c>
      <c r="Q839" s="90" t="str">
        <f t="shared" si="85"/>
        <v>https://www.aiche.org/node/1615276/group/9306/session/119036/paper/822536</v>
      </c>
    </row>
    <row r="840" spans="1:17" ht="46.5" x14ac:dyDescent="0.35">
      <c r="A840" s="29">
        <v>839</v>
      </c>
      <c r="B840" s="29" t="s">
        <v>12656</v>
      </c>
      <c r="C840" s="29" t="s">
        <v>12657</v>
      </c>
      <c r="D840" s="38" t="s">
        <v>12931</v>
      </c>
      <c r="E840" s="28" t="s">
        <v>13783</v>
      </c>
      <c r="F840" s="28" t="s">
        <v>3882</v>
      </c>
      <c r="G840" s="29"/>
      <c r="H840" s="29"/>
      <c r="I840" s="29"/>
      <c r="J840" s="29" t="s">
        <v>903</v>
      </c>
      <c r="K840" s="29">
        <v>8</v>
      </c>
      <c r="L840" s="28" t="s">
        <v>12929</v>
      </c>
      <c r="M840" s="65" t="str">
        <f t="shared" si="88"/>
        <v>https://www.aiche.org/academy/conferences/loss-prevention-symposium/1993/proceeding</v>
      </c>
      <c r="N840" s="40" t="str">
        <f t="shared" si="90"/>
        <v>T. H. Pratt, "A Suggested Electrostatic Mechanism For The Ignition Of Flammable Vapors Escaping From A Wastewater Solution Containing A Peroxide," 27th Annual Loss Prevention Symposium, Session 8c, AIChE, 1993.</v>
      </c>
      <c r="O840" s="90" t="str">
        <f t="shared" si="89"/>
        <v>https://www.aiche.org/academy/conferences/loss-prevention-symposium/1993/proceeding/session/technical-papers</v>
      </c>
      <c r="P840" s="28" t="s">
        <v>16731</v>
      </c>
      <c r="Q840" s="90" t="str">
        <f t="shared" si="85"/>
        <v>https://www.aiche.org/node/1615276/group/9306/session/119036/paper/822541</v>
      </c>
    </row>
    <row r="841" spans="1:17" ht="46.5" x14ac:dyDescent="0.35">
      <c r="A841" s="29">
        <v>840</v>
      </c>
      <c r="B841" s="29" t="s">
        <v>12656</v>
      </c>
      <c r="C841" s="29" t="s">
        <v>12657</v>
      </c>
      <c r="D841" s="38" t="s">
        <v>12931</v>
      </c>
      <c r="E841" s="28" t="s">
        <v>13539</v>
      </c>
      <c r="F841" s="28" t="s">
        <v>1128</v>
      </c>
      <c r="G841" s="29"/>
      <c r="H841" s="29"/>
      <c r="I841" s="29"/>
      <c r="J841" s="29" t="s">
        <v>906</v>
      </c>
      <c r="K841" s="29">
        <v>9</v>
      </c>
      <c r="L841" s="28" t="s">
        <v>12929</v>
      </c>
      <c r="M841" s="65" t="str">
        <f t="shared" si="88"/>
        <v>https://www.aiche.org/academy/conferences/loss-prevention-symposium/1993/proceeding</v>
      </c>
      <c r="N841" s="40" t="str">
        <f t="shared" si="90"/>
        <v>R. W. Prugh, "Quantitative Evaluation of Fireball Hazards," 27th Annual Loss Prevention Symposium, Session 8d, AIChE, 1993.</v>
      </c>
      <c r="O841" s="90" t="str">
        <f t="shared" si="89"/>
        <v>https://www.aiche.org/academy/conferences/loss-prevention-symposium/1993/proceeding/session/technical-papers</v>
      </c>
      <c r="P841" s="28" t="s">
        <v>16732</v>
      </c>
      <c r="Q841" s="90" t="str">
        <f t="shared" si="85"/>
        <v>https://www.aiche.org/node/1615276/group/9306/session/119036/paper/822546</v>
      </c>
    </row>
    <row r="842" spans="1:17" ht="46.5" x14ac:dyDescent="0.35">
      <c r="A842" s="29">
        <v>841</v>
      </c>
      <c r="B842" s="29" t="s">
        <v>12656</v>
      </c>
      <c r="C842" s="29" t="s">
        <v>12657</v>
      </c>
      <c r="D842" s="38" t="s">
        <v>12931</v>
      </c>
      <c r="E842" s="28" t="s">
        <v>13540</v>
      </c>
      <c r="F842" s="28" t="s">
        <v>6144</v>
      </c>
      <c r="G842" s="29"/>
      <c r="H842" s="29"/>
      <c r="I842" s="29"/>
      <c r="J842" s="29" t="s">
        <v>910</v>
      </c>
      <c r="K842" s="29">
        <v>10</v>
      </c>
      <c r="L842" s="28" t="s">
        <v>12929</v>
      </c>
      <c r="M842" s="65" t="str">
        <f t="shared" si="88"/>
        <v>https://www.aiche.org/academy/conferences/loss-prevention-symposium/1993/proceeding</v>
      </c>
      <c r="N842" s="40" t="str">
        <f t="shared" si="90"/>
        <v>G. Browne, "Evaluating External Spill Response Resources," 27th Annual Loss Prevention Symposium, Session 8e, AIChE, 1993.</v>
      </c>
      <c r="O842" s="90" t="str">
        <f t="shared" si="89"/>
        <v>https://www.aiche.org/academy/conferences/loss-prevention-symposium/1993/proceeding/session/technical-papers</v>
      </c>
      <c r="P842" s="28" t="s">
        <v>16733</v>
      </c>
      <c r="Q842" s="90" t="str">
        <f t="shared" si="85"/>
        <v>https://www.aiche.org/node/1615276/group/9306/session/119036/paper/822551</v>
      </c>
    </row>
    <row r="843" spans="1:17" ht="31" x14ac:dyDescent="0.35">
      <c r="A843" s="29">
        <v>842</v>
      </c>
      <c r="B843" s="29" t="s">
        <v>12656</v>
      </c>
      <c r="C843" s="29" t="s">
        <v>12657</v>
      </c>
      <c r="D843" s="38" t="s">
        <v>12932</v>
      </c>
      <c r="E843" s="28" t="s">
        <v>12760</v>
      </c>
      <c r="F843" s="28" t="s">
        <v>3927</v>
      </c>
      <c r="G843" s="29"/>
      <c r="H843" s="29"/>
      <c r="I843" s="29"/>
      <c r="J843" s="29" t="s">
        <v>915</v>
      </c>
      <c r="K843" s="29">
        <v>11</v>
      </c>
      <c r="L843" s="28" t="s">
        <v>12929</v>
      </c>
      <c r="M843" s="65" t="str">
        <f t="shared" si="88"/>
        <v>https://www.aiche.org/academy/conferences/loss-prevention-symposium/1993/proceeding</v>
      </c>
      <c r="N843" s="40" t="str">
        <f t="shared" si="90"/>
        <v>T. H. Seymour, "Development Of OSHA's PSM Regulations: Lessons Learned," 27th Annual Loss Prevention Symposium, Session 9a, AIChE, 1993.</v>
      </c>
      <c r="O843" s="90" t="str">
        <f t="shared" si="89"/>
        <v>https://www.aiche.org/academy/conferences/loss-prevention-symposium/1993/proceeding/session/technical-papers</v>
      </c>
      <c r="P843" s="28" t="s">
        <v>16734</v>
      </c>
      <c r="Q843" s="90" t="str">
        <f t="shared" ref="Q843:Q853" si="91">HYPERLINK(P843)</f>
        <v>https://www.aiche.org/node/1615276/group/9306/session/119036/paper/822556</v>
      </c>
    </row>
    <row r="844" spans="1:17" ht="46.5" x14ac:dyDescent="0.35">
      <c r="A844" s="29">
        <v>843</v>
      </c>
      <c r="B844" s="29" t="s">
        <v>12656</v>
      </c>
      <c r="C844" s="29" t="s">
        <v>12657</v>
      </c>
      <c r="D844" s="38" t="s">
        <v>12932</v>
      </c>
      <c r="E844" s="28" t="s">
        <v>12454</v>
      </c>
      <c r="F844" s="28" t="s">
        <v>13600</v>
      </c>
      <c r="G844" s="29"/>
      <c r="H844" s="29"/>
      <c r="I844" s="29"/>
      <c r="J844" s="29" t="s">
        <v>919</v>
      </c>
      <c r="K844" s="29">
        <v>12</v>
      </c>
      <c r="L844" s="28" t="s">
        <v>12929</v>
      </c>
      <c r="M844" s="65" t="str">
        <f t="shared" si="88"/>
        <v>https://www.aiche.org/academy/conferences/loss-prevention-symposium/1993/proceeding</v>
      </c>
      <c r="N844" s="40" t="str">
        <f t="shared" si="90"/>
        <v>L. Helsing and R. Craig Matthiessen, "EPA's Risk Management Plan Regulations: Insights And Intention," 27th Annual Loss Prevention Symposium, Session 9b, AIChE, 1993.</v>
      </c>
      <c r="O844" s="90" t="str">
        <f t="shared" si="89"/>
        <v>https://www.aiche.org/academy/conferences/loss-prevention-symposium/1993/proceeding/session/technical-papers</v>
      </c>
      <c r="P844" s="28" t="s">
        <v>16735</v>
      </c>
      <c r="Q844" s="90" t="str">
        <f t="shared" si="91"/>
        <v>https://www.aiche.org/node/1615276/group/9306/session/119036/paper/822561</v>
      </c>
    </row>
    <row r="845" spans="1:17" ht="46.5" x14ac:dyDescent="0.35">
      <c r="A845" s="29">
        <v>844</v>
      </c>
      <c r="B845" s="29" t="s">
        <v>12656</v>
      </c>
      <c r="C845" s="29" t="s">
        <v>12657</v>
      </c>
      <c r="D845" s="38" t="s">
        <v>12932</v>
      </c>
      <c r="E845" s="28" t="s">
        <v>12761</v>
      </c>
      <c r="F845" s="28" t="s">
        <v>12455</v>
      </c>
      <c r="G845" s="29"/>
      <c r="H845" s="29"/>
      <c r="I845" s="29"/>
      <c r="J845" s="29" t="s">
        <v>923</v>
      </c>
      <c r="K845" s="29">
        <v>13</v>
      </c>
      <c r="L845" s="28" t="s">
        <v>12929</v>
      </c>
      <c r="M845" s="65" t="str">
        <f t="shared" si="88"/>
        <v>https://www.aiche.org/academy/conferences/loss-prevention-symposium/1993/proceeding</v>
      </c>
      <c r="N845" s="40" t="str">
        <f t="shared" si="90"/>
        <v>D. Andrews, "OSHA's And EPA's Use Of Performance-Based Regulations For Accident Prevention: A Petroleum Industry Viewpoint," 27th Annual Loss Prevention Symposium, Session 9c, AIChE, 1993.</v>
      </c>
      <c r="O845" s="90" t="str">
        <f t="shared" si="89"/>
        <v>https://www.aiche.org/academy/conferences/loss-prevention-symposium/1993/proceeding/session/technical-papers</v>
      </c>
      <c r="P845" s="28" t="s">
        <v>16736</v>
      </c>
      <c r="Q845" s="90" t="str">
        <f t="shared" si="91"/>
        <v>https://www.aiche.org/node/1615276/group/9306/session/119036/paper/822566</v>
      </c>
    </row>
    <row r="846" spans="1:17" ht="46.5" x14ac:dyDescent="0.35">
      <c r="A846" s="29">
        <v>845</v>
      </c>
      <c r="B846" s="29" t="s">
        <v>12656</v>
      </c>
      <c r="C846" s="29" t="s">
        <v>12657</v>
      </c>
      <c r="D846" s="38" t="s">
        <v>12932</v>
      </c>
      <c r="E846" s="28" t="s">
        <v>12762</v>
      </c>
      <c r="F846" s="28" t="s">
        <v>12456</v>
      </c>
      <c r="G846" s="29"/>
      <c r="H846" s="29"/>
      <c r="I846" s="29"/>
      <c r="J846" s="29" t="s">
        <v>926</v>
      </c>
      <c r="K846" s="29">
        <v>14</v>
      </c>
      <c r="L846" s="28" t="s">
        <v>12929</v>
      </c>
      <c r="M846" s="65" t="str">
        <f t="shared" si="88"/>
        <v>https://www.aiche.org/academy/conferences/loss-prevention-symposium/1993/proceeding</v>
      </c>
      <c r="N846" s="40" t="str">
        <f t="shared" si="90"/>
        <v>S. Crowther, "Disaster Potential Evaluation Guidlines: Preventing Major Chemical Accidents In Texas," 27th Annual Loss Prevention Symposium, Session 9d, AIChE, 1993.</v>
      </c>
      <c r="O846" s="90" t="str">
        <f t="shared" si="89"/>
        <v>https://www.aiche.org/academy/conferences/loss-prevention-symposium/1993/proceeding/session/technical-papers</v>
      </c>
      <c r="P846" s="28" t="s">
        <v>16737</v>
      </c>
      <c r="Q846" s="90" t="str">
        <f t="shared" si="91"/>
        <v>https://www.aiche.org/node/1615276/group/9306/session/119036/paper/822571</v>
      </c>
    </row>
    <row r="847" spans="1:17" ht="46.5" x14ac:dyDescent="0.35">
      <c r="A847" s="29">
        <v>846</v>
      </c>
      <c r="B847" s="29" t="s">
        <v>12656</v>
      </c>
      <c r="C847" s="29" t="s">
        <v>12657</v>
      </c>
      <c r="D847" s="38" t="s">
        <v>12932</v>
      </c>
      <c r="E847" s="28" t="s">
        <v>13541</v>
      </c>
      <c r="F847" s="28" t="s">
        <v>3220</v>
      </c>
      <c r="G847" s="29"/>
      <c r="H847" s="29"/>
      <c r="I847" s="29"/>
      <c r="J847" s="29" t="s">
        <v>929</v>
      </c>
      <c r="K847" s="29">
        <v>15</v>
      </c>
      <c r="L847" s="28" t="s">
        <v>12929</v>
      </c>
      <c r="M847" s="65" t="str">
        <f t="shared" si="88"/>
        <v>https://www.aiche.org/academy/conferences/loss-prevention-symposium/1993/proceeding</v>
      </c>
      <c r="N847" s="40" t="str">
        <f t="shared" si="90"/>
        <v>W. L. Frank, "The Technical Basis For Using Substance Lists And Threshold Quantities For Prioritizing Major Accident Prevention And Regulatory Activites," 27th Annual Loss Prevention Symposium, Session 9e, AIChE, 1993.</v>
      </c>
      <c r="O847" s="90" t="str">
        <f t="shared" si="89"/>
        <v>https://www.aiche.org/academy/conferences/loss-prevention-symposium/1993/proceeding/session/technical-papers</v>
      </c>
      <c r="P847" s="28" t="s">
        <v>16738</v>
      </c>
      <c r="Q847" s="90" t="str">
        <f t="shared" si="91"/>
        <v>https://www.aiche.org/node/1615276/group/9306/session/119036/paper/822576</v>
      </c>
    </row>
    <row r="848" spans="1:17" ht="46.5" x14ac:dyDescent="0.35">
      <c r="A848" s="29">
        <v>847</v>
      </c>
      <c r="B848" s="29" t="s">
        <v>12656</v>
      </c>
      <c r="C848" s="29" t="s">
        <v>12657</v>
      </c>
      <c r="D848" s="38" t="s">
        <v>12933</v>
      </c>
      <c r="E848" s="28" t="s">
        <v>13542</v>
      </c>
      <c r="F848" s="28" t="s">
        <v>13601</v>
      </c>
      <c r="G848" s="29"/>
      <c r="H848" s="29"/>
      <c r="I848" s="29"/>
      <c r="J848" s="29" t="s">
        <v>934</v>
      </c>
      <c r="K848" s="29">
        <v>16</v>
      </c>
      <c r="L848" s="28" t="s">
        <v>12929</v>
      </c>
      <c r="M848" s="65" t="str">
        <f t="shared" si="88"/>
        <v>https://www.aiche.org/academy/conferences/loss-prevention-symposium/1993/proceeding</v>
      </c>
      <c r="N848" s="40" t="str">
        <f t="shared" si="90"/>
        <v>N. E. Scheffler, L. S. Green, and D. Frurip, "Vapor Suppression of Chemicals Using Foam," 27th Annual Loss Prevention Symposium, Session 10a, AIChE, 1993.</v>
      </c>
      <c r="O848" s="90" t="str">
        <f t="shared" si="89"/>
        <v>https://www.aiche.org/academy/conferences/loss-prevention-symposium/1993/proceeding/session/technical-papers</v>
      </c>
      <c r="P848" s="28" t="s">
        <v>16739</v>
      </c>
      <c r="Q848" s="90" t="str">
        <f t="shared" si="91"/>
        <v>https://www.aiche.org/node/1615276/group/9306/session/119036/paper/822581</v>
      </c>
    </row>
    <row r="849" spans="1:17" ht="46.5" x14ac:dyDescent="0.35">
      <c r="A849" s="29">
        <v>848</v>
      </c>
      <c r="B849" s="29" t="s">
        <v>12656</v>
      </c>
      <c r="C849" s="29" t="s">
        <v>12657</v>
      </c>
      <c r="D849" s="38" t="s">
        <v>12933</v>
      </c>
      <c r="E849" s="28" t="s">
        <v>13543</v>
      </c>
      <c r="F849" s="28" t="s">
        <v>12457</v>
      </c>
      <c r="G849" s="29"/>
      <c r="H849" s="29"/>
      <c r="I849" s="29"/>
      <c r="J849" s="29" t="s">
        <v>939</v>
      </c>
      <c r="K849" s="29">
        <v>17</v>
      </c>
      <c r="L849" s="28" t="s">
        <v>12929</v>
      </c>
      <c r="M849" s="65" t="str">
        <f t="shared" si="88"/>
        <v>https://www.aiche.org/academy/conferences/loss-prevention-symposium/1993/proceeding</v>
      </c>
      <c r="N849" s="40" t="str">
        <f t="shared" si="90"/>
        <v>D. D. Barker, M. G. Whitney, and J. H. Waclawczyk, "Failure and Design Limit Criteria for Blast Loaded Structure," 27th Annual Loss Prevention Symposium, Session 10b, AIChE, 1993.</v>
      </c>
      <c r="O849" s="90" t="str">
        <f t="shared" si="89"/>
        <v>https://www.aiche.org/academy/conferences/loss-prevention-symposium/1993/proceeding/session/technical-papers</v>
      </c>
      <c r="P849" s="28" t="s">
        <v>16740</v>
      </c>
      <c r="Q849" s="90" t="str">
        <f t="shared" si="91"/>
        <v>https://www.aiche.org/node/1615276/group/9306/session/119036/paper/822586</v>
      </c>
    </row>
    <row r="850" spans="1:17" ht="46.5" x14ac:dyDescent="0.35">
      <c r="A850" s="29">
        <v>849</v>
      </c>
      <c r="B850" s="29" t="s">
        <v>12656</v>
      </c>
      <c r="C850" s="29" t="s">
        <v>12657</v>
      </c>
      <c r="D850" s="38" t="s">
        <v>12933</v>
      </c>
      <c r="E850" s="28" t="s">
        <v>13544</v>
      </c>
      <c r="F850" s="28" t="s">
        <v>12458</v>
      </c>
      <c r="G850" s="29"/>
      <c r="H850" s="29"/>
      <c r="I850" s="29"/>
      <c r="J850" s="29" t="s">
        <v>942</v>
      </c>
      <c r="K850" s="29">
        <v>18</v>
      </c>
      <c r="L850" s="28" t="s">
        <v>12929</v>
      </c>
      <c r="M850" s="65" t="str">
        <f t="shared" si="88"/>
        <v>https://www.aiche.org/academy/conferences/loss-prevention-symposium/1993/proceeding</v>
      </c>
      <c r="N850" s="40" t="str">
        <f t="shared" si="90"/>
        <v>T. Knittel, "In Line (Detonation) Flame Arresters - Function, Certification, Selection and Application," 27th Annual Loss Prevention Symposium, Session 10c, AIChE, 1993.</v>
      </c>
      <c r="O850" s="90" t="str">
        <f t="shared" si="89"/>
        <v>https://www.aiche.org/academy/conferences/loss-prevention-symposium/1993/proceeding/session/technical-papers</v>
      </c>
      <c r="P850" s="28" t="s">
        <v>16741</v>
      </c>
      <c r="Q850" s="90" t="str">
        <f t="shared" si="91"/>
        <v>https://www.aiche.org/node/1615276/group/9306/session/119036/paper/822591</v>
      </c>
    </row>
    <row r="851" spans="1:17" ht="31" x14ac:dyDescent="0.35">
      <c r="A851" s="29">
        <v>850</v>
      </c>
      <c r="B851" s="29" t="s">
        <v>12656</v>
      </c>
      <c r="C851" s="29" t="s">
        <v>12657</v>
      </c>
      <c r="D851" s="38" t="s">
        <v>12933</v>
      </c>
      <c r="E851" s="28" t="s">
        <v>13784</v>
      </c>
      <c r="F851" s="28" t="s">
        <v>13602</v>
      </c>
      <c r="G851" s="29"/>
      <c r="H851" s="29"/>
      <c r="I851" s="29"/>
      <c r="J851" s="29" t="s">
        <v>937</v>
      </c>
      <c r="K851" s="29">
        <v>19</v>
      </c>
      <c r="L851" s="28" t="s">
        <v>12929</v>
      </c>
      <c r="M851" s="65" t="str">
        <f t="shared" si="88"/>
        <v>https://www.aiche.org/academy/conferences/loss-prevention-symposium/1993/proceeding</v>
      </c>
      <c r="N851" s="40" t="str">
        <f t="shared" si="90"/>
        <v>A. J. Torres, Jr. and T. J. Simmons, "Testing Of Portable Tanks For Flammable Liquids," 27th Annual Loss Prevention Symposium, Session 10d, AIChE, 1993.</v>
      </c>
      <c r="O851" s="90" t="str">
        <f t="shared" si="89"/>
        <v>https://www.aiche.org/academy/conferences/loss-prevention-symposium/1993/proceeding/session/technical-papers</v>
      </c>
      <c r="P851" s="28" t="s">
        <v>16742</v>
      </c>
      <c r="Q851" s="90" t="str">
        <f t="shared" si="91"/>
        <v>https://www.aiche.org/node/1615276/group/9306/session/119036/paper/822596</v>
      </c>
    </row>
    <row r="852" spans="1:17" ht="46.5" x14ac:dyDescent="0.35">
      <c r="A852" s="29">
        <v>851</v>
      </c>
      <c r="B852" s="29" t="s">
        <v>12656</v>
      </c>
      <c r="C852" s="29" t="s">
        <v>12657</v>
      </c>
      <c r="D852" s="38" t="s">
        <v>12933</v>
      </c>
      <c r="E852" s="28" t="s">
        <v>13545</v>
      </c>
      <c r="F852" s="28" t="s">
        <v>13603</v>
      </c>
      <c r="G852" s="29"/>
      <c r="H852" s="29"/>
      <c r="I852" s="29"/>
      <c r="J852" s="29" t="s">
        <v>946</v>
      </c>
      <c r="K852" s="29">
        <v>20</v>
      </c>
      <c r="L852" s="28" t="s">
        <v>12929</v>
      </c>
      <c r="M852" s="65" t="str">
        <f t="shared" si="88"/>
        <v>https://www.aiche.org/academy/conferences/loss-prevention-symposium/1993/proceeding</v>
      </c>
      <c r="N852" s="40" t="str">
        <f t="shared" si="90"/>
        <v>L. L. Simpson and P. E. Minton, "Ethylene Oxide Explosion at Seadrift, Texas - Reboiler Safety," 27th Annual Loss Prevention Symposium, Session 10e, AIChE, 1993.</v>
      </c>
      <c r="O852" s="90" t="str">
        <f t="shared" si="89"/>
        <v>https://www.aiche.org/academy/conferences/loss-prevention-symposium/1993/proceeding/session/technical-papers</v>
      </c>
      <c r="P852" s="28" t="s">
        <v>16743</v>
      </c>
      <c r="Q852" s="90" t="str">
        <f t="shared" si="91"/>
        <v>https://www.aiche.org/node/1615276/group/9306/session/119036/paper/822601</v>
      </c>
    </row>
    <row r="853" spans="1:17" ht="31" x14ac:dyDescent="0.35">
      <c r="A853" s="29">
        <v>852</v>
      </c>
      <c r="B853" s="29" t="s">
        <v>12656</v>
      </c>
      <c r="C853" s="29" t="s">
        <v>12657</v>
      </c>
      <c r="D853" s="38" t="s">
        <v>12933</v>
      </c>
      <c r="E853" s="28" t="s">
        <v>13546</v>
      </c>
      <c r="F853" s="28" t="s">
        <v>1602</v>
      </c>
      <c r="G853" s="29"/>
      <c r="H853" s="29"/>
      <c r="I853" s="29"/>
      <c r="J853" s="29" t="s">
        <v>1748</v>
      </c>
      <c r="K853" s="29">
        <v>21</v>
      </c>
      <c r="L853" s="28" t="s">
        <v>12929</v>
      </c>
      <c r="M853" s="65" t="str">
        <f t="shared" si="88"/>
        <v>https://www.aiche.org/academy/conferences/loss-prevention-symposium/1993/proceeding</v>
      </c>
      <c r="N853" s="40" t="str">
        <f t="shared" si="90"/>
        <v>O. M. Slye, Jr., "Liquid Drainage And Containment For Safe Plant Operations," 27th Annual Loss Prevention Symposium, Session 10f, AIChE, 1993.</v>
      </c>
      <c r="O853" s="90" t="str">
        <f t="shared" si="89"/>
        <v>https://www.aiche.org/academy/conferences/loss-prevention-symposium/1993/proceeding/session/technical-papers</v>
      </c>
      <c r="P853" s="28" t="s">
        <v>16744</v>
      </c>
      <c r="Q853" s="90" t="str">
        <f t="shared" si="91"/>
        <v>https://www.aiche.org/node/1615276/group/9306/session/119036/paper/822606</v>
      </c>
    </row>
    <row r="854" spans="1:17" ht="31" x14ac:dyDescent="0.35">
      <c r="A854" s="29">
        <v>853</v>
      </c>
      <c r="B854" s="29">
        <v>1993</v>
      </c>
      <c r="C854" s="29" t="s">
        <v>12657</v>
      </c>
      <c r="D854" s="38">
        <v>22</v>
      </c>
      <c r="E854" s="28" t="s">
        <v>12678</v>
      </c>
      <c r="F854" s="28"/>
      <c r="G854" s="29"/>
      <c r="H854" s="29"/>
      <c r="I854" s="29"/>
      <c r="J854" s="29"/>
      <c r="K854" s="29">
        <v>22</v>
      </c>
      <c r="L854" s="28" t="s">
        <v>12929</v>
      </c>
      <c r="M854" s="65" t="str">
        <f t="shared" si="88"/>
        <v>https://www.aiche.org/academy/conferences/loss-prevention-symposium/1993/proceeding</v>
      </c>
      <c r="N854" s="40" t="str">
        <f t="shared" si="90"/>
        <v>, "no paper," 27th Annual Loss Prevention Symposium, Session , AIChE, 1993.</v>
      </c>
      <c r="O854" s="90" t="str">
        <f t="shared" si="89"/>
        <v>https://www.aiche.org/academy/conferences/loss-prevention-symposium/1993/proceeding/session/technical-papers</v>
      </c>
      <c r="P854" s="28"/>
      <c r="Q854" s="28"/>
    </row>
    <row r="855" spans="1:17" ht="62" x14ac:dyDescent="0.35">
      <c r="A855" s="29">
        <v>854</v>
      </c>
      <c r="B855" s="29">
        <v>1993</v>
      </c>
      <c r="C855" s="29" t="s">
        <v>12657</v>
      </c>
      <c r="D855" s="38" t="s">
        <v>12934</v>
      </c>
      <c r="E855" s="28" t="s">
        <v>13547</v>
      </c>
      <c r="F855" s="28" t="s">
        <v>13604</v>
      </c>
      <c r="G855" s="29"/>
      <c r="H855" s="29"/>
      <c r="I855" s="29"/>
      <c r="J855" s="29" t="s">
        <v>951</v>
      </c>
      <c r="K855" s="29">
        <v>23</v>
      </c>
      <c r="L855" s="28" t="s">
        <v>12929</v>
      </c>
      <c r="M855" s="65" t="str">
        <f t="shared" si="88"/>
        <v>https://www.aiche.org/academy/conferences/loss-prevention-symposium/1993/proceeding</v>
      </c>
      <c r="N855" s="40" t="str">
        <f t="shared" si="90"/>
        <v>B. C. Ream, E. M. Thorsteinson, et al. , "Ethylene Oxide Explosion at Seadrift, Texas - Iron Oxide Chemistry," 27th Annual Loss Prevention Symposium, Session 11a, AIChE, 1993.</v>
      </c>
      <c r="O855" s="90" t="str">
        <f t="shared" si="89"/>
        <v>https://www.aiche.org/academy/conferences/loss-prevention-symposium/1993/proceeding/session/technical-papers</v>
      </c>
      <c r="P855" s="28" t="s">
        <v>16745</v>
      </c>
      <c r="Q855" s="90" t="str">
        <f t="shared" ref="Q855:Q918" si="92">HYPERLINK(P855)</f>
        <v>https://www.aiche.org/node/1615276/group/9306/session/119036/paper/822611</v>
      </c>
    </row>
    <row r="856" spans="1:17" ht="62" x14ac:dyDescent="0.35">
      <c r="A856" s="29">
        <v>855</v>
      </c>
      <c r="B856" s="29">
        <v>1993</v>
      </c>
      <c r="C856" s="29" t="s">
        <v>12657</v>
      </c>
      <c r="D856" s="38" t="s">
        <v>12934</v>
      </c>
      <c r="E856" s="28" t="s">
        <v>13548</v>
      </c>
      <c r="F856" s="28" t="s">
        <v>6158</v>
      </c>
      <c r="G856" s="29"/>
      <c r="H856" s="29"/>
      <c r="I856" s="29"/>
      <c r="J856" s="29" t="s">
        <v>957</v>
      </c>
      <c r="K856" s="29">
        <v>24</v>
      </c>
      <c r="L856" s="28" t="s">
        <v>12929</v>
      </c>
      <c r="M856" s="65" t="str">
        <f t="shared" si="88"/>
        <v>https://www.aiche.org/academy/conferences/loss-prevention-symposium/1993/proceeding</v>
      </c>
      <c r="N856" s="40" t="str">
        <f t="shared" si="90"/>
        <v>R. Perbal, "Transient Flow Phenomena and Reaction Forces During Blowdown of Gas at High Pressures Through Relief Lines Behind Rupture Discs," 27th Annual Loss Prevention Symposium, Session 11b, AIChE, 1993.</v>
      </c>
      <c r="O856" s="90" t="str">
        <f t="shared" si="89"/>
        <v>https://www.aiche.org/academy/conferences/loss-prevention-symposium/1993/proceeding/session/technical-papers</v>
      </c>
      <c r="P856" s="28" t="s">
        <v>16746</v>
      </c>
      <c r="Q856" s="90" t="str">
        <f t="shared" si="92"/>
        <v>https://www.aiche.org/node/1615276/group/9306/session/119036/paper/822616</v>
      </c>
    </row>
    <row r="857" spans="1:17" ht="62" x14ac:dyDescent="0.35">
      <c r="A857" s="29">
        <v>856</v>
      </c>
      <c r="B857" s="29">
        <v>1993</v>
      </c>
      <c r="C857" s="29" t="s">
        <v>12657</v>
      </c>
      <c r="D857" s="38" t="s">
        <v>12934</v>
      </c>
      <c r="E857" s="28" t="s">
        <v>12679</v>
      </c>
      <c r="F857" s="28" t="s">
        <v>13605</v>
      </c>
      <c r="G857" s="29"/>
      <c r="H857" s="29"/>
      <c r="I857" s="29"/>
      <c r="J857" s="29" t="s">
        <v>963</v>
      </c>
      <c r="K857" s="29">
        <v>25</v>
      </c>
      <c r="L857" s="28" t="s">
        <v>12929</v>
      </c>
      <c r="M857" s="65" t="str">
        <f t="shared" si="88"/>
        <v>https://www.aiche.org/academy/conferences/loss-prevention-symposium/1993/proceeding</v>
      </c>
      <c r="N857" s="40" t="str">
        <f t="shared" si="90"/>
        <v>M. J. Pegg, P. R. Amyotte, and K. J. Mintz, "Measurement of the Flammability Envelope of Dusts," 27th Annual Loss Prevention Symposium, Session 11c, AIChE, 1993.</v>
      </c>
      <c r="O857" s="90" t="str">
        <f t="shared" si="89"/>
        <v>https://www.aiche.org/academy/conferences/loss-prevention-symposium/1993/proceeding/session/technical-papers</v>
      </c>
      <c r="P857" s="28" t="s">
        <v>16747</v>
      </c>
      <c r="Q857" s="90" t="str">
        <f t="shared" si="92"/>
        <v>https://www.aiche.org/node/1615276/group/9306/session/119036/paper/822621</v>
      </c>
    </row>
    <row r="858" spans="1:17" ht="62" x14ac:dyDescent="0.35">
      <c r="A858" s="29">
        <v>857</v>
      </c>
      <c r="B858" s="29">
        <v>1993</v>
      </c>
      <c r="C858" s="29" t="s">
        <v>12657</v>
      </c>
      <c r="D858" s="38" t="s">
        <v>12934</v>
      </c>
      <c r="E858" s="28" t="s">
        <v>12680</v>
      </c>
      <c r="F858" s="28" t="s">
        <v>2842</v>
      </c>
      <c r="G858" s="29"/>
      <c r="H858" s="29"/>
      <c r="I858" s="29"/>
      <c r="J858" s="29" t="s">
        <v>966</v>
      </c>
      <c r="K858" s="29">
        <v>26</v>
      </c>
      <c r="L858" s="28" t="s">
        <v>12929</v>
      </c>
      <c r="M858" s="65" t="str">
        <f t="shared" si="88"/>
        <v>https://www.aiche.org/academy/conferences/loss-prevention-symposium/1993/proceeding</v>
      </c>
      <c r="N858" s="40" t="str">
        <f t="shared" si="90"/>
        <v>W. P. M. Mercx, "Influence of Root Weight of Covered Highways on the Effects of an Internal Vapour Cloud Explosion," 27th Annual Loss Prevention Symposium, Session 11d, AIChE, 1993.</v>
      </c>
      <c r="O858" s="90" t="str">
        <f t="shared" si="89"/>
        <v>https://www.aiche.org/academy/conferences/loss-prevention-symposium/1993/proceeding/session/technical-papers</v>
      </c>
      <c r="P858" s="28" t="s">
        <v>16748</v>
      </c>
      <c r="Q858" s="90" t="str">
        <f t="shared" si="92"/>
        <v>https://www.aiche.org/node/1615276/group/9306/session/119036/paper/822626</v>
      </c>
    </row>
    <row r="859" spans="1:17" ht="62" x14ac:dyDescent="0.35">
      <c r="A859" s="29">
        <v>858</v>
      </c>
      <c r="B859" s="29">
        <v>1993</v>
      </c>
      <c r="C859" s="29" t="s">
        <v>12657</v>
      </c>
      <c r="D859" s="38" t="s">
        <v>12934</v>
      </c>
      <c r="E859" s="28" t="s">
        <v>12681</v>
      </c>
      <c r="F859" s="28" t="s">
        <v>13606</v>
      </c>
      <c r="G859" s="29"/>
      <c r="H859" s="29"/>
      <c r="I859" s="29"/>
      <c r="J859" s="29" t="s">
        <v>975</v>
      </c>
      <c r="K859" s="29">
        <v>27</v>
      </c>
      <c r="L859" s="28" t="s">
        <v>12929</v>
      </c>
      <c r="M859" s="65" t="str">
        <f t="shared" si="88"/>
        <v>https://www.aiche.org/academy/conferences/loss-prevention-symposium/1993/proceeding</v>
      </c>
      <c r="N859" s="40" t="str">
        <f t="shared" si="90"/>
        <v>V. Ebadat and P. Cartwright, "Electrostatic Hazards from Small Non-Conducting Containers for Flammable Liquids," 27th Annual Loss Prevention Symposium, Session 11e, AIChE, 1993.</v>
      </c>
      <c r="O859" s="90" t="str">
        <f t="shared" si="89"/>
        <v>https://www.aiche.org/academy/conferences/loss-prevention-symposium/1993/proceeding/session/technical-papers</v>
      </c>
      <c r="P859" s="28" t="s">
        <v>16749</v>
      </c>
      <c r="Q859" s="90" t="str">
        <f t="shared" si="92"/>
        <v>https://www.aiche.org/node/1615276/group/9306/session/119036/paper/822631</v>
      </c>
    </row>
    <row r="860" spans="1:17" ht="46.5" x14ac:dyDescent="0.35">
      <c r="A860" s="29">
        <v>859</v>
      </c>
      <c r="B860" s="29">
        <v>1993</v>
      </c>
      <c r="C860" s="29" t="s">
        <v>12657</v>
      </c>
      <c r="D860" s="38" t="s">
        <v>12935</v>
      </c>
      <c r="E860" s="28" t="s">
        <v>13549</v>
      </c>
      <c r="F860" s="28" t="s">
        <v>13607</v>
      </c>
      <c r="G860" s="29"/>
      <c r="H860" s="29"/>
      <c r="I860" s="29"/>
      <c r="J860" s="29" t="s">
        <v>980</v>
      </c>
      <c r="K860" s="29">
        <v>28</v>
      </c>
      <c r="L860" s="28" t="s">
        <v>12929</v>
      </c>
      <c r="M860" s="65" t="str">
        <f t="shared" si="88"/>
        <v>https://www.aiche.org/academy/conferences/loss-prevention-symposium/1993/proceeding</v>
      </c>
      <c r="N860" s="40" t="str">
        <f t="shared" si="90"/>
        <v>F. Gurry and M. L. Griffin, "Case Histories of Some Power- and Control-Based Process Safety Incidents," 27th Annual Loss Prevention Symposium, Session 12a, AIChE, 1993.</v>
      </c>
      <c r="O860" s="90" t="str">
        <f t="shared" si="89"/>
        <v>https://www.aiche.org/academy/conferences/loss-prevention-symposium/1993/proceeding/session/technical-papers</v>
      </c>
      <c r="P860" s="28" t="s">
        <v>16750</v>
      </c>
      <c r="Q860" s="90" t="str">
        <f t="shared" si="92"/>
        <v>https://www.aiche.org/node/1615276/group/9306/session/119036/paper/822636</v>
      </c>
    </row>
    <row r="861" spans="1:17" ht="46.5" x14ac:dyDescent="0.35">
      <c r="A861" s="29">
        <v>860</v>
      </c>
      <c r="B861" s="29">
        <v>1993</v>
      </c>
      <c r="C861" s="29" t="s">
        <v>12657</v>
      </c>
      <c r="D861" s="38" t="s">
        <v>12935</v>
      </c>
      <c r="E861" s="28" t="s">
        <v>12682</v>
      </c>
      <c r="F861" s="28" t="s">
        <v>13608</v>
      </c>
      <c r="G861" s="29"/>
      <c r="H861" s="29"/>
      <c r="I861" s="29"/>
      <c r="J861" s="29" t="s">
        <v>986</v>
      </c>
      <c r="K861" s="29">
        <v>29</v>
      </c>
      <c r="L861" s="28" t="s">
        <v>12929</v>
      </c>
      <c r="M861" s="65" t="str">
        <f t="shared" si="88"/>
        <v>https://www.aiche.org/academy/conferences/loss-prevention-symposium/1993/proceeding</v>
      </c>
      <c r="N861" s="40" t="str">
        <f t="shared" si="90"/>
        <v>G. Viera and P. H. Wadia, "Ethylene Oxide Explosion at Seadrift, Texas - Background and Technical Findings," 27th Annual Loss Prevention Symposium, Session 12b, AIChE, 1993.</v>
      </c>
      <c r="O861" s="90" t="str">
        <f t="shared" si="89"/>
        <v>https://www.aiche.org/academy/conferences/loss-prevention-symposium/1993/proceeding/session/technical-papers</v>
      </c>
      <c r="P861" s="28" t="s">
        <v>16751</v>
      </c>
      <c r="Q861" s="90" t="str">
        <f t="shared" si="92"/>
        <v>https://www.aiche.org/node/1615276/group/9306/session/119036/paper/822641</v>
      </c>
    </row>
    <row r="862" spans="1:17" ht="31" x14ac:dyDescent="0.35">
      <c r="A862" s="29">
        <v>861</v>
      </c>
      <c r="B862" s="29">
        <v>1993</v>
      </c>
      <c r="C862" s="29" t="s">
        <v>12657</v>
      </c>
      <c r="D862" s="38" t="s">
        <v>12935</v>
      </c>
      <c r="E862" s="28" t="s">
        <v>12683</v>
      </c>
      <c r="F862" s="28" t="s">
        <v>997</v>
      </c>
      <c r="G862" s="29"/>
      <c r="H862" s="29"/>
      <c r="I862" s="29"/>
      <c r="J862" s="29" t="s">
        <v>992</v>
      </c>
      <c r="K862" s="29">
        <v>30</v>
      </c>
      <c r="L862" s="28" t="s">
        <v>12929</v>
      </c>
      <c r="M862" s="65" t="str">
        <f t="shared" si="88"/>
        <v>https://www.aiche.org/academy/conferences/loss-prevention-symposium/1993/proceeding</v>
      </c>
      <c r="N862" s="40" t="str">
        <f t="shared" si="90"/>
        <v>R. E. Sanders, "Victims of Vacuum - Ego-Deflating Case Histories," 27th Annual Loss Prevention Symposium, Session 12c, AIChE, 1993.</v>
      </c>
      <c r="O862" s="90" t="str">
        <f t="shared" si="89"/>
        <v>https://www.aiche.org/academy/conferences/loss-prevention-symposium/1993/proceeding/session/technical-papers</v>
      </c>
      <c r="P862" s="28" t="s">
        <v>16752</v>
      </c>
      <c r="Q862" s="90" t="str">
        <f t="shared" si="92"/>
        <v>https://www.aiche.org/node/1615276/group/9306/session/119036/paper/822646</v>
      </c>
    </row>
    <row r="863" spans="1:17" ht="46.5" x14ac:dyDescent="0.35">
      <c r="A863" s="29">
        <v>862</v>
      </c>
      <c r="B863" s="29">
        <v>1993</v>
      </c>
      <c r="C863" s="29" t="s">
        <v>12657</v>
      </c>
      <c r="D863" s="38" t="s">
        <v>12935</v>
      </c>
      <c r="E863" s="28" t="s">
        <v>13550</v>
      </c>
      <c r="F863" s="28" t="s">
        <v>13609</v>
      </c>
      <c r="G863" s="29"/>
      <c r="H863" s="29"/>
      <c r="I863" s="29"/>
      <c r="J863" s="29" t="s">
        <v>998</v>
      </c>
      <c r="K863" s="29">
        <v>31</v>
      </c>
      <c r="L863" s="28" t="s">
        <v>12929</v>
      </c>
      <c r="M863" s="65" t="str">
        <f t="shared" si="88"/>
        <v>https://www.aiche.org/academy/conferences/loss-prevention-symposium/1993/proceeding</v>
      </c>
      <c r="N863" s="40" t="str">
        <f t="shared" si="90"/>
        <v>W. P. M. Mercx, A. C. van den Berg, and G. Opschoor, "Current Research at TNO on Vapor Cloud Explosion Modeling," 27th Annual Loss Prevention Symposium, Session 12d, AIChE, 1993.</v>
      </c>
      <c r="O863" s="90" t="str">
        <f t="shared" si="89"/>
        <v>https://www.aiche.org/academy/conferences/loss-prevention-symposium/1993/proceeding/session/technical-papers</v>
      </c>
      <c r="P863" s="28" t="s">
        <v>16753</v>
      </c>
      <c r="Q863" s="90" t="str">
        <f t="shared" si="92"/>
        <v>https://www.aiche.org/node/1615276/group/9306/session/119036/paper/822651</v>
      </c>
    </row>
    <row r="864" spans="1:17" ht="31" x14ac:dyDescent="0.35">
      <c r="A864" s="29">
        <v>863</v>
      </c>
      <c r="B864" s="29">
        <v>1993</v>
      </c>
      <c r="C864" s="29" t="s">
        <v>12657</v>
      </c>
      <c r="D864" s="38" t="s">
        <v>12935</v>
      </c>
      <c r="E864" s="28" t="s">
        <v>12684</v>
      </c>
      <c r="F864" s="28" t="s">
        <v>747</v>
      </c>
      <c r="G864" s="29"/>
      <c r="H864" s="29"/>
      <c r="I864" s="29"/>
      <c r="J864" s="29" t="s">
        <v>1002</v>
      </c>
      <c r="K864" s="29">
        <v>32</v>
      </c>
      <c r="L864" s="28" t="s">
        <v>12929</v>
      </c>
      <c r="M864" s="65" t="str">
        <f t="shared" si="88"/>
        <v>https://www.aiche.org/academy/conferences/loss-prevention-symposium/1993/proceeding</v>
      </c>
      <c r="N864" s="40" t="str">
        <f t="shared" si="90"/>
        <v>T. A. Kletz, "Unforseen Side-Effects of Improving the Environment," 27th Annual Loss Prevention Symposium, Session 12e, AIChE, 1993.</v>
      </c>
      <c r="O864" s="90" t="str">
        <f t="shared" si="89"/>
        <v>https://www.aiche.org/academy/conferences/loss-prevention-symposium/1993/proceeding/session/technical-papers</v>
      </c>
      <c r="P864" s="28" t="s">
        <v>16754</v>
      </c>
      <c r="Q864" s="90" t="str">
        <f t="shared" si="92"/>
        <v>https://www.aiche.org/node/1615276/group/9306/session/119036/paper/822656</v>
      </c>
    </row>
    <row r="865" spans="1:17" ht="46.5" x14ac:dyDescent="0.35">
      <c r="A865" s="29">
        <v>864</v>
      </c>
      <c r="B865" s="29">
        <v>1993</v>
      </c>
      <c r="C865" s="29" t="s">
        <v>12657</v>
      </c>
      <c r="D865" s="38" t="s">
        <v>12935</v>
      </c>
      <c r="E865" s="28" t="s">
        <v>12685</v>
      </c>
      <c r="F865" s="28" t="s">
        <v>13610</v>
      </c>
      <c r="G865" s="29"/>
      <c r="H865" s="29"/>
      <c r="I865" s="29"/>
      <c r="J865" s="29" t="s">
        <v>1791</v>
      </c>
      <c r="K865" s="29">
        <v>33</v>
      </c>
      <c r="L865" s="28" t="s">
        <v>12929</v>
      </c>
      <c r="M865" s="65" t="str">
        <f t="shared" si="88"/>
        <v>https://www.aiche.org/academy/conferences/loss-prevention-symposium/1993/proceeding</v>
      </c>
      <c r="N865" s="40" t="str">
        <f t="shared" si="90"/>
        <v>B. Matusz and D. L. Sadler, "A Comprehensive Program for Preventing Cyclohexane Oxidation Process Piping Failures," 27th Annual Loss Prevention Symposium, Session 12f, AIChE, 1993.</v>
      </c>
      <c r="O865" s="90" t="str">
        <f t="shared" si="89"/>
        <v>https://www.aiche.org/academy/conferences/loss-prevention-symposium/1993/proceeding/session/technical-papers</v>
      </c>
      <c r="P865" s="28" t="s">
        <v>16755</v>
      </c>
      <c r="Q865" s="90" t="str">
        <f t="shared" si="92"/>
        <v>https://www.aiche.org/node/1615276/group/9306/session/119036/paper/822661</v>
      </c>
    </row>
    <row r="866" spans="1:17" ht="31" x14ac:dyDescent="0.35">
      <c r="A866" s="29">
        <v>865</v>
      </c>
      <c r="B866" s="29">
        <v>1993</v>
      </c>
      <c r="C866" s="29" t="s">
        <v>12657</v>
      </c>
      <c r="D866" s="38"/>
      <c r="E866" s="28" t="s">
        <v>12692</v>
      </c>
      <c r="F866" s="28"/>
      <c r="G866" s="29"/>
      <c r="H866" s="29"/>
      <c r="I866" s="29"/>
      <c r="J866" s="29"/>
      <c r="K866" s="29">
        <v>34</v>
      </c>
      <c r="L866" s="28" t="s">
        <v>12929</v>
      </c>
      <c r="M866" s="65" t="str">
        <f t="shared" si="88"/>
        <v>https://www.aiche.org/academy/conferences/loss-prevention-symposium/1993/proceeding</v>
      </c>
      <c r="N866" s="40" t="str">
        <f t="shared" si="90"/>
        <v>, "Loss Prevention Sympsosia - Index of Papers," 27th Annual Loss Prevention Symposium, Session , AIChE, 1993.</v>
      </c>
      <c r="O866" s="90" t="str">
        <f t="shared" si="89"/>
        <v>https://www.aiche.org/academy/conferences/loss-prevention-symposium/1993/proceeding/session/technical-papers</v>
      </c>
      <c r="P866" s="28" t="s">
        <v>16756</v>
      </c>
      <c r="Q866" s="90" t="str">
        <f t="shared" si="92"/>
        <v>https://www.aiche.org/node/1615276/group/9306/session/119036/paper/822666</v>
      </c>
    </row>
    <row r="867" spans="1:17" ht="46.5" x14ac:dyDescent="0.35">
      <c r="A867" s="29">
        <v>866</v>
      </c>
      <c r="B867" s="29">
        <v>1993</v>
      </c>
      <c r="C867" s="29" t="s">
        <v>12657</v>
      </c>
      <c r="D867" s="38" t="s">
        <v>13786</v>
      </c>
      <c r="E867" s="28" t="s">
        <v>12686</v>
      </c>
      <c r="F867" s="28" t="s">
        <v>13785</v>
      </c>
      <c r="G867" s="29"/>
      <c r="H867" s="29"/>
      <c r="I867" s="29"/>
      <c r="J867" s="29" t="s">
        <v>12938</v>
      </c>
      <c r="K867" s="29">
        <v>35</v>
      </c>
      <c r="L867" s="28" t="s">
        <v>12929</v>
      </c>
      <c r="M867" s="65" t="str">
        <f t="shared" si="88"/>
        <v>https://www.aiche.org/academy/conferences/loss-prevention-symposium/1993/proceeding</v>
      </c>
      <c r="N867" s="40" t="str">
        <f t="shared" si="90"/>
        <v>Det norske Veritas Industry, Inc., "Inspection Programs and Engineering Analysis of Pressure Vessels in Wet Hydrogen Sulfide Service," 27th Annual Loss Prevention Symposium, Session 13a, AIChE, 1993.</v>
      </c>
      <c r="O867" s="90" t="str">
        <f t="shared" si="89"/>
        <v>https://www.aiche.org/academy/conferences/loss-prevention-symposium/1993/proceeding/session/technical-papers</v>
      </c>
      <c r="P867" s="28" t="s">
        <v>16757</v>
      </c>
      <c r="Q867" s="90" t="str">
        <f t="shared" si="92"/>
        <v>https://www.aiche.org/node/1615276/group/9306/session/119036/paper/822671</v>
      </c>
    </row>
    <row r="868" spans="1:17" ht="46.5" x14ac:dyDescent="0.35">
      <c r="A868" s="29">
        <v>867</v>
      </c>
      <c r="B868" s="29">
        <v>1993</v>
      </c>
      <c r="C868" s="29" t="s">
        <v>12657</v>
      </c>
      <c r="D868" s="38" t="s">
        <v>13786</v>
      </c>
      <c r="E868" s="28" t="s">
        <v>12687</v>
      </c>
      <c r="F868" s="28" t="s">
        <v>13611</v>
      </c>
      <c r="G868" s="29"/>
      <c r="H868" s="29"/>
      <c r="I868" s="29"/>
      <c r="J868" s="29" t="s">
        <v>12939</v>
      </c>
      <c r="K868" s="29">
        <v>36</v>
      </c>
      <c r="L868" s="28" t="s">
        <v>12929</v>
      </c>
      <c r="M868" s="65" t="str">
        <f t="shared" si="88"/>
        <v>https://www.aiche.org/academy/conferences/loss-prevention-symposium/1993/proceeding</v>
      </c>
      <c r="N868" s="40" t="str">
        <f t="shared" si="90"/>
        <v>M. J. Conley and D. Williams, "Ammonia Vessel Integrity Program a Modern Approach," 27th Annual Loss Prevention Symposium, Session 13b, AIChE, 1993.</v>
      </c>
      <c r="O868" s="90" t="str">
        <f t="shared" si="89"/>
        <v>https://www.aiche.org/academy/conferences/loss-prevention-symposium/1993/proceeding/session/technical-papers</v>
      </c>
      <c r="P868" s="28" t="s">
        <v>16758</v>
      </c>
      <c r="Q868" s="90" t="str">
        <f t="shared" si="92"/>
        <v>https://www.aiche.org/node/1615276/group/9306/session/119036/paper/822676</v>
      </c>
    </row>
    <row r="869" spans="1:17" ht="46.5" x14ac:dyDescent="0.35">
      <c r="A869" s="29">
        <v>868</v>
      </c>
      <c r="B869" s="29">
        <v>1993</v>
      </c>
      <c r="C869" s="29" t="s">
        <v>12657</v>
      </c>
      <c r="D869" s="38" t="s">
        <v>13786</v>
      </c>
      <c r="E869" s="28" t="s">
        <v>12688</v>
      </c>
      <c r="F869" s="28" t="s">
        <v>15663</v>
      </c>
      <c r="G869" s="29"/>
      <c r="H869" s="29"/>
      <c r="I869" s="29"/>
      <c r="J869" s="29" t="s">
        <v>12940</v>
      </c>
      <c r="K869" s="29">
        <v>37</v>
      </c>
      <c r="L869" s="28" t="s">
        <v>12929</v>
      </c>
      <c r="M869" s="65" t="str">
        <f t="shared" si="88"/>
        <v>https://www.aiche.org/academy/conferences/loss-prevention-symposium/1993/proceeding</v>
      </c>
      <c r="N869" s="40" t="str">
        <f t="shared" si="90"/>
        <v>O. T. Saugerud and S. O. Angelsen, "Probabilistic Calculation of Remaining Life Time of Steam Reformer Furnace Tubes," 27th Annual Loss Prevention Symposium, Session 13c, AIChE, 1993.</v>
      </c>
      <c r="O869" s="90" t="str">
        <f t="shared" si="89"/>
        <v>https://www.aiche.org/academy/conferences/loss-prevention-symposium/1993/proceeding/session/technical-papers</v>
      </c>
      <c r="P869" s="28" t="s">
        <v>16759</v>
      </c>
      <c r="Q869" s="90" t="str">
        <f t="shared" si="92"/>
        <v>https://www.aiche.org/node/1615276/group/9306/session/119036/paper/822681</v>
      </c>
    </row>
    <row r="870" spans="1:17" ht="46.5" x14ac:dyDescent="0.35">
      <c r="A870" s="29">
        <v>869</v>
      </c>
      <c r="B870" s="29">
        <v>1993</v>
      </c>
      <c r="C870" s="29" t="s">
        <v>12657</v>
      </c>
      <c r="D870" s="38" t="s">
        <v>13786</v>
      </c>
      <c r="E870" s="28" t="s">
        <v>12689</v>
      </c>
      <c r="F870" s="28" t="s">
        <v>13612</v>
      </c>
      <c r="G870" s="29"/>
      <c r="H870" s="29"/>
      <c r="I870" s="29"/>
      <c r="J870" s="29" t="s">
        <v>12941</v>
      </c>
      <c r="K870" s="29">
        <v>38</v>
      </c>
      <c r="L870" s="28" t="s">
        <v>12929</v>
      </c>
      <c r="M870" s="65" t="str">
        <f t="shared" si="88"/>
        <v>https://www.aiche.org/academy/conferences/loss-prevention-symposium/1993/proceeding</v>
      </c>
      <c r="N870" s="40" t="str">
        <f t="shared" si="90"/>
        <v>W. L. Frank, P. E., "Technical Bases for Using Substance Lists and Threshold Quantities for Prioritizing Major Accident Prevention and Regulatory Activities," 27th Annual Loss Prevention Symposium, Session 13d, AIChE, 1993.</v>
      </c>
      <c r="O870" s="90" t="str">
        <f t="shared" si="89"/>
        <v>https://www.aiche.org/academy/conferences/loss-prevention-symposium/1993/proceeding/session/technical-papers</v>
      </c>
      <c r="P870" s="28" t="s">
        <v>16760</v>
      </c>
      <c r="Q870" s="90" t="str">
        <f t="shared" si="92"/>
        <v>https://www.aiche.org/node/1615276/group/9306/session/119036/paper/822686</v>
      </c>
    </row>
    <row r="871" spans="1:17" ht="31" x14ac:dyDescent="0.35">
      <c r="A871" s="29">
        <v>870</v>
      </c>
      <c r="B871" s="29">
        <v>1993</v>
      </c>
      <c r="C871" s="29" t="s">
        <v>12657</v>
      </c>
      <c r="D871" s="38" t="s">
        <v>13786</v>
      </c>
      <c r="E871" s="28" t="s">
        <v>12690</v>
      </c>
      <c r="F871" s="28" t="s">
        <v>12691</v>
      </c>
      <c r="G871" s="29"/>
      <c r="H871" s="29"/>
      <c r="I871" s="29"/>
      <c r="J871" s="29" t="s">
        <v>12942</v>
      </c>
      <c r="K871" s="29">
        <v>39</v>
      </c>
      <c r="L871" s="28" t="s">
        <v>12929</v>
      </c>
      <c r="M871" s="65" t="str">
        <f>HYPERLINK("https://www.aiche.org/academy/conferences/loss-prevention-symposium/1993/proceeding")</f>
        <v>https://www.aiche.org/academy/conferences/loss-prevention-symposium/1993/proceeding</v>
      </c>
      <c r="N871" s="40" t="str">
        <f t="shared" si="90"/>
        <v>S. E. Feltch, "Texas Air Control Board Permit Review for Disaster Reviews," 27th Annual Loss Prevention Symposium, Session 13e, AIChE, 1993.</v>
      </c>
      <c r="O871" s="90" t="str">
        <f>HYPERLINK("https://www.aiche.org/academy/conferences/loss-prevention-symposium/1993/proceeding/session/technical-papers")</f>
        <v>https://www.aiche.org/academy/conferences/loss-prevention-symposium/1993/proceeding/session/technical-papers</v>
      </c>
      <c r="P871" s="28" t="s">
        <v>16761</v>
      </c>
      <c r="Q871" s="90" t="str">
        <f t="shared" si="92"/>
        <v>https://www.aiche.org/node/1615276/group/9306/session/119036/paper/822691</v>
      </c>
    </row>
    <row r="872" spans="1:17" ht="31" x14ac:dyDescent="0.35">
      <c r="A872" s="29">
        <v>871</v>
      </c>
      <c r="B872" s="29" t="s">
        <v>12658</v>
      </c>
      <c r="C872" s="29" t="s">
        <v>12659</v>
      </c>
      <c r="D872" s="38" t="s">
        <v>12959</v>
      </c>
      <c r="E872" s="28" t="s">
        <v>12459</v>
      </c>
      <c r="F872" s="28" t="s">
        <v>6339</v>
      </c>
      <c r="G872" s="29"/>
      <c r="H872" s="29"/>
      <c r="I872" s="29"/>
      <c r="J872" s="29" t="s">
        <v>897</v>
      </c>
      <c r="K872" s="29">
        <v>1</v>
      </c>
      <c r="L872" s="28" t="s">
        <v>12958</v>
      </c>
      <c r="M872" s="65" t="str">
        <f t="shared" ref="M872:M922" si="93">HYPERLINK("https://www.aiche.org/academy/conferences/loss-prevention-symposium/1994/proceeding")</f>
        <v>https://www.aiche.org/academy/conferences/loss-prevention-symposium/1994/proceeding</v>
      </c>
      <c r="N872" s="40" t="str">
        <f t="shared" si="90"/>
        <v>D. O'Shaughnessey and B. Powers, "Simulating Flammability Under Process Condition," 28th Annual Loss Prevention Symposium, Session 8a, AIChE, 1994.</v>
      </c>
      <c r="O872" s="90" t="str">
        <f t="shared" ref="O872:O922" si="94">HYPERLINK("https://www.aiche.org/academy/conferences/loss-prevention-symposium/1994/proceeding/session/technical-papers")</f>
        <v>https://www.aiche.org/academy/conferences/loss-prevention-symposium/1994/proceeding/session/technical-papers</v>
      </c>
      <c r="P872" s="28" t="s">
        <v>16762</v>
      </c>
      <c r="Q872" s="90" t="str">
        <f t="shared" si="92"/>
        <v>https://www.aiche.org/node/1636876/group/9311/session/119046/paper/822706</v>
      </c>
    </row>
    <row r="873" spans="1:17" ht="31" x14ac:dyDescent="0.35">
      <c r="A873" s="29">
        <v>872</v>
      </c>
      <c r="B873" s="29" t="s">
        <v>12658</v>
      </c>
      <c r="C873" s="29" t="s">
        <v>12659</v>
      </c>
      <c r="D873" s="38" t="s">
        <v>12959</v>
      </c>
      <c r="E873" s="28" t="s">
        <v>12460</v>
      </c>
      <c r="F873" s="28" t="s">
        <v>3125</v>
      </c>
      <c r="G873" s="29"/>
      <c r="H873" s="29"/>
      <c r="I873" s="29"/>
      <c r="J873" s="29" t="s">
        <v>899</v>
      </c>
      <c r="K873" s="29">
        <v>2</v>
      </c>
      <c r="L873" s="28" t="s">
        <v>12958</v>
      </c>
      <c r="M873" s="65" t="str">
        <f t="shared" si="93"/>
        <v>https://www.aiche.org/academy/conferences/loss-prevention-symposium/1994/proceeding</v>
      </c>
      <c r="N873" s="40" t="str">
        <f t="shared" si="90"/>
        <v>S. Chippett, "Flammability Measurements in a Tubular Flow System," 28th Annual Loss Prevention Symposium, Session 8b, AIChE, 1994.</v>
      </c>
      <c r="O873" s="90" t="str">
        <f t="shared" si="94"/>
        <v>https://www.aiche.org/academy/conferences/loss-prevention-symposium/1994/proceeding/session/technical-papers</v>
      </c>
      <c r="P873" s="28" t="s">
        <v>16763</v>
      </c>
      <c r="Q873" s="90" t="str">
        <f t="shared" si="92"/>
        <v>https://www.aiche.org/node/1636876/group/9311/session/119046/paper/822711</v>
      </c>
    </row>
    <row r="874" spans="1:17" ht="31" x14ac:dyDescent="0.35">
      <c r="A874" s="29">
        <v>873</v>
      </c>
      <c r="B874" s="29" t="s">
        <v>12658</v>
      </c>
      <c r="C874" s="29" t="s">
        <v>12659</v>
      </c>
      <c r="D874" s="38" t="s">
        <v>12959</v>
      </c>
      <c r="E874" s="28" t="s">
        <v>13551</v>
      </c>
      <c r="F874" s="28" t="s">
        <v>6286</v>
      </c>
      <c r="G874" s="29"/>
      <c r="H874" s="29"/>
      <c r="I874" s="29"/>
      <c r="J874" s="29" t="s">
        <v>903</v>
      </c>
      <c r="K874" s="29">
        <v>3</v>
      </c>
      <c r="L874" s="28" t="s">
        <v>12958</v>
      </c>
      <c r="M874" s="65" t="str">
        <f t="shared" si="93"/>
        <v>https://www.aiche.org/academy/conferences/loss-prevention-symposium/1994/proceeding</v>
      </c>
      <c r="N874" s="40" t="str">
        <f t="shared" si="90"/>
        <v>K. L. Cashdollar, "Flammability of Metals and Other Elemental Dust Clouds," 28th Annual Loss Prevention Symposium, Session 8c, AIChE, 1994.</v>
      </c>
      <c r="O874" s="90" t="str">
        <f t="shared" si="94"/>
        <v>https://www.aiche.org/academy/conferences/loss-prevention-symposium/1994/proceeding/session/technical-papers</v>
      </c>
      <c r="P874" s="28" t="s">
        <v>16764</v>
      </c>
      <c r="Q874" s="90" t="str">
        <f t="shared" si="92"/>
        <v>https://www.aiche.org/node/1636876/group/9311/session/119046/paper/822716</v>
      </c>
    </row>
    <row r="875" spans="1:17" ht="46.5" x14ac:dyDescent="0.35">
      <c r="A875" s="29">
        <v>874</v>
      </c>
      <c r="B875" s="29" t="s">
        <v>12658</v>
      </c>
      <c r="C875" s="29" t="s">
        <v>12659</v>
      </c>
      <c r="D875" s="38" t="s">
        <v>12959</v>
      </c>
      <c r="E875" s="28" t="s">
        <v>12763</v>
      </c>
      <c r="F875" s="28" t="s">
        <v>13613</v>
      </c>
      <c r="G875" s="29"/>
      <c r="H875" s="29"/>
      <c r="I875" s="29"/>
      <c r="J875" s="29" t="s">
        <v>906</v>
      </c>
      <c r="K875" s="29">
        <v>4</v>
      </c>
      <c r="L875" s="28" t="s">
        <v>12958</v>
      </c>
      <c r="M875" s="65" t="str">
        <f t="shared" si="93"/>
        <v>https://www.aiche.org/academy/conferences/loss-prevention-symposium/1994/proceeding</v>
      </c>
      <c r="N875" s="40" t="str">
        <f t="shared" si="90"/>
        <v>T. C. Hofelich, D. J. Frurip, and J. B. Powers, "The Determination of Compatibility via Thermal Analysis and Mathematical Modeling," 28th Annual Loss Prevention Symposium, Session 8d, AIChE, 1994.</v>
      </c>
      <c r="O875" s="90" t="str">
        <f t="shared" si="94"/>
        <v>https://www.aiche.org/academy/conferences/loss-prevention-symposium/1994/proceeding/session/technical-papers</v>
      </c>
      <c r="P875" s="28" t="s">
        <v>16765</v>
      </c>
      <c r="Q875" s="90" t="str">
        <f t="shared" si="92"/>
        <v>https://www.aiche.org/node/1636876/group/9311/session/119046/paper/822721</v>
      </c>
    </row>
    <row r="876" spans="1:17" ht="46.5" x14ac:dyDescent="0.35">
      <c r="A876" s="29">
        <v>875</v>
      </c>
      <c r="B876" s="29" t="s">
        <v>12658</v>
      </c>
      <c r="C876" s="29" t="s">
        <v>12659</v>
      </c>
      <c r="D876" s="38" t="s">
        <v>12959</v>
      </c>
      <c r="E876" s="28" t="s">
        <v>12764</v>
      </c>
      <c r="F876" s="28" t="s">
        <v>13614</v>
      </c>
      <c r="G876" s="29"/>
      <c r="H876" s="29"/>
      <c r="I876" s="29"/>
      <c r="J876" s="29" t="s">
        <v>910</v>
      </c>
      <c r="K876" s="29">
        <v>5</v>
      </c>
      <c r="L876" s="28" t="s">
        <v>12958</v>
      </c>
      <c r="M876" s="65" t="str">
        <f t="shared" si="93"/>
        <v>https://www.aiche.org/academy/conferences/loss-prevention-symposium/1994/proceeding</v>
      </c>
      <c r="N876" s="40" t="str">
        <f t="shared" si="90"/>
        <v>S. S. Y. Wang, S. Kiang, and W. Merkl, "Investigation of a Thermal Runaway Hazard - Drum Storage of Thionyl Chlroride/Ethyl Acetate Mixture," 28th Annual Loss Prevention Symposium, Session 8e, AIChE, 1994.</v>
      </c>
      <c r="O876" s="90" t="str">
        <f t="shared" si="94"/>
        <v>https://www.aiche.org/academy/conferences/loss-prevention-symposium/1994/proceeding/session/technical-papers</v>
      </c>
      <c r="P876" s="28" t="s">
        <v>16766</v>
      </c>
      <c r="Q876" s="90" t="str">
        <f t="shared" si="92"/>
        <v>https://www.aiche.org/node/1636876/group/9311/session/119046/paper/822726</v>
      </c>
    </row>
    <row r="877" spans="1:17" ht="46.5" x14ac:dyDescent="0.35">
      <c r="A877" s="29">
        <v>876</v>
      </c>
      <c r="B877" s="29" t="s">
        <v>12658</v>
      </c>
      <c r="C877" s="29" t="s">
        <v>12659</v>
      </c>
      <c r="D877" s="38" t="s">
        <v>12960</v>
      </c>
      <c r="E877" s="28" t="s">
        <v>13552</v>
      </c>
      <c r="F877" s="28" t="s">
        <v>12461</v>
      </c>
      <c r="G877" s="29"/>
      <c r="H877" s="29"/>
      <c r="I877" s="29"/>
      <c r="J877" s="29" t="s">
        <v>915</v>
      </c>
      <c r="K877" s="29">
        <v>6</v>
      </c>
      <c r="L877" s="28" t="s">
        <v>12958</v>
      </c>
      <c r="M877" s="65" t="str">
        <f t="shared" si="93"/>
        <v>https://www.aiche.org/academy/conferences/loss-prevention-symposium/1994/proceeding</v>
      </c>
      <c r="N877" s="40" t="str">
        <f t="shared" si="90"/>
        <v>D. I. Townsend, "Application of ARC™ Thermokinetic Data to the Design of Safety Schemes for Industrial Reactors," 28th Annual Loss Prevention Symposium, Session 9a, AIChE, 1994.</v>
      </c>
      <c r="O877" s="90" t="str">
        <f t="shared" si="94"/>
        <v>https://www.aiche.org/academy/conferences/loss-prevention-symposium/1994/proceeding/session/technical-papers</v>
      </c>
      <c r="P877" s="28" t="s">
        <v>16767</v>
      </c>
      <c r="Q877" s="90" t="str">
        <f t="shared" si="92"/>
        <v>https://www.aiche.org/node/1636876/group/9311/session/119046/paper/822731</v>
      </c>
    </row>
    <row r="878" spans="1:17" ht="46.5" x14ac:dyDescent="0.35">
      <c r="A878" s="29">
        <v>877</v>
      </c>
      <c r="B878" s="29" t="s">
        <v>12658</v>
      </c>
      <c r="C878" s="29" t="s">
        <v>12659</v>
      </c>
      <c r="D878" s="38" t="s">
        <v>12960</v>
      </c>
      <c r="E878" s="28" t="s">
        <v>13553</v>
      </c>
      <c r="F878" s="28" t="s">
        <v>13615</v>
      </c>
      <c r="G878" s="29"/>
      <c r="H878" s="29"/>
      <c r="I878" s="29"/>
      <c r="J878" s="29" t="s">
        <v>919</v>
      </c>
      <c r="K878" s="29">
        <v>7</v>
      </c>
      <c r="L878" s="28" t="s">
        <v>12958</v>
      </c>
      <c r="M878" s="65" t="str">
        <f t="shared" si="93"/>
        <v>https://www.aiche.org/academy/conferences/loss-prevention-symposium/1994/proceeding</v>
      </c>
      <c r="N878" s="40" t="str">
        <f t="shared" si="90"/>
        <v>G. A. Melhem and D. A. Shaw, "An Advanced Method for The Estimation of Reaction Kinetics, Scale-Up and Pressure Relief Design," 28th Annual Loss Prevention Symposium, Session 9b, AIChE, 1994.</v>
      </c>
      <c r="O878" s="90" t="str">
        <f t="shared" si="94"/>
        <v>https://www.aiche.org/academy/conferences/loss-prevention-symposium/1994/proceeding/session/technical-papers</v>
      </c>
      <c r="P878" s="28" t="s">
        <v>16768</v>
      </c>
      <c r="Q878" s="90" t="str">
        <f t="shared" si="92"/>
        <v>https://www.aiche.org/node/1636876/group/9311/session/119046/paper/822736</v>
      </c>
    </row>
    <row r="879" spans="1:17" ht="31" x14ac:dyDescent="0.35">
      <c r="A879" s="29">
        <v>878</v>
      </c>
      <c r="B879" s="29" t="s">
        <v>12658</v>
      </c>
      <c r="C879" s="29" t="s">
        <v>12659</v>
      </c>
      <c r="D879" s="38" t="s">
        <v>12960</v>
      </c>
      <c r="E879" s="28" t="s">
        <v>13554</v>
      </c>
      <c r="F879" s="28" t="s">
        <v>6304</v>
      </c>
      <c r="G879" s="29"/>
      <c r="H879" s="29"/>
      <c r="I879" s="29"/>
      <c r="J879" s="29" t="s">
        <v>923</v>
      </c>
      <c r="K879" s="29">
        <v>8</v>
      </c>
      <c r="L879" s="28" t="s">
        <v>12958</v>
      </c>
      <c r="M879" s="65" t="str">
        <f t="shared" si="93"/>
        <v>https://www.aiche.org/academy/conferences/loss-prevention-symposium/1994/proceeding</v>
      </c>
      <c r="N879" s="40" t="str">
        <f t="shared" si="90"/>
        <v>D. D. Goetz and J. S. Sawrey, "Aspects of Emergency Relief Design for Reactive Systems," 28th Annual Loss Prevention Symposium, Session 9c, AIChE, 1994.</v>
      </c>
      <c r="O879" s="90" t="str">
        <f t="shared" si="94"/>
        <v>https://www.aiche.org/academy/conferences/loss-prevention-symposium/1994/proceeding/session/technical-papers</v>
      </c>
      <c r="P879" s="28" t="s">
        <v>16769</v>
      </c>
      <c r="Q879" s="90" t="str">
        <f t="shared" si="92"/>
        <v>https://www.aiche.org/node/1636876/group/9311/session/119046/paper/822741</v>
      </c>
    </row>
    <row r="880" spans="1:17" ht="46.5" x14ac:dyDescent="0.35">
      <c r="A880" s="29">
        <v>879</v>
      </c>
      <c r="B880" s="29" t="s">
        <v>12658</v>
      </c>
      <c r="C880" s="29" t="s">
        <v>12659</v>
      </c>
      <c r="D880" s="38" t="s">
        <v>12960</v>
      </c>
      <c r="E880" s="28" t="s">
        <v>13555</v>
      </c>
      <c r="F880" s="28" t="s">
        <v>13616</v>
      </c>
      <c r="G880" s="29"/>
      <c r="H880" s="29"/>
      <c r="I880" s="29"/>
      <c r="J880" s="29" t="s">
        <v>926</v>
      </c>
      <c r="K880" s="29">
        <v>9</v>
      </c>
      <c r="L880" s="28" t="s">
        <v>12958</v>
      </c>
      <c r="M880" s="65" t="str">
        <f t="shared" si="93"/>
        <v>https://www.aiche.org/academy/conferences/loss-prevention-symposium/1994/proceeding</v>
      </c>
      <c r="N880" s="40" t="str">
        <f t="shared" si="90"/>
        <v>T. Hoppe, A. Bayer, K. Boucher, et al., "An Analysis of Two Thermal Runaway Reactions Involving Commonly Used Chemicals," 28th Annual Loss Prevention Symposium, Session 9d, AIChE, 1994.</v>
      </c>
      <c r="O880" s="90" t="str">
        <f t="shared" si="94"/>
        <v>https://www.aiche.org/academy/conferences/loss-prevention-symposium/1994/proceeding/session/technical-papers</v>
      </c>
      <c r="P880" s="28" t="s">
        <v>16770</v>
      </c>
      <c r="Q880" s="90" t="str">
        <f t="shared" si="92"/>
        <v>https://www.aiche.org/node/1636876/group/9311/session/119046/paper/822746</v>
      </c>
    </row>
    <row r="881" spans="1:17" ht="46.5" x14ac:dyDescent="0.35">
      <c r="A881" s="29">
        <v>880</v>
      </c>
      <c r="B881" s="29" t="s">
        <v>12658</v>
      </c>
      <c r="C881" s="29" t="s">
        <v>12659</v>
      </c>
      <c r="D881" s="38" t="s">
        <v>12960</v>
      </c>
      <c r="E881" s="28" t="s">
        <v>13556</v>
      </c>
      <c r="F881" s="28" t="s">
        <v>13617</v>
      </c>
      <c r="G881" s="29"/>
      <c r="H881" s="29"/>
      <c r="I881" s="29"/>
      <c r="J881" s="29" t="s">
        <v>929</v>
      </c>
      <c r="K881" s="29">
        <v>10</v>
      </c>
      <c r="L881" s="28" t="s">
        <v>12958</v>
      </c>
      <c r="M881" s="65" t="str">
        <f t="shared" si="93"/>
        <v>https://www.aiche.org/academy/conferences/loss-prevention-symposium/1994/proceeding</v>
      </c>
      <c r="N881" s="40" t="str">
        <f t="shared" si="90"/>
        <v>D. J. Frurip, A. Charkabarti, T. C. Hofelich, et al., "Hazard Evaluation of Polymerizable Compounds," 28th Annual Loss Prevention Symposium, Session 9e, AIChE, 1994.</v>
      </c>
      <c r="O881" s="90" t="str">
        <f t="shared" si="94"/>
        <v>https://www.aiche.org/academy/conferences/loss-prevention-symposium/1994/proceeding/session/technical-papers</v>
      </c>
      <c r="P881" s="28" t="s">
        <v>16771</v>
      </c>
      <c r="Q881" s="90" t="str">
        <f t="shared" si="92"/>
        <v>https://www.aiche.org/node/1636876/group/9311/session/119046/paper/822751</v>
      </c>
    </row>
    <row r="882" spans="1:17" ht="31" x14ac:dyDescent="0.35">
      <c r="A882" s="29">
        <v>881</v>
      </c>
      <c r="B882" s="29" t="s">
        <v>12658</v>
      </c>
      <c r="C882" s="29" t="s">
        <v>12659</v>
      </c>
      <c r="D882" s="38" t="s">
        <v>12960</v>
      </c>
      <c r="E882" s="28" t="s">
        <v>13557</v>
      </c>
      <c r="F882" s="28" t="s">
        <v>6353</v>
      </c>
      <c r="G882" s="29"/>
      <c r="H882" s="29"/>
      <c r="I882" s="29"/>
      <c r="J882" s="29" t="s">
        <v>1731</v>
      </c>
      <c r="K882" s="29">
        <v>11</v>
      </c>
      <c r="L882" s="28" t="s">
        <v>12958</v>
      </c>
      <c r="M882" s="65" t="str">
        <f t="shared" si="93"/>
        <v>https://www.aiche.org/academy/conferences/loss-prevention-symposium/1994/proceeding</v>
      </c>
      <c r="N882" s="40" t="str">
        <f t="shared" si="90"/>
        <v>T. Kotoyori, "Critial Temperature for the Thermal Explosion of Liquid Organic Peroxides," 28th Annual Loss Prevention Symposium, Session 9f, AIChE, 1994.</v>
      </c>
      <c r="O882" s="90" t="str">
        <f t="shared" si="94"/>
        <v>https://www.aiche.org/academy/conferences/loss-prevention-symposium/1994/proceeding/session/technical-papers</v>
      </c>
      <c r="P882" s="28" t="s">
        <v>16772</v>
      </c>
      <c r="Q882" s="90" t="str">
        <f t="shared" si="92"/>
        <v>https://www.aiche.org/node/1636876/group/9311/session/119046/paper/822756</v>
      </c>
    </row>
    <row r="883" spans="1:17" ht="31" x14ac:dyDescent="0.35">
      <c r="A883" s="29">
        <v>882</v>
      </c>
      <c r="B883" s="29" t="s">
        <v>12658</v>
      </c>
      <c r="C883" s="29" t="s">
        <v>12659</v>
      </c>
      <c r="D883" s="38" t="s">
        <v>12961</v>
      </c>
      <c r="E883" s="28" t="s">
        <v>12765</v>
      </c>
      <c r="F883" s="28" t="s">
        <v>12462</v>
      </c>
      <c r="G883" s="29"/>
      <c r="H883" s="29"/>
      <c r="I883" s="29"/>
      <c r="J883" s="29" t="s">
        <v>934</v>
      </c>
      <c r="K883" s="29">
        <v>12</v>
      </c>
      <c r="L883" s="28" t="s">
        <v>12958</v>
      </c>
      <c r="M883" s="65" t="str">
        <f t="shared" si="93"/>
        <v>https://www.aiche.org/academy/conferences/loss-prevention-symposium/1994/proceeding</v>
      </c>
      <c r="N883" s="40" t="str">
        <f t="shared" si="90"/>
        <v>P. Croce, "Evaluating Process Risk for Loss Control," 28th Annual Loss Prevention Symposium, Session 10a, AIChE, 1994.</v>
      </c>
      <c r="O883" s="90" t="str">
        <f t="shared" si="94"/>
        <v>https://www.aiche.org/academy/conferences/loss-prevention-symposium/1994/proceeding/session/technical-papers</v>
      </c>
      <c r="P883" s="28" t="s">
        <v>16773</v>
      </c>
      <c r="Q883" s="90" t="str">
        <f t="shared" si="92"/>
        <v>https://www.aiche.org/node/1636876/group/9311/session/119046/paper/822761</v>
      </c>
    </row>
    <row r="884" spans="1:17" ht="46.5" x14ac:dyDescent="0.35">
      <c r="A884" s="29">
        <v>883</v>
      </c>
      <c r="B884" s="29" t="s">
        <v>12658</v>
      </c>
      <c r="C884" s="29" t="s">
        <v>12659</v>
      </c>
      <c r="D884" s="38" t="s">
        <v>12961</v>
      </c>
      <c r="E884" s="28" t="s">
        <v>12766</v>
      </c>
      <c r="F884" s="28" t="s">
        <v>13618</v>
      </c>
      <c r="G884" s="29"/>
      <c r="H884" s="29"/>
      <c r="I884" s="29"/>
      <c r="J884" s="29" t="s">
        <v>939</v>
      </c>
      <c r="K884" s="29">
        <v>13</v>
      </c>
      <c r="L884" s="28" t="s">
        <v>12958</v>
      </c>
      <c r="M884" s="65" t="str">
        <f t="shared" si="93"/>
        <v>https://www.aiche.org/academy/conferences/loss-prevention-symposium/1994/proceeding</v>
      </c>
      <c r="N884" s="40" t="str">
        <f t="shared" si="90"/>
        <v>J. Venart, K. Sollows, and X. Jian, "Flixborough; Twenty Years Later: A Re-examination," 28th Annual Loss Prevention Symposium, Session 10b, AIChE, 1994.</v>
      </c>
      <c r="O884" s="90" t="str">
        <f t="shared" si="94"/>
        <v>https://www.aiche.org/academy/conferences/loss-prevention-symposium/1994/proceeding/session/technical-papers</v>
      </c>
      <c r="P884" s="28" t="s">
        <v>16774</v>
      </c>
      <c r="Q884" s="90" t="str">
        <f t="shared" si="92"/>
        <v>https://www.aiche.org/node/1636876/group/9311/session/119046/paper/822766</v>
      </c>
    </row>
    <row r="885" spans="1:17" ht="46.5" x14ac:dyDescent="0.35">
      <c r="A885" s="29">
        <v>884</v>
      </c>
      <c r="B885" s="29" t="s">
        <v>12658</v>
      </c>
      <c r="C885" s="29" t="s">
        <v>12659</v>
      </c>
      <c r="D885" s="38" t="s">
        <v>12961</v>
      </c>
      <c r="E885" s="28" t="s">
        <v>12463</v>
      </c>
      <c r="F885" s="28" t="s">
        <v>6394</v>
      </c>
      <c r="G885" s="29"/>
      <c r="H885" s="29"/>
      <c r="I885" s="29"/>
      <c r="J885" s="29" t="s">
        <v>942</v>
      </c>
      <c r="K885" s="29">
        <v>14</v>
      </c>
      <c r="L885" s="28" t="s">
        <v>12958</v>
      </c>
      <c r="M885" s="65" t="str">
        <f t="shared" si="93"/>
        <v>https://www.aiche.org/academy/conferences/loss-prevention-symposium/1994/proceeding</v>
      </c>
      <c r="N885" s="40" t="str">
        <f t="shared" si="90"/>
        <v>K. Lapp and H. Werneburg, "Detonation Flame Arrester Qualifying Application Parameters for Explosion Prevention in Vapor Handling Systems," 28th Annual Loss Prevention Symposium, Session 10c, AIChE, 1994.</v>
      </c>
      <c r="O885" s="90" t="str">
        <f t="shared" si="94"/>
        <v>https://www.aiche.org/academy/conferences/loss-prevention-symposium/1994/proceeding/session/technical-papers</v>
      </c>
      <c r="P885" s="28" t="s">
        <v>16775</v>
      </c>
      <c r="Q885" s="90" t="str">
        <f t="shared" si="92"/>
        <v>https://www.aiche.org/node/1636876/group/9311/session/119046/paper/822771</v>
      </c>
    </row>
    <row r="886" spans="1:17" ht="46.5" x14ac:dyDescent="0.35">
      <c r="A886" s="29">
        <v>885</v>
      </c>
      <c r="B886" s="29" t="s">
        <v>12658</v>
      </c>
      <c r="C886" s="29" t="s">
        <v>12659</v>
      </c>
      <c r="D886" s="38" t="s">
        <v>12961</v>
      </c>
      <c r="E886" s="28" t="s">
        <v>13558</v>
      </c>
      <c r="F886" s="28" t="s">
        <v>13619</v>
      </c>
      <c r="G886" s="29"/>
      <c r="H886" s="29"/>
      <c r="I886" s="29"/>
      <c r="J886" s="29" t="s">
        <v>937</v>
      </c>
      <c r="K886" s="29">
        <v>15</v>
      </c>
      <c r="L886" s="28" t="s">
        <v>12958</v>
      </c>
      <c r="M886" s="65" t="str">
        <f t="shared" si="93"/>
        <v>https://www.aiche.org/academy/conferences/loss-prevention-symposium/1994/proceeding</v>
      </c>
      <c r="N886" s="40" t="str">
        <f t="shared" si="90"/>
        <v>W. P. M. Merx, D. M. Johnson, and J. Puttock, "Validation of Scaling Techniques for Experimental Vapour Cloud Explosion Investigations," 28th Annual Loss Prevention Symposium, Session 10d, AIChE, 1994.</v>
      </c>
      <c r="O886" s="90" t="str">
        <f t="shared" si="94"/>
        <v>https://www.aiche.org/academy/conferences/loss-prevention-symposium/1994/proceeding/session/technical-papers</v>
      </c>
      <c r="P886" s="28" t="s">
        <v>16776</v>
      </c>
      <c r="Q886" s="90" t="str">
        <f t="shared" si="92"/>
        <v>https://www.aiche.org/node/1636876/group/9311/session/119046/paper/822776</v>
      </c>
    </row>
    <row r="887" spans="1:17" ht="46.5" x14ac:dyDescent="0.35">
      <c r="A887" s="29">
        <v>886</v>
      </c>
      <c r="B887" s="29" t="s">
        <v>12658</v>
      </c>
      <c r="C887" s="29" t="s">
        <v>12659</v>
      </c>
      <c r="D887" s="38" t="s">
        <v>12961</v>
      </c>
      <c r="E887" s="28" t="s">
        <v>12767</v>
      </c>
      <c r="F887" s="28" t="s">
        <v>12464</v>
      </c>
      <c r="G887" s="29"/>
      <c r="H887" s="29"/>
      <c r="I887" s="29"/>
      <c r="J887" s="29" t="s">
        <v>946</v>
      </c>
      <c r="K887" s="29">
        <v>16</v>
      </c>
      <c r="L887" s="28" t="s">
        <v>12958</v>
      </c>
      <c r="M887" s="65" t="str">
        <f t="shared" si="93"/>
        <v>https://www.aiche.org/academy/conferences/loss-prevention-symposium/1994/proceeding</v>
      </c>
      <c r="N887" s="40" t="str">
        <f t="shared" si="90"/>
        <v>K. van Wingerden, H. C. Salvesen, and R. Perbal, "Simulation of an Accidental Vapor Cloud Explosion," 28th Annual Loss Prevention Symposium, Session 10e, AIChE, 1994.</v>
      </c>
      <c r="O887" s="90" t="str">
        <f t="shared" si="94"/>
        <v>https://www.aiche.org/academy/conferences/loss-prevention-symposium/1994/proceeding/session/technical-papers</v>
      </c>
      <c r="P887" s="28" t="s">
        <v>16777</v>
      </c>
      <c r="Q887" s="90" t="str">
        <f t="shared" si="92"/>
        <v>https://www.aiche.org/node/1636876/group/9311/session/119046/paper/822781</v>
      </c>
    </row>
    <row r="888" spans="1:17" ht="31" x14ac:dyDescent="0.35">
      <c r="A888" s="29">
        <v>887</v>
      </c>
      <c r="B888" s="29" t="s">
        <v>12658</v>
      </c>
      <c r="C888" s="29" t="s">
        <v>12659</v>
      </c>
      <c r="D888" s="38" t="s">
        <v>12961</v>
      </c>
      <c r="E888" s="28" t="s">
        <v>12465</v>
      </c>
      <c r="F888" s="28" t="s">
        <v>13620</v>
      </c>
      <c r="G888" s="29"/>
      <c r="H888" s="29"/>
      <c r="I888" s="29"/>
      <c r="J888" s="29" t="s">
        <v>1748</v>
      </c>
      <c r="K888" s="29">
        <v>17</v>
      </c>
      <c r="L888" s="28" t="s">
        <v>12958</v>
      </c>
      <c r="M888" s="65" t="str">
        <f t="shared" si="93"/>
        <v>https://www.aiche.org/academy/conferences/loss-prevention-symposium/1994/proceeding</v>
      </c>
      <c r="N888" s="40" t="str">
        <f t="shared" si="90"/>
        <v>Q. A. Baker, M. J. Tang, E. Scheier, et al., "Vapor Cloud Explosion Analysis," 28th Annual Loss Prevention Symposium, Session 10f, AIChE, 1994.</v>
      </c>
      <c r="O888" s="90" t="str">
        <f t="shared" si="94"/>
        <v>https://www.aiche.org/academy/conferences/loss-prevention-symposium/1994/proceeding/session/technical-papers</v>
      </c>
      <c r="P888" s="28" t="s">
        <v>16778</v>
      </c>
      <c r="Q888" s="90" t="str">
        <f t="shared" si="92"/>
        <v>https://www.aiche.org/node/1636876/group/9311/session/119046/paper/822786</v>
      </c>
    </row>
    <row r="889" spans="1:17" ht="62" x14ac:dyDescent="0.35">
      <c r="A889" s="29">
        <v>888</v>
      </c>
      <c r="B889" s="29" t="s">
        <v>12658</v>
      </c>
      <c r="C889" s="29" t="s">
        <v>12659</v>
      </c>
      <c r="D889" s="38" t="s">
        <v>12962</v>
      </c>
      <c r="E889" s="28" t="s">
        <v>13559</v>
      </c>
      <c r="F889" s="28" t="s">
        <v>13621</v>
      </c>
      <c r="G889" s="29"/>
      <c r="H889" s="29"/>
      <c r="I889" s="29"/>
      <c r="J889" s="29" t="s">
        <v>951</v>
      </c>
      <c r="K889" s="29">
        <v>18</v>
      </c>
      <c r="L889" s="28" t="s">
        <v>12958</v>
      </c>
      <c r="M889" s="65" t="str">
        <f t="shared" si="93"/>
        <v>https://www.aiche.org/academy/conferences/loss-prevention-symposium/1994/proceeding</v>
      </c>
      <c r="N889" s="40" t="str">
        <f t="shared" si="90"/>
        <v>J. Noronha, G. Page, D. Karydas, et al., "Promoting an Organized Qualitative-Quantitative Risk Analysis for Process Safety, Fire &amp; Explosion Concerns with Emphasis on Flexible Risk Levels, Design, and Operability," 28th Annual Loss Prevention Symposium, Session 11a, AIChE, 1994.</v>
      </c>
      <c r="O889" s="90" t="str">
        <f t="shared" si="94"/>
        <v>https://www.aiche.org/academy/conferences/loss-prevention-symposium/1994/proceeding/session/technical-papers</v>
      </c>
      <c r="P889" s="28" t="s">
        <v>16779</v>
      </c>
      <c r="Q889" s="90" t="str">
        <f t="shared" si="92"/>
        <v>https://www.aiche.org/node/1636876/group/9311/session/119046/paper/822791</v>
      </c>
    </row>
    <row r="890" spans="1:17" ht="31" x14ac:dyDescent="0.35">
      <c r="A890" s="29">
        <v>889</v>
      </c>
      <c r="B890" s="29" t="s">
        <v>12658</v>
      </c>
      <c r="C890" s="29" t="s">
        <v>12659</v>
      </c>
      <c r="D890" s="38" t="s">
        <v>12962</v>
      </c>
      <c r="E890" s="28" t="s">
        <v>13560</v>
      </c>
      <c r="F890" s="28" t="s">
        <v>1052</v>
      </c>
      <c r="G890" s="29"/>
      <c r="H890" s="29"/>
      <c r="I890" s="29"/>
      <c r="J890" s="29" t="s">
        <v>957</v>
      </c>
      <c r="K890" s="29">
        <v>19</v>
      </c>
      <c r="L890" s="28" t="s">
        <v>12958</v>
      </c>
      <c r="M890" s="65" t="str">
        <f t="shared" si="93"/>
        <v>https://www.aiche.org/academy/conferences/loss-prevention-symposium/1994/proceeding</v>
      </c>
      <c r="N890" s="40" t="str">
        <f t="shared" si="90"/>
        <v>J. S. Arendt, "The Limits of Learning by Using Risk Analysis Techniques," 28th Annual Loss Prevention Symposium, Session 11b, AIChE, 1994.</v>
      </c>
      <c r="O890" s="90" t="str">
        <f t="shared" si="94"/>
        <v>https://www.aiche.org/academy/conferences/loss-prevention-symposium/1994/proceeding/session/technical-papers</v>
      </c>
      <c r="P890" s="28" t="s">
        <v>16780</v>
      </c>
      <c r="Q890" s="90" t="str">
        <f t="shared" si="92"/>
        <v>https://www.aiche.org/node/1636876/group/9311/session/119046/paper/822796</v>
      </c>
    </row>
    <row r="891" spans="1:17" ht="31" x14ac:dyDescent="0.35">
      <c r="A891" s="29">
        <v>890</v>
      </c>
      <c r="B891" s="29" t="s">
        <v>12658</v>
      </c>
      <c r="C891" s="29" t="s">
        <v>12659</v>
      </c>
      <c r="D891" s="38" t="s">
        <v>12962</v>
      </c>
      <c r="E891" s="28" t="s">
        <v>12466</v>
      </c>
      <c r="F891" s="28" t="s">
        <v>12467</v>
      </c>
      <c r="G891" s="29"/>
      <c r="H891" s="29"/>
      <c r="I891" s="29"/>
      <c r="J891" s="29" t="s">
        <v>963</v>
      </c>
      <c r="K891" s="29">
        <v>20</v>
      </c>
      <c r="L891" s="28" t="s">
        <v>12958</v>
      </c>
      <c r="M891" s="65" t="str">
        <f t="shared" si="93"/>
        <v>https://www.aiche.org/academy/conferences/loss-prevention-symposium/1994/proceeding</v>
      </c>
      <c r="N891" s="40" t="str">
        <f t="shared" si="90"/>
        <v>P. Myers, "QRA as a Cost-Effective Management Decision Making Tool," 28th Annual Loss Prevention Symposium, Session 11c, AIChE, 1994.</v>
      </c>
      <c r="O891" s="90" t="str">
        <f t="shared" si="94"/>
        <v>https://www.aiche.org/academy/conferences/loss-prevention-symposium/1994/proceeding/session/technical-papers</v>
      </c>
      <c r="P891" s="28" t="s">
        <v>16781</v>
      </c>
      <c r="Q891" s="90" t="str">
        <f t="shared" si="92"/>
        <v>https://www.aiche.org/node/1636876/group/9311/session/119046/paper/822801</v>
      </c>
    </row>
    <row r="892" spans="1:17" ht="31" x14ac:dyDescent="0.35">
      <c r="A892" s="29">
        <v>891</v>
      </c>
      <c r="B892" s="29" t="s">
        <v>12658</v>
      </c>
      <c r="C892" s="29" t="s">
        <v>12659</v>
      </c>
      <c r="D892" s="38" t="s">
        <v>12962</v>
      </c>
      <c r="E892" s="28" t="s">
        <v>13561</v>
      </c>
      <c r="F892" s="28" t="s">
        <v>12468</v>
      </c>
      <c r="G892" s="29"/>
      <c r="H892" s="29"/>
      <c r="I892" s="29"/>
      <c r="J892" s="29" t="s">
        <v>966</v>
      </c>
      <c r="K892" s="29">
        <v>21</v>
      </c>
      <c r="L892" s="28" t="s">
        <v>12958</v>
      </c>
      <c r="M892" s="65" t="str">
        <f t="shared" si="93"/>
        <v>https://www.aiche.org/academy/conferences/loss-prevention-symposium/1994/proceeding</v>
      </c>
      <c r="N892" s="40" t="str">
        <f t="shared" si="90"/>
        <v>N. Scheffler, "Improved Fire and Explosion Index Hazard Classification," 28th Annual Loss Prevention Symposium, Session 11d, AIChE, 1994.</v>
      </c>
      <c r="O892" s="90" t="str">
        <f t="shared" si="94"/>
        <v>https://www.aiche.org/academy/conferences/loss-prevention-symposium/1994/proceeding/session/technical-papers</v>
      </c>
      <c r="P892" s="28" t="s">
        <v>16782</v>
      </c>
      <c r="Q892" s="90" t="str">
        <f t="shared" si="92"/>
        <v>https://www.aiche.org/node/1636876/group/9311/session/119046/paper/822806</v>
      </c>
    </row>
    <row r="893" spans="1:17" ht="46.5" x14ac:dyDescent="0.35">
      <c r="A893" s="29">
        <v>892</v>
      </c>
      <c r="B893" s="29" t="s">
        <v>12658</v>
      </c>
      <c r="C893" s="29" t="s">
        <v>12659</v>
      </c>
      <c r="D893" s="38" t="s">
        <v>12962</v>
      </c>
      <c r="E893" s="28" t="s">
        <v>12469</v>
      </c>
      <c r="F893" s="28" t="s">
        <v>12470</v>
      </c>
      <c r="G893" s="29"/>
      <c r="H893" s="29"/>
      <c r="I893" s="29"/>
      <c r="J893" s="29" t="s">
        <v>975</v>
      </c>
      <c r="K893" s="29">
        <v>22</v>
      </c>
      <c r="L893" s="28" t="s">
        <v>12958</v>
      </c>
      <c r="M893" s="65" t="str">
        <f t="shared" si="93"/>
        <v>https://www.aiche.org/academy/conferences/loss-prevention-symposium/1994/proceeding</v>
      </c>
      <c r="N893" s="40" t="str">
        <f t="shared" si="90"/>
        <v>P. Christen, H. Bohnenblust, and S. Seitz , "How to Compare Harm to the Populatuon with Damage of the Environment?," 28th Annual Loss Prevention Symposium, Session 11e, AIChE, 1994.</v>
      </c>
      <c r="O893" s="90" t="str">
        <f t="shared" si="94"/>
        <v>https://www.aiche.org/academy/conferences/loss-prevention-symposium/1994/proceeding/session/technical-papers</v>
      </c>
      <c r="P893" s="28" t="s">
        <v>16783</v>
      </c>
      <c r="Q893" s="90" t="str">
        <f t="shared" si="92"/>
        <v>https://www.aiche.org/node/1636876/group/9311/session/119046/paper/822811</v>
      </c>
    </row>
    <row r="894" spans="1:17" ht="46.5" x14ac:dyDescent="0.35">
      <c r="A894" s="29">
        <v>893</v>
      </c>
      <c r="B894" s="29" t="s">
        <v>12658</v>
      </c>
      <c r="C894" s="29" t="s">
        <v>12659</v>
      </c>
      <c r="D894" s="38" t="s">
        <v>12962</v>
      </c>
      <c r="E894" s="28" t="s">
        <v>12768</v>
      </c>
      <c r="F894" s="28" t="s">
        <v>13622</v>
      </c>
      <c r="G894" s="29"/>
      <c r="H894" s="29"/>
      <c r="I894" s="29"/>
      <c r="J894" s="29" t="s">
        <v>1768</v>
      </c>
      <c r="K894" s="29">
        <v>23</v>
      </c>
      <c r="L894" s="28" t="s">
        <v>12958</v>
      </c>
      <c r="M894" s="65" t="str">
        <f t="shared" si="93"/>
        <v>https://www.aiche.org/academy/conferences/loss-prevention-symposium/1994/proceeding</v>
      </c>
      <c r="N894" s="40" t="str">
        <f t="shared" si="90"/>
        <v>J. Shah and K. Mudan, "Quantitative Consequence Analysis in Hazardous Facility Siting," 28th Annual Loss Prevention Symposium, Session 11f, AIChE, 1994.</v>
      </c>
      <c r="O894" s="90" t="str">
        <f t="shared" si="94"/>
        <v>https://www.aiche.org/academy/conferences/loss-prevention-symposium/1994/proceeding/session/technical-papers</v>
      </c>
      <c r="P894" s="28" t="s">
        <v>16784</v>
      </c>
      <c r="Q894" s="90" t="str">
        <f t="shared" si="92"/>
        <v>https://www.aiche.org/node/1636876/group/9311/session/119046/paper/822816</v>
      </c>
    </row>
    <row r="895" spans="1:17" ht="46.5" x14ac:dyDescent="0.35">
      <c r="A895" s="29">
        <v>894</v>
      </c>
      <c r="B895" s="29" t="s">
        <v>12658</v>
      </c>
      <c r="C895" s="29" t="s">
        <v>12659</v>
      </c>
      <c r="D895" s="38" t="s">
        <v>12962</v>
      </c>
      <c r="E895" s="28" t="s">
        <v>13562</v>
      </c>
      <c r="F895" s="28" t="s">
        <v>13623</v>
      </c>
      <c r="G895" s="29"/>
      <c r="H895" s="29"/>
      <c r="I895" s="29"/>
      <c r="J895" s="29" t="s">
        <v>12936</v>
      </c>
      <c r="K895" s="29">
        <v>24</v>
      </c>
      <c r="L895" s="28" t="s">
        <v>12958</v>
      </c>
      <c r="M895" s="65" t="str">
        <f t="shared" si="93"/>
        <v>https://www.aiche.org/academy/conferences/loss-prevention-symposium/1994/proceeding</v>
      </c>
      <c r="N895" s="40" t="str">
        <f t="shared" si="90"/>
        <v>B. Tylock, R. Johnson, S. Rudy, et al., "Quantitative Risk Analysis of Proposed Design Changes to a Gas Plant," 28th Annual Loss Prevention Symposium, Session 11g, AIChE, 1994.</v>
      </c>
      <c r="O895" s="90" t="str">
        <f t="shared" si="94"/>
        <v>https://www.aiche.org/academy/conferences/loss-prevention-symposium/1994/proceeding/session/technical-papers</v>
      </c>
      <c r="P895" s="28" t="s">
        <v>16785</v>
      </c>
      <c r="Q895" s="90" t="str">
        <f t="shared" si="92"/>
        <v>https://www.aiche.org/node/1636876/group/9311/session/119046/paper/822821</v>
      </c>
    </row>
    <row r="896" spans="1:17" ht="31" x14ac:dyDescent="0.35">
      <c r="A896" s="29">
        <v>895</v>
      </c>
      <c r="B896" s="29" t="s">
        <v>12658</v>
      </c>
      <c r="C896" s="29" t="s">
        <v>12659</v>
      </c>
      <c r="D896" s="38" t="s">
        <v>12962</v>
      </c>
      <c r="E896" s="28" t="s">
        <v>12769</v>
      </c>
      <c r="F896" s="28" t="s">
        <v>13624</v>
      </c>
      <c r="G896" s="29"/>
      <c r="H896" s="29"/>
      <c r="I896" s="29"/>
      <c r="J896" s="29" t="s">
        <v>12937</v>
      </c>
      <c r="K896" s="29">
        <v>25</v>
      </c>
      <c r="L896" s="28" t="s">
        <v>12958</v>
      </c>
      <c r="M896" s="65" t="str">
        <f t="shared" si="93"/>
        <v>https://www.aiche.org/academy/conferences/loss-prevention-symposium/1994/proceeding</v>
      </c>
      <c r="N896" s="40" t="str">
        <f t="shared" si="90"/>
        <v>A. M. Downes and R. Stankovich, "Team-based Preliminary Risk Assessment Outline," 28th Annual Loss Prevention Symposium, Session 11h, AIChE, 1994.</v>
      </c>
      <c r="O896" s="90" t="str">
        <f t="shared" si="94"/>
        <v>https://www.aiche.org/academy/conferences/loss-prevention-symposium/1994/proceeding/session/technical-papers</v>
      </c>
      <c r="P896" s="28" t="s">
        <v>16786</v>
      </c>
      <c r="Q896" s="90" t="str">
        <f t="shared" si="92"/>
        <v>https://www.aiche.org/node/1636876/group/9311/session/119046/paper/822826</v>
      </c>
    </row>
    <row r="897" spans="1:17" ht="46.5" x14ac:dyDescent="0.35">
      <c r="A897" s="29">
        <v>896</v>
      </c>
      <c r="B897" s="29" t="s">
        <v>12658</v>
      </c>
      <c r="C897" s="29" t="s">
        <v>12659</v>
      </c>
      <c r="D897" s="38" t="s">
        <v>12963</v>
      </c>
      <c r="E897" s="28" t="s">
        <v>12471</v>
      </c>
      <c r="F897" s="28" t="s">
        <v>12472</v>
      </c>
      <c r="G897" s="29"/>
      <c r="H897" s="29"/>
      <c r="I897" s="29"/>
      <c r="J897" s="29" t="s">
        <v>980</v>
      </c>
      <c r="K897" s="29">
        <v>26</v>
      </c>
      <c r="L897" s="28" t="s">
        <v>12958</v>
      </c>
      <c r="M897" s="65" t="str">
        <f t="shared" si="93"/>
        <v>https://www.aiche.org/academy/conferences/loss-prevention-symposium/1994/proceeding</v>
      </c>
      <c r="N897" s="40" t="str">
        <f t="shared" si="90"/>
        <v>J. F. Louvar, G. W. Boicourt, and B. Maurer, "Fundamentals of Static Electricity," 28th Annual Loss Prevention Symposium, Session 12a, AIChE, 1994.</v>
      </c>
      <c r="O897" s="90" t="str">
        <f t="shared" si="94"/>
        <v>https://www.aiche.org/academy/conferences/loss-prevention-symposium/1994/proceeding/session/technical-papers</v>
      </c>
      <c r="P897" s="28" t="s">
        <v>16787</v>
      </c>
      <c r="Q897" s="90" t="str">
        <f t="shared" si="92"/>
        <v>https://www.aiche.org/node/1636876/group/9311/session/119046/paper/822831</v>
      </c>
    </row>
    <row r="898" spans="1:17" ht="31" x14ac:dyDescent="0.35">
      <c r="A898" s="29">
        <v>897</v>
      </c>
      <c r="B898" s="29" t="s">
        <v>12658</v>
      </c>
      <c r="C898" s="29" t="s">
        <v>12659</v>
      </c>
      <c r="D898" s="38" t="s">
        <v>12963</v>
      </c>
      <c r="E898" s="28" t="s">
        <v>12770</v>
      </c>
      <c r="F898" s="28" t="s">
        <v>12473</v>
      </c>
      <c r="G898" s="29"/>
      <c r="H898" s="29"/>
      <c r="I898" s="29"/>
      <c r="J898" s="29" t="s">
        <v>986</v>
      </c>
      <c r="K898" s="29">
        <v>27</v>
      </c>
      <c r="L898" s="28" t="s">
        <v>12958</v>
      </c>
      <c r="M898" s="65" t="str">
        <f t="shared" si="93"/>
        <v>https://www.aiche.org/academy/conferences/loss-prevention-symposium/1994/proceeding</v>
      </c>
      <c r="N898" s="40" t="str">
        <f t="shared" si="90"/>
        <v>V. Ebadat, "Electrostatic Hazards in the Chemical Industry," 28th Annual Loss Prevention Symposium, Session 12b, AIChE, 1994.</v>
      </c>
      <c r="O898" s="90" t="str">
        <f t="shared" si="94"/>
        <v>https://www.aiche.org/academy/conferences/loss-prevention-symposium/1994/proceeding/session/technical-papers</v>
      </c>
      <c r="P898" s="28" t="s">
        <v>16788</v>
      </c>
      <c r="Q898" s="90" t="str">
        <f t="shared" si="92"/>
        <v>https://www.aiche.org/node/1636876/group/9311/session/119046/paper/822836</v>
      </c>
    </row>
    <row r="899" spans="1:17" ht="31" x14ac:dyDescent="0.35">
      <c r="A899" s="29">
        <v>898</v>
      </c>
      <c r="B899" s="29" t="s">
        <v>12658</v>
      </c>
      <c r="C899" s="29" t="s">
        <v>12659</v>
      </c>
      <c r="D899" s="38" t="s">
        <v>12963</v>
      </c>
      <c r="E899" s="28" t="s">
        <v>12771</v>
      </c>
      <c r="F899" s="28" t="s">
        <v>3882</v>
      </c>
      <c r="G899" s="29"/>
      <c r="H899" s="29"/>
      <c r="I899" s="29"/>
      <c r="J899" s="29" t="s">
        <v>992</v>
      </c>
      <c r="K899" s="29">
        <v>28</v>
      </c>
      <c r="L899" s="28" t="s">
        <v>12958</v>
      </c>
      <c r="M899" s="65" t="str">
        <f t="shared" si="93"/>
        <v>https://www.aiche.org/academy/conferences/loss-prevention-symposium/1994/proceeding</v>
      </c>
      <c r="N899" s="40" t="str">
        <f t="shared" si="90"/>
        <v>T. H. Pratt, "Static Electricity in Pneumatic Transport Systems - Three Case Histories," 28th Annual Loss Prevention Symposium, Session 12c, AIChE, 1994.</v>
      </c>
      <c r="O899" s="90" t="str">
        <f t="shared" si="94"/>
        <v>https://www.aiche.org/academy/conferences/loss-prevention-symposium/1994/proceeding/session/technical-papers</v>
      </c>
      <c r="P899" s="28" t="s">
        <v>16789</v>
      </c>
      <c r="Q899" s="90" t="str">
        <f t="shared" si="92"/>
        <v>https://www.aiche.org/node/1636876/group/9311/session/119046/paper/822841</v>
      </c>
    </row>
    <row r="900" spans="1:17" ht="46.5" x14ac:dyDescent="0.35">
      <c r="A900" s="29">
        <v>899</v>
      </c>
      <c r="B900" s="29" t="s">
        <v>12658</v>
      </c>
      <c r="C900" s="29" t="s">
        <v>12659</v>
      </c>
      <c r="D900" s="38" t="s">
        <v>12963</v>
      </c>
      <c r="E900" s="28" t="s">
        <v>13563</v>
      </c>
      <c r="F900" s="28" t="s">
        <v>13625</v>
      </c>
      <c r="G900" s="29"/>
      <c r="H900" s="29"/>
      <c r="I900" s="29"/>
      <c r="J900" s="29" t="s">
        <v>998</v>
      </c>
      <c r="K900" s="29">
        <v>29</v>
      </c>
      <c r="L900" s="28" t="s">
        <v>12958</v>
      </c>
      <c r="M900" s="65" t="str">
        <f t="shared" si="93"/>
        <v>https://www.aiche.org/academy/conferences/loss-prevention-symposium/1994/proceeding</v>
      </c>
      <c r="N900" s="40" t="str">
        <f t="shared" ref="N900:N963" si="95">F900&amp;", """&amp;E900&amp;","" "&amp;L900&amp;","&amp;" Session "&amp;J900&amp;", AIChE, "&amp;MID(C900,5,4)&amp;"."</f>
        <v>C. J. Dahn, A. Kashani, and B. N. Reyes, "Flexible Intermediate Bulk Containers - Potential Electrostatic Hazards," 28th Annual Loss Prevention Symposium, Session 12d, AIChE, 1994.</v>
      </c>
      <c r="O900" s="90" t="str">
        <f t="shared" si="94"/>
        <v>https://www.aiche.org/academy/conferences/loss-prevention-symposium/1994/proceeding/session/technical-papers</v>
      </c>
      <c r="P900" s="28" t="s">
        <v>16790</v>
      </c>
      <c r="Q900" s="90" t="str">
        <f t="shared" si="92"/>
        <v>https://www.aiche.org/node/1636876/group/9311/session/119046/paper/822846</v>
      </c>
    </row>
    <row r="901" spans="1:17" ht="31" x14ac:dyDescent="0.35">
      <c r="A901" s="29">
        <v>900</v>
      </c>
      <c r="B901" s="29" t="s">
        <v>12658</v>
      </c>
      <c r="C901" s="29" t="s">
        <v>12659</v>
      </c>
      <c r="D901" s="38" t="s">
        <v>12963</v>
      </c>
      <c r="E901" s="28" t="s">
        <v>13564</v>
      </c>
      <c r="F901" s="28" t="s">
        <v>12474</v>
      </c>
      <c r="G901" s="29"/>
      <c r="H901" s="29"/>
      <c r="I901" s="29"/>
      <c r="J901" s="29" t="s">
        <v>1002</v>
      </c>
      <c r="K901" s="29">
        <v>30</v>
      </c>
      <c r="L901" s="28" t="s">
        <v>12958</v>
      </c>
      <c r="M901" s="65" t="str">
        <f t="shared" si="93"/>
        <v>https://www.aiche.org/academy/conferences/loss-prevention-symposium/1994/proceeding</v>
      </c>
      <c r="N901" s="40" t="str">
        <f t="shared" si="95"/>
        <v>R. Siwek, M. Glor, and C. Cesana, "Ignition Behavior of Combustible Dusts," 28th Annual Loss Prevention Symposium, Session 12e, AIChE, 1994.</v>
      </c>
      <c r="O901" s="90" t="str">
        <f t="shared" si="94"/>
        <v>https://www.aiche.org/academy/conferences/loss-prevention-symposium/1994/proceeding/session/technical-papers</v>
      </c>
      <c r="P901" s="28" t="s">
        <v>16791</v>
      </c>
      <c r="Q901" s="90" t="str">
        <f t="shared" si="92"/>
        <v>https://www.aiche.org/node/1636876/group/9311/session/119046/paper/822851</v>
      </c>
    </row>
    <row r="902" spans="1:17" ht="31" x14ac:dyDescent="0.35">
      <c r="A902" s="29">
        <v>901</v>
      </c>
      <c r="B902" s="29" t="s">
        <v>12658</v>
      </c>
      <c r="C902" s="29" t="s">
        <v>12659</v>
      </c>
      <c r="D902" s="38" t="s">
        <v>12963</v>
      </c>
      <c r="E902" s="28" t="s">
        <v>12475</v>
      </c>
      <c r="F902" s="28" t="s">
        <v>13626</v>
      </c>
      <c r="G902" s="29"/>
      <c r="H902" s="29"/>
      <c r="I902" s="29"/>
      <c r="J902" s="29" t="s">
        <v>1791</v>
      </c>
      <c r="K902" s="29">
        <v>31</v>
      </c>
      <c r="L902" s="28" t="s">
        <v>12958</v>
      </c>
      <c r="M902" s="65" t="str">
        <f t="shared" si="93"/>
        <v>https://www.aiche.org/academy/conferences/loss-prevention-symposium/1994/proceeding</v>
      </c>
      <c r="N902" s="40" t="str">
        <f t="shared" si="95"/>
        <v>T. M. Dougherty, "Don't Take Any Static," 28th Annual Loss Prevention Symposium, Session 12f, AIChE, 1994.</v>
      </c>
      <c r="O902" s="90" t="str">
        <f t="shared" si="94"/>
        <v>https://www.aiche.org/academy/conferences/loss-prevention-symposium/1994/proceeding/session/technical-papers</v>
      </c>
      <c r="P902" s="28" t="s">
        <v>16792</v>
      </c>
      <c r="Q902" s="90" t="str">
        <f t="shared" si="92"/>
        <v>https://www.aiche.org/node/1636876/group/9311/session/119046/paper/822856</v>
      </c>
    </row>
    <row r="903" spans="1:17" ht="31" x14ac:dyDescent="0.35">
      <c r="A903" s="29">
        <v>902</v>
      </c>
      <c r="B903" s="29" t="s">
        <v>12658</v>
      </c>
      <c r="C903" s="29" t="s">
        <v>12659</v>
      </c>
      <c r="D903" s="38" t="s">
        <v>12964</v>
      </c>
      <c r="E903" s="28" t="s">
        <v>13565</v>
      </c>
      <c r="F903" s="28" t="s">
        <v>5453</v>
      </c>
      <c r="G903" s="29"/>
      <c r="H903" s="29"/>
      <c r="I903" s="29"/>
      <c r="J903" s="29" t="s">
        <v>12938</v>
      </c>
      <c r="K903" s="29">
        <v>32</v>
      </c>
      <c r="L903" s="28" t="s">
        <v>12958</v>
      </c>
      <c r="M903" s="65" t="str">
        <f t="shared" si="93"/>
        <v>https://www.aiche.org/academy/conferences/loss-prevention-symposium/1994/proceeding</v>
      </c>
      <c r="N903" s="40" t="str">
        <f t="shared" si="95"/>
        <v>R. Siwek, "New, Revised VDI-Guideline 3673," 28th Annual Loss Prevention Symposium, Session 13a, AIChE, 1994.</v>
      </c>
      <c r="O903" s="90" t="str">
        <f t="shared" si="94"/>
        <v>https://www.aiche.org/academy/conferences/loss-prevention-symposium/1994/proceeding/session/technical-papers</v>
      </c>
      <c r="P903" s="28" t="s">
        <v>16793</v>
      </c>
      <c r="Q903" s="90" t="str">
        <f t="shared" si="92"/>
        <v>https://www.aiche.org/node/1636876/group/9311/session/119046/paper/822861</v>
      </c>
    </row>
    <row r="904" spans="1:17" ht="31" x14ac:dyDescent="0.35">
      <c r="A904" s="29">
        <v>903</v>
      </c>
      <c r="B904" s="29" t="s">
        <v>12658</v>
      </c>
      <c r="C904" s="29" t="s">
        <v>12659</v>
      </c>
      <c r="D904" s="38" t="s">
        <v>12964</v>
      </c>
      <c r="E904" s="28" t="s">
        <v>13566</v>
      </c>
      <c r="F904" s="28" t="s">
        <v>1856</v>
      </c>
      <c r="G904" s="29"/>
      <c r="H904" s="29"/>
      <c r="I904" s="29"/>
      <c r="J904" s="29" t="s">
        <v>12939</v>
      </c>
      <c r="K904" s="29">
        <v>33</v>
      </c>
      <c r="L904" s="28" t="s">
        <v>12958</v>
      </c>
      <c r="M904" s="65" t="str">
        <f t="shared" si="93"/>
        <v>https://www.aiche.org/academy/conferences/loss-prevention-symposium/1994/proceeding</v>
      </c>
      <c r="N904" s="40" t="str">
        <f t="shared" si="95"/>
        <v>K. Chatrathi, "Dust and Hybrid Explosibility in a 1m3 Spherical Chamber," 28th Annual Loss Prevention Symposium, Session 13b, AIChE, 1994.</v>
      </c>
      <c r="O904" s="90" t="str">
        <f t="shared" si="94"/>
        <v>https://www.aiche.org/academy/conferences/loss-prevention-symposium/1994/proceeding/session/technical-papers</v>
      </c>
      <c r="P904" s="28" t="s">
        <v>16794</v>
      </c>
      <c r="Q904" s="90" t="str">
        <f t="shared" si="92"/>
        <v>https://www.aiche.org/node/1636876/group/9311/session/119046/paper/822866</v>
      </c>
    </row>
    <row r="905" spans="1:17" ht="46.5" x14ac:dyDescent="0.35">
      <c r="A905" s="29">
        <v>904</v>
      </c>
      <c r="B905" s="29" t="s">
        <v>12658</v>
      </c>
      <c r="C905" s="29" t="s">
        <v>12659</v>
      </c>
      <c r="D905" s="38" t="s">
        <v>12964</v>
      </c>
      <c r="E905" s="28" t="s">
        <v>13567</v>
      </c>
      <c r="F905" s="28" t="s">
        <v>13627</v>
      </c>
      <c r="G905" s="29"/>
      <c r="H905" s="29"/>
      <c r="I905" s="29"/>
      <c r="J905" s="29" t="s">
        <v>12940</v>
      </c>
      <c r="K905" s="29">
        <v>34</v>
      </c>
      <c r="L905" s="28" t="s">
        <v>12958</v>
      </c>
      <c r="M905" s="65" t="str">
        <f t="shared" si="93"/>
        <v>https://www.aiche.org/academy/conferences/loss-prevention-symposium/1994/proceeding</v>
      </c>
      <c r="N905" s="40" t="str">
        <f t="shared" si="95"/>
        <v>K. van Wingerden, G. H. Pederson, R. Teigland, et al., "Violence of Dust Explosions in Integrated Systems," 28th Annual Loss Prevention Symposium, Session 13c, AIChE, 1994.</v>
      </c>
      <c r="O905" s="90" t="str">
        <f t="shared" si="94"/>
        <v>https://www.aiche.org/academy/conferences/loss-prevention-symposium/1994/proceeding/session/technical-papers</v>
      </c>
      <c r="P905" s="28" t="s">
        <v>16795</v>
      </c>
      <c r="Q905" s="90" t="str">
        <f t="shared" si="92"/>
        <v>https://www.aiche.org/node/1636876/group/9311/session/119046/paper/822871</v>
      </c>
    </row>
    <row r="906" spans="1:17" ht="46.5" x14ac:dyDescent="0.35">
      <c r="A906" s="29">
        <v>905</v>
      </c>
      <c r="B906" s="29" t="s">
        <v>12658</v>
      </c>
      <c r="C906" s="29" t="s">
        <v>12659</v>
      </c>
      <c r="D906" s="38" t="s">
        <v>12964</v>
      </c>
      <c r="E906" s="28" t="s">
        <v>13568</v>
      </c>
      <c r="F906" s="28" t="s">
        <v>12476</v>
      </c>
      <c r="G906" s="29"/>
      <c r="H906" s="29"/>
      <c r="I906" s="29"/>
      <c r="J906" s="29" t="s">
        <v>12941</v>
      </c>
      <c r="K906" s="29">
        <v>35</v>
      </c>
      <c r="L906" s="28" t="s">
        <v>12958</v>
      </c>
      <c r="M906" s="65" t="str">
        <f t="shared" si="93"/>
        <v>https://www.aiche.org/academy/conferences/loss-prevention-symposium/1994/proceeding</v>
      </c>
      <c r="N906" s="40" t="str">
        <f t="shared" si="95"/>
        <v>K. Scheuermann, "Studies about the Influence of Turbulence on the Course of Explosions," 28th Annual Loss Prevention Symposium, Session 13d, AIChE, 1994.</v>
      </c>
      <c r="O906" s="90" t="str">
        <f t="shared" si="94"/>
        <v>https://www.aiche.org/academy/conferences/loss-prevention-symposium/1994/proceeding/session/technical-papers</v>
      </c>
      <c r="P906" s="28" t="s">
        <v>16796</v>
      </c>
      <c r="Q906" s="90" t="str">
        <f t="shared" si="92"/>
        <v>https://www.aiche.org/node/1636876/group/9311/session/119046/paper/822876</v>
      </c>
    </row>
    <row r="907" spans="1:17" ht="46.5" x14ac:dyDescent="0.35">
      <c r="A907" s="29">
        <v>906</v>
      </c>
      <c r="B907" s="29" t="s">
        <v>12658</v>
      </c>
      <c r="C907" s="29" t="s">
        <v>12659</v>
      </c>
      <c r="D907" s="38" t="s">
        <v>12964</v>
      </c>
      <c r="E907" s="28" t="s">
        <v>13569</v>
      </c>
      <c r="F907" s="28" t="s">
        <v>13628</v>
      </c>
      <c r="G907" s="29"/>
      <c r="H907" s="29"/>
      <c r="I907" s="29"/>
      <c r="J907" s="29" t="s">
        <v>12942</v>
      </c>
      <c r="K907" s="29">
        <v>36</v>
      </c>
      <c r="L907" s="28" t="s">
        <v>12958</v>
      </c>
      <c r="M907" s="65" t="str">
        <f t="shared" si="93"/>
        <v>https://www.aiche.org/academy/conferences/loss-prevention-symposium/1994/proceeding</v>
      </c>
      <c r="N907" s="40" t="str">
        <f t="shared" si="95"/>
        <v>M. Sichel, C. W. Kauffman, and Y. C. Li, "Transition from Deflagration to Detonation in Layered Dust Explosions," 28th Annual Loss Prevention Symposium, Session 13e, AIChE, 1994.</v>
      </c>
      <c r="O907" s="90" t="str">
        <f t="shared" si="94"/>
        <v>https://www.aiche.org/academy/conferences/loss-prevention-symposium/1994/proceeding/session/technical-papers</v>
      </c>
      <c r="P907" s="28" t="s">
        <v>16797</v>
      </c>
      <c r="Q907" s="90" t="str">
        <f t="shared" si="92"/>
        <v>https://www.aiche.org/node/1636876/group/9311/session/119046/paper/822881</v>
      </c>
    </row>
    <row r="908" spans="1:17" ht="46.5" x14ac:dyDescent="0.35">
      <c r="A908" s="29">
        <v>907</v>
      </c>
      <c r="B908" s="29" t="s">
        <v>12658</v>
      </c>
      <c r="C908" s="29" t="s">
        <v>12659</v>
      </c>
      <c r="D908" s="38" t="s">
        <v>12964</v>
      </c>
      <c r="E908" s="28" t="s">
        <v>13570</v>
      </c>
      <c r="F908" s="28" t="s">
        <v>13629</v>
      </c>
      <c r="G908" s="29"/>
      <c r="H908" s="29"/>
      <c r="I908" s="29"/>
      <c r="J908" s="29" t="s">
        <v>12943</v>
      </c>
      <c r="K908" s="29">
        <v>37</v>
      </c>
      <c r="L908" s="28" t="s">
        <v>12958</v>
      </c>
      <c r="M908" s="65" t="str">
        <f t="shared" si="93"/>
        <v>https://www.aiche.org/academy/conferences/loss-prevention-symposium/1994/proceeding</v>
      </c>
      <c r="N908" s="40" t="str">
        <f t="shared" si="95"/>
        <v>W. Hensel, U. Krause, W. John, et al., "Critical Parameters for the Ignition of Dust Layers at Constant Heat Flux Boundary Conditions," 28th Annual Loss Prevention Symposium, Session 13f, AIChE, 1994.</v>
      </c>
      <c r="O908" s="90" t="str">
        <f t="shared" si="94"/>
        <v>https://www.aiche.org/academy/conferences/loss-prevention-symposium/1994/proceeding/session/technical-papers</v>
      </c>
      <c r="P908" s="28" t="s">
        <v>16798</v>
      </c>
      <c r="Q908" s="90" t="str">
        <f t="shared" si="92"/>
        <v>https://www.aiche.org/node/1636876/group/9311/session/119046/paper/822886</v>
      </c>
    </row>
    <row r="909" spans="1:17" ht="31" x14ac:dyDescent="0.35">
      <c r="A909" s="29">
        <v>908</v>
      </c>
      <c r="B909" s="29" t="s">
        <v>12658</v>
      </c>
      <c r="C909" s="29" t="s">
        <v>12659</v>
      </c>
      <c r="D909" s="38" t="s">
        <v>1050</v>
      </c>
      <c r="E909" s="28" t="s">
        <v>12772</v>
      </c>
      <c r="F909" s="28" t="s">
        <v>12477</v>
      </c>
      <c r="G909" s="29"/>
      <c r="H909" s="29"/>
      <c r="I909" s="29"/>
      <c r="J909" s="29" t="s">
        <v>12944</v>
      </c>
      <c r="K909" s="29">
        <v>38</v>
      </c>
      <c r="L909" s="28" t="s">
        <v>12958</v>
      </c>
      <c r="M909" s="65" t="str">
        <f t="shared" si="93"/>
        <v>https://www.aiche.org/academy/conferences/loss-prevention-symposium/1994/proceeding</v>
      </c>
      <c r="N909" s="40" t="str">
        <f t="shared" si="95"/>
        <v>I. Nimmo, "Process Control Failures in the Chemical Industries," 28th Annual Loss Prevention Symposium, Session 14a, AIChE, 1994.</v>
      </c>
      <c r="O909" s="90" t="str">
        <f t="shared" si="94"/>
        <v>https://www.aiche.org/academy/conferences/loss-prevention-symposium/1994/proceeding/session/technical-papers</v>
      </c>
      <c r="P909" s="28" t="s">
        <v>16799</v>
      </c>
      <c r="Q909" s="90" t="str">
        <f t="shared" si="92"/>
        <v>https://www.aiche.org/node/1636876/group/9311/session/119046/paper/822891</v>
      </c>
    </row>
    <row r="910" spans="1:17" ht="46.5" x14ac:dyDescent="0.35">
      <c r="A910" s="29">
        <v>909</v>
      </c>
      <c r="B910" s="29" t="s">
        <v>12658</v>
      </c>
      <c r="C910" s="29" t="s">
        <v>12659</v>
      </c>
      <c r="D910" s="38" t="s">
        <v>1050</v>
      </c>
      <c r="E910" s="28" t="s">
        <v>12773</v>
      </c>
      <c r="F910" s="28" t="s">
        <v>6313</v>
      </c>
      <c r="G910" s="29"/>
      <c r="H910" s="29"/>
      <c r="I910" s="29"/>
      <c r="J910" s="29" t="s">
        <v>12945</v>
      </c>
      <c r="K910" s="29">
        <v>39</v>
      </c>
      <c r="L910" s="28" t="s">
        <v>12958</v>
      </c>
      <c r="M910" s="65" t="str">
        <f t="shared" si="93"/>
        <v>https://www.aiche.org/academy/conferences/loss-prevention-symposium/1994/proceeding</v>
      </c>
      <c r="N910" s="40" t="str">
        <f t="shared" si="95"/>
        <v>W. E. Clayton and M. L. Griffin, "Catastrophic Failure of a Liquid Carbbon Dioxide Storage Vessel," 28th Annual Loss Prevention Symposium, Session 14b, AIChE, 1994.</v>
      </c>
      <c r="O910" s="90" t="str">
        <f t="shared" si="94"/>
        <v>https://www.aiche.org/academy/conferences/loss-prevention-symposium/1994/proceeding/session/technical-papers</v>
      </c>
      <c r="P910" s="28" t="s">
        <v>16800</v>
      </c>
      <c r="Q910" s="90" t="str">
        <f t="shared" si="92"/>
        <v>https://www.aiche.org/node/1636876/group/9311/session/119046/paper/822896</v>
      </c>
    </row>
    <row r="911" spans="1:17" ht="31" x14ac:dyDescent="0.35">
      <c r="A911" s="29">
        <v>910</v>
      </c>
      <c r="B911" s="29" t="s">
        <v>12658</v>
      </c>
      <c r="C911" s="29" t="s">
        <v>12659</v>
      </c>
      <c r="D911" s="38" t="s">
        <v>1050</v>
      </c>
      <c r="E911" s="28" t="s">
        <v>12478</v>
      </c>
      <c r="F911" s="28" t="s">
        <v>1082</v>
      </c>
      <c r="G911" s="29"/>
      <c r="H911" s="29"/>
      <c r="I911" s="29"/>
      <c r="J911" s="29" t="s">
        <v>12946</v>
      </c>
      <c r="K911" s="29">
        <v>40</v>
      </c>
      <c r="L911" s="28" t="s">
        <v>12958</v>
      </c>
      <c r="M911" s="65" t="str">
        <f t="shared" si="93"/>
        <v>https://www.aiche.org/academy/conferences/loss-prevention-symposium/1994/proceeding</v>
      </c>
      <c r="N911" s="40" t="str">
        <f t="shared" si="95"/>
        <v>R. E. Munson, "A Nylon Plant Fire," 28th Annual Loss Prevention Symposium, Session 14c, AIChE, 1994.</v>
      </c>
      <c r="O911" s="90" t="str">
        <f t="shared" si="94"/>
        <v>https://www.aiche.org/academy/conferences/loss-prevention-symposium/1994/proceeding/session/technical-papers</v>
      </c>
      <c r="P911" s="28" t="s">
        <v>16801</v>
      </c>
      <c r="Q911" s="90" t="str">
        <f t="shared" si="92"/>
        <v>https://www.aiche.org/node/1636876/group/9311/session/119046/paper/822901</v>
      </c>
    </row>
    <row r="912" spans="1:17" ht="31" x14ac:dyDescent="0.35">
      <c r="A912" s="29">
        <v>911</v>
      </c>
      <c r="B912" s="29" t="s">
        <v>12658</v>
      </c>
      <c r="C912" s="29" t="s">
        <v>12659</v>
      </c>
      <c r="D912" s="38" t="s">
        <v>1050</v>
      </c>
      <c r="E912" s="28" t="s">
        <v>12774</v>
      </c>
      <c r="F912" s="28" t="s">
        <v>13630</v>
      </c>
      <c r="G912" s="29"/>
      <c r="H912" s="29"/>
      <c r="I912" s="29"/>
      <c r="J912" s="29" t="s">
        <v>12947</v>
      </c>
      <c r="K912" s="29">
        <v>41</v>
      </c>
      <c r="L912" s="28" t="s">
        <v>12958</v>
      </c>
      <c r="M912" s="65" t="str">
        <f t="shared" si="93"/>
        <v>https://www.aiche.org/academy/conferences/loss-prevention-symposium/1994/proceeding</v>
      </c>
      <c r="N912" s="40" t="str">
        <f t="shared" si="95"/>
        <v>E. R. Elsbury, "CATASTROPHE - the Aftermath: Lessons from OSHA," 28th Annual Loss Prevention Symposium, Session 14d, AIChE, 1994.</v>
      </c>
      <c r="O912" s="90" t="str">
        <f t="shared" si="94"/>
        <v>https://www.aiche.org/academy/conferences/loss-prevention-symposium/1994/proceeding/session/technical-papers</v>
      </c>
      <c r="P912" s="28" t="s">
        <v>16802</v>
      </c>
      <c r="Q912" s="90" t="str">
        <f t="shared" si="92"/>
        <v>https://www.aiche.org/node/1636876/group/9311/session/119046/paper/822906</v>
      </c>
    </row>
    <row r="913" spans="1:17" ht="31" x14ac:dyDescent="0.35">
      <c r="A913" s="29">
        <v>912</v>
      </c>
      <c r="B913" s="29" t="s">
        <v>12658</v>
      </c>
      <c r="C913" s="29" t="s">
        <v>12659</v>
      </c>
      <c r="D913" s="38" t="s">
        <v>1050</v>
      </c>
      <c r="E913" s="28" t="s">
        <v>12479</v>
      </c>
      <c r="F913" s="28" t="s">
        <v>6209</v>
      </c>
      <c r="G913" s="29"/>
      <c r="H913" s="29"/>
      <c r="I913" s="29"/>
      <c r="J913" s="29" t="s">
        <v>12948</v>
      </c>
      <c r="K913" s="29">
        <v>42</v>
      </c>
      <c r="L913" s="28" t="s">
        <v>12958</v>
      </c>
      <c r="M913" s="65" t="str">
        <f t="shared" si="93"/>
        <v>https://www.aiche.org/academy/conferences/loss-prevention-symposium/1994/proceeding</v>
      </c>
      <c r="N913" s="40" t="str">
        <f t="shared" si="95"/>
        <v>A. M. Dowell III, "Low Cooling Tower Level Causes Evacuation," 28th Annual Loss Prevention Symposium, Session 14e, AIChE, 1994.</v>
      </c>
      <c r="O913" s="90" t="str">
        <f t="shared" si="94"/>
        <v>https://www.aiche.org/academy/conferences/loss-prevention-symposium/1994/proceeding/session/technical-papers</v>
      </c>
      <c r="P913" s="28" t="s">
        <v>16803</v>
      </c>
      <c r="Q913" s="90" t="str">
        <f t="shared" si="92"/>
        <v>https://www.aiche.org/node/1636876/group/9311/session/119046/paper/822911</v>
      </c>
    </row>
    <row r="914" spans="1:17" ht="31" x14ac:dyDescent="0.35">
      <c r="A914" s="29">
        <v>913</v>
      </c>
      <c r="B914" s="29" t="s">
        <v>12658</v>
      </c>
      <c r="C914" s="29" t="s">
        <v>12659</v>
      </c>
      <c r="D914" s="38" t="s">
        <v>1050</v>
      </c>
      <c r="E914" s="28" t="s">
        <v>12775</v>
      </c>
      <c r="F914" s="28" t="s">
        <v>1443</v>
      </c>
      <c r="G914" s="29"/>
      <c r="H914" s="29"/>
      <c r="I914" s="29"/>
      <c r="J914" s="29" t="s">
        <v>12949</v>
      </c>
      <c r="K914" s="29">
        <v>43</v>
      </c>
      <c r="L914" s="28" t="s">
        <v>12958</v>
      </c>
      <c r="M914" s="65" t="str">
        <f t="shared" si="93"/>
        <v>https://www.aiche.org/academy/conferences/loss-prevention-symposium/1994/proceeding</v>
      </c>
      <c r="N914" s="40" t="str">
        <f t="shared" si="95"/>
        <v>L. G. Britton, "Ethylene Polymerization and Decomposition Case Histories," 28th Annual Loss Prevention Symposium, Session 14f, AIChE, 1994.</v>
      </c>
      <c r="O914" s="90" t="str">
        <f t="shared" si="94"/>
        <v>https://www.aiche.org/academy/conferences/loss-prevention-symposium/1994/proceeding/session/technical-papers</v>
      </c>
      <c r="P914" s="28" t="s">
        <v>16804</v>
      </c>
      <c r="Q914" s="90" t="str">
        <f t="shared" si="92"/>
        <v>https://www.aiche.org/node/1636876/group/9311/session/119046/paper/822916</v>
      </c>
    </row>
    <row r="915" spans="1:17" ht="46.5" x14ac:dyDescent="0.35">
      <c r="A915" s="29">
        <v>914</v>
      </c>
      <c r="B915" s="29" t="s">
        <v>12658</v>
      </c>
      <c r="C915" s="29" t="s">
        <v>12659</v>
      </c>
      <c r="D915" s="38" t="s">
        <v>12965</v>
      </c>
      <c r="E915" s="28" t="s">
        <v>13571</v>
      </c>
      <c r="F915" s="28" t="s">
        <v>13631</v>
      </c>
      <c r="G915" s="29"/>
      <c r="H915" s="29"/>
      <c r="I915" s="29"/>
      <c r="J915" s="29" t="s">
        <v>12950</v>
      </c>
      <c r="K915" s="29">
        <v>44</v>
      </c>
      <c r="L915" s="28" t="s">
        <v>12958</v>
      </c>
      <c r="M915" s="65" t="str">
        <f t="shared" si="93"/>
        <v>https://www.aiche.org/academy/conferences/loss-prevention-symposium/1994/proceeding</v>
      </c>
      <c r="N915" s="40" t="str">
        <f t="shared" si="95"/>
        <v>C. Pietersen, C. M. A. Jansen, and H. C. Wennink, "Risk Analysis of Chlorine Production, Storage, and Transshipment," 28th Annual Loss Prevention Symposium, Session 20a, AIChE, 1994.</v>
      </c>
      <c r="O915" s="90" t="str">
        <f t="shared" si="94"/>
        <v>https://www.aiche.org/academy/conferences/loss-prevention-symposium/1994/proceeding/session/technical-papers</v>
      </c>
      <c r="P915" s="28" t="s">
        <v>16805</v>
      </c>
      <c r="Q915" s="90" t="str">
        <f t="shared" si="92"/>
        <v>https://www.aiche.org/node/1636876/group/9311/session/119046/paper/822921</v>
      </c>
    </row>
    <row r="916" spans="1:17" ht="46.5" x14ac:dyDescent="0.35">
      <c r="A916" s="29">
        <v>915</v>
      </c>
      <c r="B916" s="29" t="s">
        <v>12658</v>
      </c>
      <c r="C916" s="29" t="s">
        <v>12659</v>
      </c>
      <c r="D916" s="38" t="s">
        <v>12965</v>
      </c>
      <c r="E916" s="28" t="s">
        <v>13572</v>
      </c>
      <c r="F916" s="28" t="s">
        <v>13632</v>
      </c>
      <c r="G916" s="29"/>
      <c r="H916" s="29"/>
      <c r="I916" s="29"/>
      <c r="J916" s="29" t="s">
        <v>12951</v>
      </c>
      <c r="K916" s="29">
        <v>45</v>
      </c>
      <c r="L916" s="28" t="s">
        <v>12958</v>
      </c>
      <c r="M916" s="65" t="str">
        <f t="shared" si="93"/>
        <v>https://www.aiche.org/academy/conferences/loss-prevention-symposium/1994/proceeding</v>
      </c>
      <c r="N916" s="40" t="str">
        <f t="shared" si="95"/>
        <v>R. Fiori and G. Spadoni, "A Numerical Code for Assessing Societal Risk from Road Transport of Dangerous Substances," 28th Annual Loss Prevention Symposium, Session 20b, AIChE, 1994.</v>
      </c>
      <c r="O916" s="90" t="str">
        <f t="shared" si="94"/>
        <v>https://www.aiche.org/academy/conferences/loss-prevention-symposium/1994/proceeding/session/technical-papers</v>
      </c>
      <c r="P916" s="28" t="s">
        <v>16806</v>
      </c>
      <c r="Q916" s="90" t="str">
        <f t="shared" si="92"/>
        <v>https://www.aiche.org/node/1636876/group/9311/session/119046/paper/822926</v>
      </c>
    </row>
    <row r="917" spans="1:17" ht="46.5" x14ac:dyDescent="0.35">
      <c r="A917" s="29">
        <v>916</v>
      </c>
      <c r="B917" s="29" t="s">
        <v>12658</v>
      </c>
      <c r="C917" s="29" t="s">
        <v>12659</v>
      </c>
      <c r="D917" s="38" t="s">
        <v>12965</v>
      </c>
      <c r="E917" s="28" t="s">
        <v>13573</v>
      </c>
      <c r="F917" s="28" t="s">
        <v>2743</v>
      </c>
      <c r="G917" s="29"/>
      <c r="H917" s="29"/>
      <c r="I917" s="29"/>
      <c r="J917" s="29" t="s">
        <v>12952</v>
      </c>
      <c r="K917" s="29">
        <v>46</v>
      </c>
      <c r="L917" s="28" t="s">
        <v>12958</v>
      </c>
      <c r="M917" s="65" t="str">
        <f t="shared" si="93"/>
        <v>https://www.aiche.org/academy/conferences/loss-prevention-symposium/1994/proceeding</v>
      </c>
      <c r="N917" s="40" t="str">
        <f t="shared" si="95"/>
        <v>R. E. Britter, "The Evaluation of Technical Models Used for Major-Accident Hazard Installations," 28th Annual Loss Prevention Symposium, Session 20c, AIChE, 1994.</v>
      </c>
      <c r="O917" s="90" t="str">
        <f t="shared" si="94"/>
        <v>https://www.aiche.org/academy/conferences/loss-prevention-symposium/1994/proceeding/session/technical-papers</v>
      </c>
      <c r="P917" s="28" t="s">
        <v>16807</v>
      </c>
      <c r="Q917" s="90" t="str">
        <f t="shared" si="92"/>
        <v>https://www.aiche.org/node/1636876/group/9311/session/119046/paper/822931</v>
      </c>
    </row>
    <row r="918" spans="1:17" ht="31" x14ac:dyDescent="0.35">
      <c r="A918" s="29">
        <v>917</v>
      </c>
      <c r="B918" s="29" t="s">
        <v>12658</v>
      </c>
      <c r="C918" s="29" t="s">
        <v>12659</v>
      </c>
      <c r="D918" s="38" t="s">
        <v>12965</v>
      </c>
      <c r="E918" s="28" t="s">
        <v>12776</v>
      </c>
      <c r="F918" s="28" t="s">
        <v>13633</v>
      </c>
      <c r="G918" s="29"/>
      <c r="H918" s="29"/>
      <c r="I918" s="29"/>
      <c r="J918" s="29" t="s">
        <v>12953</v>
      </c>
      <c r="K918" s="29">
        <v>47</v>
      </c>
      <c r="L918" s="28" t="s">
        <v>12958</v>
      </c>
      <c r="M918" s="65" t="str">
        <f t="shared" si="93"/>
        <v>https://www.aiche.org/academy/conferences/loss-prevention-symposium/1994/proceeding</v>
      </c>
      <c r="N918" s="40" t="str">
        <f t="shared" si="95"/>
        <v>R. Danna and H. West, "Management of Change - Process Safety Management Practice," 28th Annual Loss Prevention Symposium, Session 20d, AIChE, 1994.</v>
      </c>
      <c r="O918" s="90" t="str">
        <f t="shared" si="94"/>
        <v>https://www.aiche.org/academy/conferences/loss-prevention-symposium/1994/proceeding/session/technical-papers</v>
      </c>
      <c r="P918" s="28" t="s">
        <v>16808</v>
      </c>
      <c r="Q918" s="90" t="str">
        <f t="shared" si="92"/>
        <v>https://www.aiche.org/node/1636876/group/9311/session/119046/paper/822936</v>
      </c>
    </row>
    <row r="919" spans="1:17" ht="46.5" x14ac:dyDescent="0.35">
      <c r="A919" s="29">
        <v>918</v>
      </c>
      <c r="B919" s="29" t="s">
        <v>12658</v>
      </c>
      <c r="C919" s="29" t="s">
        <v>12659</v>
      </c>
      <c r="D919" s="38" t="s">
        <v>12965</v>
      </c>
      <c r="E919" s="28" t="s">
        <v>12777</v>
      </c>
      <c r="F919" s="28" t="s">
        <v>10232</v>
      </c>
      <c r="G919" s="29"/>
      <c r="H919" s="29"/>
      <c r="I919" s="29"/>
      <c r="J919" s="29" t="s">
        <v>12954</v>
      </c>
      <c r="K919" s="29">
        <v>48</v>
      </c>
      <c r="L919" s="28" t="s">
        <v>12958</v>
      </c>
      <c r="M919" s="65" t="str">
        <f t="shared" si="93"/>
        <v>https://www.aiche.org/academy/conferences/loss-prevention-symposium/1994/proceeding</v>
      </c>
      <c r="N919" s="40" t="str">
        <f t="shared" si="95"/>
        <v>J. Murphy, "Dow Chemical Company's Approach to Process Safety Management," 28th Annual Loss Prevention Symposium, Session 20e, AIChE, 1994.</v>
      </c>
      <c r="O919" s="90" t="str">
        <f t="shared" si="94"/>
        <v>https://www.aiche.org/academy/conferences/loss-prevention-symposium/1994/proceeding/session/technical-papers</v>
      </c>
      <c r="P919" s="28" t="s">
        <v>16809</v>
      </c>
      <c r="Q919" s="90" t="str">
        <f t="shared" ref="Q919:Q982" si="96">HYPERLINK(P919)</f>
        <v>https://www.aiche.org/node/1636876/group/9311/session/119046/paper/822941</v>
      </c>
    </row>
    <row r="920" spans="1:17" ht="31" x14ac:dyDescent="0.35">
      <c r="A920" s="29">
        <v>919</v>
      </c>
      <c r="B920" s="29" t="s">
        <v>12658</v>
      </c>
      <c r="C920" s="29" t="s">
        <v>12659</v>
      </c>
      <c r="D920" s="38" t="s">
        <v>12965</v>
      </c>
      <c r="E920" s="28" t="s">
        <v>12778</v>
      </c>
      <c r="F920" s="28" t="s">
        <v>12480</v>
      </c>
      <c r="G920" s="29"/>
      <c r="H920" s="29"/>
      <c r="I920" s="29"/>
      <c r="J920" s="29" t="s">
        <v>12955</v>
      </c>
      <c r="K920" s="29">
        <v>49</v>
      </c>
      <c r="L920" s="28" t="s">
        <v>12958</v>
      </c>
      <c r="M920" s="65" t="str">
        <f t="shared" si="93"/>
        <v>https://www.aiche.org/academy/conferences/loss-prevention-symposium/1994/proceeding</v>
      </c>
      <c r="N920" s="40" t="str">
        <f t="shared" si="95"/>
        <v>D. Heller, "Implementing a Process Safety Management System," 28th Annual Loss Prevention Symposium, Session 20f, AIChE, 1994.</v>
      </c>
      <c r="O920" s="90" t="str">
        <f t="shared" si="94"/>
        <v>https://www.aiche.org/academy/conferences/loss-prevention-symposium/1994/proceeding/session/technical-papers</v>
      </c>
      <c r="P920" s="28" t="s">
        <v>16810</v>
      </c>
      <c r="Q920" s="90" t="str">
        <f t="shared" si="96"/>
        <v>https://www.aiche.org/node/1636876/group/9311/session/119046/paper/822946</v>
      </c>
    </row>
    <row r="921" spans="1:17" ht="46.5" x14ac:dyDescent="0.35">
      <c r="A921" s="29">
        <v>920</v>
      </c>
      <c r="B921" s="29" t="s">
        <v>12658</v>
      </c>
      <c r="C921" s="29" t="s">
        <v>12659</v>
      </c>
      <c r="D921" s="38" t="s">
        <v>12965</v>
      </c>
      <c r="E921" s="28" t="s">
        <v>13574</v>
      </c>
      <c r="F921" s="28" t="s">
        <v>12481</v>
      </c>
      <c r="G921" s="29"/>
      <c r="H921" s="29"/>
      <c r="I921" s="29"/>
      <c r="J921" s="29" t="s">
        <v>12956</v>
      </c>
      <c r="K921" s="29">
        <v>50</v>
      </c>
      <c r="L921" s="28" t="s">
        <v>12958</v>
      </c>
      <c r="M921" s="65" t="str">
        <f t="shared" si="93"/>
        <v>https://www.aiche.org/academy/conferences/loss-prevention-symposium/1994/proceeding</v>
      </c>
      <c r="N921" s="40" t="str">
        <f t="shared" si="95"/>
        <v>D. Jones, "ISO 9000: A Framework for Integrating Safety, Health &amp; Environmental Management Systems," 28th Annual Loss Prevention Symposium, Session 20g, AIChE, 1994.</v>
      </c>
      <c r="O921" s="90" t="str">
        <f t="shared" si="94"/>
        <v>https://www.aiche.org/academy/conferences/loss-prevention-symposium/1994/proceeding/session/technical-papers</v>
      </c>
      <c r="P921" s="28" t="s">
        <v>16811</v>
      </c>
      <c r="Q921" s="90" t="str">
        <f t="shared" si="96"/>
        <v>https://www.aiche.org/node/1636876/group/9311/session/119046/paper/822951</v>
      </c>
    </row>
    <row r="922" spans="1:17" ht="31" x14ac:dyDescent="0.35">
      <c r="A922" s="29">
        <v>921</v>
      </c>
      <c r="B922" s="29" t="s">
        <v>12658</v>
      </c>
      <c r="C922" s="29" t="s">
        <v>12659</v>
      </c>
      <c r="D922" s="38" t="s">
        <v>12965</v>
      </c>
      <c r="E922" s="28" t="s">
        <v>13575</v>
      </c>
      <c r="F922" s="28" t="s">
        <v>11843</v>
      </c>
      <c r="G922" s="29"/>
      <c r="H922" s="29"/>
      <c r="I922" s="29"/>
      <c r="J922" s="29" t="s">
        <v>12957</v>
      </c>
      <c r="K922" s="29">
        <v>51</v>
      </c>
      <c r="L922" s="28" t="s">
        <v>12958</v>
      </c>
      <c r="M922" s="65" t="str">
        <f t="shared" si="93"/>
        <v>https://www.aiche.org/academy/conferences/loss-prevention-symposium/1994/proceeding</v>
      </c>
      <c r="N922" s="40" t="str">
        <f t="shared" si="95"/>
        <v>H. Pasman, "Quantified Risk Analysis in the Process Industries," 28th Annual Loss Prevention Symposium, Session 20h, AIChE, 1994.</v>
      </c>
      <c r="O922" s="90" t="str">
        <f t="shared" si="94"/>
        <v>https://www.aiche.org/academy/conferences/loss-prevention-symposium/1994/proceeding/session/technical-papers</v>
      </c>
      <c r="P922" s="28" t="s">
        <v>16812</v>
      </c>
      <c r="Q922" s="90" t="str">
        <f t="shared" si="96"/>
        <v>https://www.aiche.org/node/1636876/group/9311/session/119046/paper/822956</v>
      </c>
    </row>
    <row r="923" spans="1:17" ht="31" x14ac:dyDescent="0.35">
      <c r="A923" s="29">
        <v>922</v>
      </c>
      <c r="B923" s="29" t="s">
        <v>12658</v>
      </c>
      <c r="C923" s="29" t="s">
        <v>12659</v>
      </c>
      <c r="D923" s="38">
        <v>52</v>
      </c>
      <c r="E923" s="28" t="s">
        <v>12779</v>
      </c>
      <c r="F923" s="28"/>
      <c r="G923" s="29"/>
      <c r="H923" s="29"/>
      <c r="I923" s="29"/>
      <c r="J923" s="29"/>
      <c r="K923" s="29">
        <v>52</v>
      </c>
      <c r="L923" s="28" t="s">
        <v>12958</v>
      </c>
      <c r="M923" s="65" t="str">
        <f>HYPERLINK("https://www.aiche.org/academy/conferences/loss-prevention-symposium/1994/proceeding")</f>
        <v>https://www.aiche.org/academy/conferences/loss-prevention-symposium/1994/proceeding</v>
      </c>
      <c r="N923" s="40" t="str">
        <f t="shared" si="95"/>
        <v>, "AIChE Loss Prevention Symposium Database Index," 28th Annual Loss Prevention Symposium, Session , AIChE, 1994.</v>
      </c>
      <c r="O923" s="90" t="str">
        <f>HYPERLINK("https://www.aiche.org/academy/conferences/loss-prevention-symposium/1994/proceeding/session/technical-papers")</f>
        <v>https://www.aiche.org/academy/conferences/loss-prevention-symposium/1994/proceeding/session/technical-papers</v>
      </c>
      <c r="P923" s="28" t="s">
        <v>16813</v>
      </c>
      <c r="Q923" s="90" t="str">
        <f t="shared" si="96"/>
        <v>https://www.aiche.org/node/1636876/group/9311/session/119046/paper/822961</v>
      </c>
    </row>
    <row r="924" spans="1:17" ht="31" x14ac:dyDescent="0.35">
      <c r="A924" s="29">
        <v>923</v>
      </c>
      <c r="B924" s="29" t="s">
        <v>12660</v>
      </c>
      <c r="C924" s="29" t="s">
        <v>12661</v>
      </c>
      <c r="D924" s="28" t="s">
        <v>12967</v>
      </c>
      <c r="E924" s="28" t="s">
        <v>13576</v>
      </c>
      <c r="F924" s="28" t="s">
        <v>7702</v>
      </c>
      <c r="G924" s="29"/>
      <c r="H924" s="29"/>
      <c r="I924" s="29"/>
      <c r="J924" s="29" t="s">
        <v>1072</v>
      </c>
      <c r="K924" s="29">
        <v>1</v>
      </c>
      <c r="L924" s="28" t="s">
        <v>12966</v>
      </c>
      <c r="M924" s="65" t="str">
        <f t="shared" ref="M924:M958" si="97">HYPERLINK("https://www.aiche.org/academy/conferences/loss-prevention-symposium/1995/proceeding")</f>
        <v>https://www.aiche.org/academy/conferences/loss-prevention-symposium/1995/proceeding</v>
      </c>
      <c r="N924" s="40" t="str">
        <f t="shared" si="95"/>
        <v>T. Kletz, "Inherently Safer Design - The Growth of an Idea," 29th Annual Loss Prevention Symposium, Session 1a, AIChE, 1995.</v>
      </c>
      <c r="O924" s="90" t="str">
        <f t="shared" ref="O924:O958" si="98">HYPERLINK("https://www.aiche.org/academy/conferences/loss-prevention-symposium/1995/proceeding/session/technical-papers")</f>
        <v>https://www.aiche.org/academy/conferences/loss-prevention-symposium/1995/proceeding/session/technical-papers</v>
      </c>
      <c r="P924" s="28" t="s">
        <v>16814</v>
      </c>
      <c r="Q924" s="90" t="str">
        <f t="shared" si="96"/>
        <v>https://www.aiche.org/node/1639101/group/9316/session/119056/paper/822976</v>
      </c>
    </row>
    <row r="925" spans="1:17" ht="31" x14ac:dyDescent="0.35">
      <c r="A925" s="29">
        <v>924</v>
      </c>
      <c r="B925" s="29" t="s">
        <v>12660</v>
      </c>
      <c r="C925" s="29" t="s">
        <v>12661</v>
      </c>
      <c r="D925" s="28" t="s">
        <v>12967</v>
      </c>
      <c r="E925" s="28" t="s">
        <v>12482</v>
      </c>
      <c r="F925" s="28" t="s">
        <v>6320</v>
      </c>
      <c r="G925" s="29"/>
      <c r="H925" s="29"/>
      <c r="I925" s="29"/>
      <c r="J925" s="29" t="s">
        <v>1075</v>
      </c>
      <c r="K925" s="29">
        <v>2</v>
      </c>
      <c r="L925" s="28" t="s">
        <v>12966</v>
      </c>
      <c r="M925" s="65" t="str">
        <f t="shared" si="97"/>
        <v>https://www.aiche.org/academy/conferences/loss-prevention-symposium/1995/proceeding</v>
      </c>
      <c r="N925" s="40" t="str">
        <f t="shared" si="95"/>
        <v>N. E. Scheffler, "Inherently Safer Latex Plants," 29th Annual Loss Prevention Symposium, Session 1b, AIChE, 1995.</v>
      </c>
      <c r="O925" s="90" t="str">
        <f t="shared" si="98"/>
        <v>https://www.aiche.org/academy/conferences/loss-prevention-symposium/1995/proceeding/session/technical-papers</v>
      </c>
      <c r="P925" s="28" t="s">
        <v>16815</v>
      </c>
      <c r="Q925" s="90" t="str">
        <f t="shared" si="96"/>
        <v>https://www.aiche.org/node/1639101/group/9316/session/119056/paper/822981</v>
      </c>
    </row>
    <row r="926" spans="1:17" ht="46.5" x14ac:dyDescent="0.35">
      <c r="A926" s="29">
        <v>925</v>
      </c>
      <c r="B926" s="29" t="s">
        <v>12660</v>
      </c>
      <c r="C926" s="29" t="s">
        <v>12661</v>
      </c>
      <c r="D926" s="28" t="s">
        <v>12967</v>
      </c>
      <c r="E926" s="28" t="s">
        <v>13577</v>
      </c>
      <c r="F926" s="28" t="s">
        <v>12483</v>
      </c>
      <c r="G926" s="29"/>
      <c r="H926" s="29"/>
      <c r="I926" s="29"/>
      <c r="J926" s="29" t="s">
        <v>1080</v>
      </c>
      <c r="K926" s="29">
        <v>3</v>
      </c>
      <c r="L926" s="28" t="s">
        <v>12966</v>
      </c>
      <c r="M926" s="65" t="str">
        <f t="shared" si="97"/>
        <v>https://www.aiche.org/academy/conferences/loss-prevention-symposium/1995/proceeding</v>
      </c>
      <c r="N926" s="40" t="str">
        <f t="shared" si="95"/>
        <v>R. W. French, D. D. Williams, and E. D. Wixom, "Inherent Safety, Health and Environmental (SHE) Reviews," 29th Annual Loss Prevention Symposium, Session 1c, AIChE, 1995.</v>
      </c>
      <c r="O926" s="90" t="str">
        <f t="shared" si="98"/>
        <v>https://www.aiche.org/academy/conferences/loss-prevention-symposium/1995/proceeding/session/technical-papers</v>
      </c>
      <c r="P926" s="28" t="s">
        <v>16816</v>
      </c>
      <c r="Q926" s="90" t="str">
        <f t="shared" si="96"/>
        <v>https://www.aiche.org/node/1639101/group/9316/session/119056/paper/822986</v>
      </c>
    </row>
    <row r="927" spans="1:17" ht="46.5" x14ac:dyDescent="0.35">
      <c r="A927" s="29">
        <v>926</v>
      </c>
      <c r="B927" s="29" t="s">
        <v>12660</v>
      </c>
      <c r="C927" s="29" t="s">
        <v>12661</v>
      </c>
      <c r="D927" s="28" t="s">
        <v>12967</v>
      </c>
      <c r="E927" s="28" t="s">
        <v>13578</v>
      </c>
      <c r="F927" s="28" t="s">
        <v>12484</v>
      </c>
      <c r="G927" s="29"/>
      <c r="H927" s="29"/>
      <c r="I927" s="29"/>
      <c r="J927" s="29" t="s">
        <v>1083</v>
      </c>
      <c r="K927" s="29">
        <v>4</v>
      </c>
      <c r="L927" s="28" t="s">
        <v>12966</v>
      </c>
      <c r="M927" s="65" t="str">
        <f t="shared" si="97"/>
        <v>https://www.aiche.org/academy/conferences/loss-prevention-symposium/1995/proceeding</v>
      </c>
      <c r="N927" s="40" t="str">
        <f t="shared" si="95"/>
        <v>R. T. Gowland, "Applying Inherently Safer Concepts to an Acquisition Which Handles Phosgene," 29th Annual Loss Prevention Symposium, Session 1d, AIChE, 1995.</v>
      </c>
      <c r="O927" s="90" t="str">
        <f t="shared" si="98"/>
        <v>https://www.aiche.org/academy/conferences/loss-prevention-symposium/1995/proceeding/session/technical-papers</v>
      </c>
      <c r="P927" s="28" t="s">
        <v>16817</v>
      </c>
      <c r="Q927" s="90" t="str">
        <f t="shared" si="96"/>
        <v>https://www.aiche.org/node/1639101/group/9316/session/119056/paper/822991</v>
      </c>
    </row>
    <row r="928" spans="1:17" ht="31" x14ac:dyDescent="0.35">
      <c r="A928" s="29">
        <v>927</v>
      </c>
      <c r="B928" s="29" t="s">
        <v>12660</v>
      </c>
      <c r="C928" s="29" t="s">
        <v>12661</v>
      </c>
      <c r="D928" s="28" t="s">
        <v>12967</v>
      </c>
      <c r="E928" s="28" t="s">
        <v>13579</v>
      </c>
      <c r="F928" s="28" t="s">
        <v>12485</v>
      </c>
      <c r="G928" s="29"/>
      <c r="H928" s="29"/>
      <c r="I928" s="29"/>
      <c r="J928" s="29" t="s">
        <v>12973</v>
      </c>
      <c r="K928" s="29">
        <v>5</v>
      </c>
      <c r="L928" s="28" t="s">
        <v>12966</v>
      </c>
      <c r="M928" s="65" t="str">
        <f t="shared" si="97"/>
        <v>https://www.aiche.org/academy/conferences/loss-prevention-symposium/1995/proceeding</v>
      </c>
      <c r="N928" s="40" t="str">
        <f t="shared" si="95"/>
        <v>R. G. Eierman, "Improving Inherent Safety with Sealless Pumps," 29th Annual Loss Prevention Symposium, Session 1e, AIChE, 1995.</v>
      </c>
      <c r="O928" s="90" t="str">
        <f t="shared" si="98"/>
        <v>https://www.aiche.org/academy/conferences/loss-prevention-symposium/1995/proceeding/session/technical-papers</v>
      </c>
      <c r="P928" s="28" t="s">
        <v>16818</v>
      </c>
      <c r="Q928" s="90" t="str">
        <f t="shared" si="96"/>
        <v>https://www.aiche.org/node/1639101/group/9316/session/119056/paper/822996</v>
      </c>
    </row>
    <row r="929" spans="1:17" ht="31" x14ac:dyDescent="0.35">
      <c r="A929" s="29">
        <v>928</v>
      </c>
      <c r="B929" s="29" t="s">
        <v>12660</v>
      </c>
      <c r="C929" s="29" t="s">
        <v>12661</v>
      </c>
      <c r="D929" s="28" t="s">
        <v>12967</v>
      </c>
      <c r="E929" s="28" t="s">
        <v>13580</v>
      </c>
      <c r="F929" s="28" t="s">
        <v>13634</v>
      </c>
      <c r="G929" s="29"/>
      <c r="H929" s="29"/>
      <c r="I929" s="29"/>
      <c r="J929" s="29" t="s">
        <v>12974</v>
      </c>
      <c r="K929" s="29">
        <v>6</v>
      </c>
      <c r="L929" s="28" t="s">
        <v>12966</v>
      </c>
      <c r="M929" s="65" t="str">
        <f t="shared" si="97"/>
        <v>https://www.aiche.org/academy/conferences/loss-prevention-symposium/1995/proceeding</v>
      </c>
      <c r="N929" s="40" t="str">
        <f t="shared" si="95"/>
        <v>J. Hudson and M. Kazarians, "Issues In Facility Siting," 29th Annual Loss Prevention Symposium, Session 1f, AIChE, 1995.</v>
      </c>
      <c r="O929" s="90" t="str">
        <f t="shared" si="98"/>
        <v>https://www.aiche.org/academy/conferences/loss-prevention-symposium/1995/proceeding/session/technical-papers</v>
      </c>
      <c r="P929" s="28" t="s">
        <v>16819</v>
      </c>
      <c r="Q929" s="90" t="str">
        <f t="shared" si="96"/>
        <v>https://www.aiche.org/node/1639101/group/9316/session/119056/paper/823001</v>
      </c>
    </row>
    <row r="930" spans="1:17" ht="46.5" x14ac:dyDescent="0.35">
      <c r="A930" s="29">
        <v>929</v>
      </c>
      <c r="B930" s="29" t="s">
        <v>12660</v>
      </c>
      <c r="C930" s="29" t="s">
        <v>12661</v>
      </c>
      <c r="D930" s="28" t="s">
        <v>12968</v>
      </c>
      <c r="E930" s="28" t="s">
        <v>12780</v>
      </c>
      <c r="F930" s="28" t="s">
        <v>12486</v>
      </c>
      <c r="G930" s="29"/>
      <c r="H930" s="29"/>
      <c r="I930" s="29"/>
      <c r="J930" s="29" t="s">
        <v>1088</v>
      </c>
      <c r="K930" s="29">
        <v>7</v>
      </c>
      <c r="L930" s="28" t="s">
        <v>12966</v>
      </c>
      <c r="M930" s="65" t="str">
        <f t="shared" si="97"/>
        <v>https://www.aiche.org/academy/conferences/loss-prevention-symposium/1995/proceeding</v>
      </c>
      <c r="N930" s="40" t="str">
        <f t="shared" si="95"/>
        <v>D. A. Attwood, L. E. Schmaltz, and E. D. Wixom, "The Exxon Chemical Human Factors Program," 29th Annual Loss Prevention Symposium, Session 2a, AIChE, 1995.</v>
      </c>
      <c r="O930" s="90" t="str">
        <f t="shared" si="98"/>
        <v>https://www.aiche.org/academy/conferences/loss-prevention-symposium/1995/proceeding/session/technical-papers</v>
      </c>
      <c r="P930" s="28" t="s">
        <v>16820</v>
      </c>
      <c r="Q930" s="90" t="str">
        <f t="shared" si="96"/>
        <v>https://www.aiche.org/node/1639101/group/9316/session/119056/paper/823006</v>
      </c>
    </row>
    <row r="931" spans="1:17" ht="46.5" x14ac:dyDescent="0.35">
      <c r="A931" s="29">
        <v>930</v>
      </c>
      <c r="B931" s="29" t="s">
        <v>12660</v>
      </c>
      <c r="C931" s="29" t="s">
        <v>12661</v>
      </c>
      <c r="D931" s="28" t="s">
        <v>12968</v>
      </c>
      <c r="E931" s="28" t="s">
        <v>12781</v>
      </c>
      <c r="F931" s="28" t="s">
        <v>13635</v>
      </c>
      <c r="G931" s="29"/>
      <c r="H931" s="29"/>
      <c r="I931" s="29"/>
      <c r="J931" s="29" t="s">
        <v>12975</v>
      </c>
      <c r="K931" s="29">
        <v>8</v>
      </c>
      <c r="L931" s="28" t="s">
        <v>12966</v>
      </c>
      <c r="M931" s="65" t="str">
        <f t="shared" si="97"/>
        <v>https://www.aiche.org/academy/conferences/loss-prevention-symposium/1995/proceeding</v>
      </c>
      <c r="N931" s="40" t="str">
        <f t="shared" si="95"/>
        <v>R. Tuli, G. Apostolakis, M. Kazarians, et al., "Organizational Factors and Root Cause Analysis," 29th Annual Loss Prevention Symposium, Session 2b, AIChE, 1995.</v>
      </c>
      <c r="O931" s="90" t="str">
        <f t="shared" si="98"/>
        <v>https://www.aiche.org/academy/conferences/loss-prevention-symposium/1995/proceeding/session/technical-papers</v>
      </c>
      <c r="P931" s="28" t="s">
        <v>16821</v>
      </c>
      <c r="Q931" s="90" t="str">
        <f t="shared" si="96"/>
        <v>https://www.aiche.org/node/1639101/group/9316/session/119056/paper/823011</v>
      </c>
    </row>
    <row r="932" spans="1:17" ht="31" x14ac:dyDescent="0.35">
      <c r="A932" s="29">
        <v>931</v>
      </c>
      <c r="B932" s="29" t="s">
        <v>12660</v>
      </c>
      <c r="C932" s="29" t="s">
        <v>12661</v>
      </c>
      <c r="D932" s="28" t="s">
        <v>12968</v>
      </c>
      <c r="E932" s="28" t="s">
        <v>12782</v>
      </c>
      <c r="F932" s="28" t="s">
        <v>12487</v>
      </c>
      <c r="G932" s="29"/>
      <c r="H932" s="29"/>
      <c r="I932" s="29"/>
      <c r="J932" s="29" t="s">
        <v>1093</v>
      </c>
      <c r="K932" s="29">
        <v>9</v>
      </c>
      <c r="L932" s="28" t="s">
        <v>12966</v>
      </c>
      <c r="M932" s="65" t="str">
        <f t="shared" si="97"/>
        <v>https://www.aiche.org/academy/conferences/loss-prevention-symposium/1995/proceeding</v>
      </c>
      <c r="N932" s="40" t="str">
        <f t="shared" si="95"/>
        <v>M. J. Perron, "Downsizing Effect on Human Factors in the CPI and HPI," 29th Annual Loss Prevention Symposium, Session 2c, AIChE, 1995.</v>
      </c>
      <c r="O932" s="90" t="str">
        <f t="shared" si="98"/>
        <v>https://www.aiche.org/academy/conferences/loss-prevention-symposium/1995/proceeding/session/technical-papers</v>
      </c>
      <c r="P932" s="28" t="s">
        <v>16822</v>
      </c>
      <c r="Q932" s="90" t="str">
        <f t="shared" si="96"/>
        <v>https://www.aiche.org/node/1639101/group/9316/session/119056/paper/823016</v>
      </c>
    </row>
    <row r="933" spans="1:17" ht="46.5" x14ac:dyDescent="0.35">
      <c r="A933" s="29">
        <v>932</v>
      </c>
      <c r="B933" s="29" t="s">
        <v>12660</v>
      </c>
      <c r="C933" s="29" t="s">
        <v>12661</v>
      </c>
      <c r="D933" s="28" t="s">
        <v>12968</v>
      </c>
      <c r="E933" s="28" t="s">
        <v>13581</v>
      </c>
      <c r="F933" s="28" t="s">
        <v>6562</v>
      </c>
      <c r="G933" s="29"/>
      <c r="H933" s="29"/>
      <c r="I933" s="29"/>
      <c r="J933" s="29" t="s">
        <v>1097</v>
      </c>
      <c r="K933" s="29">
        <v>10</v>
      </c>
      <c r="L933" s="28" t="s">
        <v>12966</v>
      </c>
      <c r="M933" s="65" t="str">
        <f t="shared" si="97"/>
        <v>https://www.aiche.org/academy/conferences/loss-prevention-symposium/1995/proceeding</v>
      </c>
      <c r="N933" s="40" t="str">
        <f t="shared" si="95"/>
        <v>K. F. Emigholz, "Improving the Operator's Capabilities During Abnormal Operations," 29th Annual Loss Prevention Symposium, Session 2d, AIChE, 1995.</v>
      </c>
      <c r="O933" s="90" t="str">
        <f t="shared" si="98"/>
        <v>https://www.aiche.org/academy/conferences/loss-prevention-symposium/1995/proceeding/session/technical-papers</v>
      </c>
      <c r="P933" s="28" t="s">
        <v>16823</v>
      </c>
      <c r="Q933" s="90" t="str">
        <f t="shared" si="96"/>
        <v>https://www.aiche.org/node/1639101/group/9316/session/119056/paper/823021</v>
      </c>
    </row>
    <row r="934" spans="1:17" ht="46.5" x14ac:dyDescent="0.35">
      <c r="A934" s="29">
        <v>933</v>
      </c>
      <c r="B934" s="29" t="s">
        <v>12660</v>
      </c>
      <c r="C934" s="29" t="s">
        <v>12661</v>
      </c>
      <c r="D934" s="28" t="s">
        <v>12968</v>
      </c>
      <c r="E934" s="28" t="s">
        <v>12783</v>
      </c>
      <c r="F934" s="28" t="s">
        <v>13636</v>
      </c>
      <c r="G934" s="29"/>
      <c r="H934" s="29"/>
      <c r="I934" s="29"/>
      <c r="J934" s="29" t="s">
        <v>1100</v>
      </c>
      <c r="K934" s="29">
        <v>11</v>
      </c>
      <c r="L934" s="28" t="s">
        <v>12966</v>
      </c>
      <c r="M934" s="65" t="str">
        <f t="shared" si="97"/>
        <v>https://www.aiche.org/academy/conferences/loss-prevention-symposium/1995/proceeding</v>
      </c>
      <c r="N934" s="40" t="str">
        <f t="shared" si="95"/>
        <v>J. R. Sawers and M. M. R. Eastman, "Human Factors in Training, Procedures, &amp; Skills Demonstration Documentation," 29th Annual Loss Prevention Symposium, Session 2e, AIChE, 1995.</v>
      </c>
      <c r="O934" s="90" t="str">
        <f t="shared" si="98"/>
        <v>https://www.aiche.org/academy/conferences/loss-prevention-symposium/1995/proceeding/session/technical-papers</v>
      </c>
      <c r="P934" s="28" t="s">
        <v>16824</v>
      </c>
      <c r="Q934" s="90" t="str">
        <f t="shared" si="96"/>
        <v>https://www.aiche.org/node/1639101/group/9316/session/119056/paper/823026</v>
      </c>
    </row>
    <row r="935" spans="1:17" ht="46.5" x14ac:dyDescent="0.35">
      <c r="A935" s="29">
        <v>934</v>
      </c>
      <c r="B935" s="29" t="s">
        <v>12660</v>
      </c>
      <c r="C935" s="29" t="s">
        <v>12661</v>
      </c>
      <c r="D935" s="28" t="s">
        <v>12968</v>
      </c>
      <c r="E935" s="28" t="s">
        <v>13582</v>
      </c>
      <c r="F935" s="28" t="s">
        <v>997</v>
      </c>
      <c r="G935" s="29"/>
      <c r="H935" s="29"/>
      <c r="I935" s="29"/>
      <c r="J935" s="29" t="s">
        <v>12976</v>
      </c>
      <c r="K935" s="29">
        <v>12</v>
      </c>
      <c r="L935" s="28" t="s">
        <v>12966</v>
      </c>
      <c r="M935" s="65" t="str">
        <f t="shared" si="97"/>
        <v>https://www.aiche.org/academy/conferences/loss-prevention-symposium/1995/proceeding</v>
      </c>
      <c r="N935" s="40" t="str">
        <f t="shared" si="95"/>
        <v>R. E. Sanders, "Human Factors: Case Histories of Improperly Managed Changes in Chemical Plants," 29th Annual Loss Prevention Symposium, Session 2f, AIChE, 1995.</v>
      </c>
      <c r="O935" s="90" t="str">
        <f t="shared" si="98"/>
        <v>https://www.aiche.org/academy/conferences/loss-prevention-symposium/1995/proceeding/session/technical-papers</v>
      </c>
      <c r="P935" s="28" t="s">
        <v>16825</v>
      </c>
      <c r="Q935" s="90" t="str">
        <f t="shared" si="96"/>
        <v>https://www.aiche.org/node/1639101/group/9316/session/119056/paper/823031</v>
      </c>
    </row>
    <row r="936" spans="1:17" ht="31" x14ac:dyDescent="0.35">
      <c r="A936" s="29">
        <v>935</v>
      </c>
      <c r="B936" s="29" t="s">
        <v>12660</v>
      </c>
      <c r="C936" s="29" t="s">
        <v>12661</v>
      </c>
      <c r="D936" s="28" t="s">
        <v>12969</v>
      </c>
      <c r="E936" s="28" t="s">
        <v>13583</v>
      </c>
      <c r="F936" s="28" t="s">
        <v>6566</v>
      </c>
      <c r="G936" s="29"/>
      <c r="H936" s="29"/>
      <c r="I936" s="29"/>
      <c r="J936" s="29" t="s">
        <v>1105</v>
      </c>
      <c r="K936" s="29">
        <v>13</v>
      </c>
      <c r="L936" s="28" t="s">
        <v>12966</v>
      </c>
      <c r="M936" s="65" t="str">
        <f t="shared" si="97"/>
        <v>https://www.aiche.org/academy/conferences/loss-prevention-symposium/1995/proceeding</v>
      </c>
      <c r="N936" s="40" t="str">
        <f t="shared" si="95"/>
        <v>M. A. Latino, "Procedure for Determining the Distribution Ranking Index," 29th Annual Loss Prevention Symposium, Session 3a, AIChE, 1995.</v>
      </c>
      <c r="O936" s="90" t="str">
        <f t="shared" si="98"/>
        <v>https://www.aiche.org/academy/conferences/loss-prevention-symposium/1995/proceeding/session/technical-papers</v>
      </c>
      <c r="P936" s="28" t="s">
        <v>16826</v>
      </c>
      <c r="Q936" s="90" t="str">
        <f t="shared" si="96"/>
        <v>https://www.aiche.org/node/1639101/group/9316/session/119056/paper/823036</v>
      </c>
    </row>
    <row r="937" spans="1:17" ht="31" x14ac:dyDescent="0.35">
      <c r="A937" s="29">
        <v>936</v>
      </c>
      <c r="B937" s="29" t="s">
        <v>12660</v>
      </c>
      <c r="C937" s="29" t="s">
        <v>12661</v>
      </c>
      <c r="D937" s="28" t="s">
        <v>12969</v>
      </c>
      <c r="E937" s="28" t="s">
        <v>12784</v>
      </c>
      <c r="F937" s="28" t="s">
        <v>12488</v>
      </c>
      <c r="G937" s="29"/>
      <c r="H937" s="29"/>
      <c r="I937" s="29"/>
      <c r="J937" s="29" t="s">
        <v>1109</v>
      </c>
      <c r="K937" s="29">
        <v>14</v>
      </c>
      <c r="L937" s="28" t="s">
        <v>12966</v>
      </c>
      <c r="M937" s="65" t="str">
        <f t="shared" si="97"/>
        <v>https://www.aiche.org/academy/conferences/loss-prevention-symposium/1995/proceeding</v>
      </c>
      <c r="N937" s="40" t="str">
        <f t="shared" si="95"/>
        <v>A. G. Mundt, "Process Risk Management for Facilities and Distribution," 29th Annual Loss Prevention Symposium, Session 3b, AIChE, 1995.</v>
      </c>
      <c r="O937" s="90" t="str">
        <f t="shared" si="98"/>
        <v>https://www.aiche.org/academy/conferences/loss-prevention-symposium/1995/proceeding/session/technical-papers</v>
      </c>
      <c r="P937" s="28" t="s">
        <v>16827</v>
      </c>
      <c r="Q937" s="90" t="str">
        <f t="shared" si="96"/>
        <v>https://www.aiche.org/node/1639101/group/9316/session/119056/paper/823041</v>
      </c>
    </row>
    <row r="938" spans="1:17" ht="46.5" x14ac:dyDescent="0.35">
      <c r="A938" s="29">
        <v>937</v>
      </c>
      <c r="B938" s="29" t="s">
        <v>12660</v>
      </c>
      <c r="C938" s="29" t="s">
        <v>12661</v>
      </c>
      <c r="D938" s="28" t="s">
        <v>12969</v>
      </c>
      <c r="E938" s="28" t="s">
        <v>13584</v>
      </c>
      <c r="F938" s="28" t="s">
        <v>13637</v>
      </c>
      <c r="G938" s="29"/>
      <c r="H938" s="29"/>
      <c r="I938" s="29"/>
      <c r="J938" s="29" t="s">
        <v>1113</v>
      </c>
      <c r="K938" s="29">
        <v>15</v>
      </c>
      <c r="L938" s="28" t="s">
        <v>12966</v>
      </c>
      <c r="M938" s="65" t="str">
        <f t="shared" si="97"/>
        <v>https://www.aiche.org/academy/conferences/loss-prevention-symposium/1995/proceeding</v>
      </c>
      <c r="N938" s="40" t="str">
        <f t="shared" si="95"/>
        <v>R. L. Collins and G. M. Schell, "Performing EPA-Mandated Hazard Assessments," 29th Annual Loss Prevention Symposium, Session 3c, AIChE, 1995.</v>
      </c>
      <c r="O938" s="90" t="str">
        <f t="shared" si="98"/>
        <v>https://www.aiche.org/academy/conferences/loss-prevention-symposium/1995/proceeding/session/technical-papers</v>
      </c>
      <c r="P938" s="28" t="s">
        <v>16828</v>
      </c>
      <c r="Q938" s="90" t="str">
        <f t="shared" si="96"/>
        <v>https://www.aiche.org/node/1639101/group/9316/session/119056/paper/823046</v>
      </c>
    </row>
    <row r="939" spans="1:17" ht="46.5" x14ac:dyDescent="0.35">
      <c r="A939" s="29">
        <v>938</v>
      </c>
      <c r="B939" s="29" t="s">
        <v>12660</v>
      </c>
      <c r="C939" s="29" t="s">
        <v>12661</v>
      </c>
      <c r="D939" s="28" t="s">
        <v>12969</v>
      </c>
      <c r="E939" s="28" t="s">
        <v>12785</v>
      </c>
      <c r="F939" s="28" t="s">
        <v>12489</v>
      </c>
      <c r="G939" s="29"/>
      <c r="H939" s="29"/>
      <c r="I939" s="29"/>
      <c r="J939" s="29" t="s">
        <v>1117</v>
      </c>
      <c r="K939" s="29">
        <v>16</v>
      </c>
      <c r="L939" s="28" t="s">
        <v>12966</v>
      </c>
      <c r="M939" s="65" t="str">
        <f t="shared" si="97"/>
        <v>https://www.aiche.org/academy/conferences/loss-prevention-symposium/1995/proceeding</v>
      </c>
      <c r="N939" s="40" t="str">
        <f t="shared" si="95"/>
        <v>K. S. Mudan, J. N. Shah, and P. M. Myers, "Financial Risk Assessment - A Uniform Approach to Manage Liabilities," 29th Annual Loss Prevention Symposium, Session 3d, AIChE, 1995.</v>
      </c>
      <c r="O939" s="90" t="str">
        <f t="shared" si="98"/>
        <v>https://www.aiche.org/academy/conferences/loss-prevention-symposium/1995/proceeding/session/technical-papers</v>
      </c>
      <c r="P939" s="28" t="s">
        <v>16829</v>
      </c>
      <c r="Q939" s="90" t="str">
        <f t="shared" si="96"/>
        <v>https://www.aiche.org/node/1639101/group/9316/session/119056/paper/823051</v>
      </c>
    </row>
    <row r="940" spans="1:17" ht="46.5" x14ac:dyDescent="0.35">
      <c r="A940" s="29">
        <v>939</v>
      </c>
      <c r="B940" s="29" t="s">
        <v>12660</v>
      </c>
      <c r="C940" s="29" t="s">
        <v>12661</v>
      </c>
      <c r="D940" s="28" t="s">
        <v>12969</v>
      </c>
      <c r="E940" s="28" t="s">
        <v>12786</v>
      </c>
      <c r="F940" s="28" t="s">
        <v>12490</v>
      </c>
      <c r="G940" s="29"/>
      <c r="H940" s="29"/>
      <c r="I940" s="29"/>
      <c r="J940" s="29" t="s">
        <v>1120</v>
      </c>
      <c r="K940" s="29">
        <v>17</v>
      </c>
      <c r="L940" s="28" t="s">
        <v>12966</v>
      </c>
      <c r="M940" s="65" t="str">
        <f t="shared" si="97"/>
        <v>https://www.aiche.org/academy/conferences/loss-prevention-symposium/1995/proceeding</v>
      </c>
      <c r="N940" s="40" t="str">
        <f t="shared" si="95"/>
        <v>A. C. Remson, J. H. Farmer, and C. S. King, "PSM's Most Common Struggle: Implementing Mechanical Integrity," 29th Annual Loss Prevention Symposium, Session 3e, AIChE, 1995.</v>
      </c>
      <c r="O940" s="90" t="str">
        <f t="shared" si="98"/>
        <v>https://www.aiche.org/academy/conferences/loss-prevention-symposium/1995/proceeding/session/technical-papers</v>
      </c>
      <c r="P940" s="28" t="s">
        <v>16830</v>
      </c>
      <c r="Q940" s="90" t="str">
        <f t="shared" si="96"/>
        <v>https://www.aiche.org/node/1639101/group/9316/session/119056/paper/823056</v>
      </c>
    </row>
    <row r="941" spans="1:17" ht="31" x14ac:dyDescent="0.35">
      <c r="A941" s="29">
        <v>940</v>
      </c>
      <c r="B941" s="29" t="s">
        <v>12660</v>
      </c>
      <c r="C941" s="29" t="s">
        <v>12661</v>
      </c>
      <c r="D941" s="28" t="s">
        <v>12969</v>
      </c>
      <c r="E941" s="28" t="s">
        <v>13585</v>
      </c>
      <c r="F941" s="28" t="s">
        <v>13638</v>
      </c>
      <c r="G941" s="29"/>
      <c r="H941" s="29"/>
      <c r="I941" s="29"/>
      <c r="J941" s="29" t="s">
        <v>12977</v>
      </c>
      <c r="K941" s="29">
        <v>18</v>
      </c>
      <c r="L941" s="28" t="s">
        <v>12966</v>
      </c>
      <c r="M941" s="65" t="str">
        <f t="shared" si="97"/>
        <v>https://www.aiche.org/academy/conferences/loss-prevention-symposium/1995/proceeding</v>
      </c>
      <c r="N941" s="40" t="str">
        <f t="shared" si="95"/>
        <v>H. David and F. H. Knack, "A New Paradigm for Process Safety Compliance Audits," 29th Annual Loss Prevention Symposium, Session 3f, AIChE, 1995.</v>
      </c>
      <c r="O941" s="90" t="str">
        <f t="shared" si="98"/>
        <v>https://www.aiche.org/academy/conferences/loss-prevention-symposium/1995/proceeding/session/technical-papers</v>
      </c>
      <c r="P941" s="28" t="s">
        <v>16831</v>
      </c>
      <c r="Q941" s="90" t="str">
        <f t="shared" si="96"/>
        <v>https://www.aiche.org/node/1639101/group/9316/session/119056/paper/823061</v>
      </c>
    </row>
    <row r="942" spans="1:17" ht="31" x14ac:dyDescent="0.35">
      <c r="A942" s="29">
        <v>941</v>
      </c>
      <c r="B942" s="29" t="s">
        <v>12660</v>
      </c>
      <c r="C942" s="29" t="s">
        <v>12661</v>
      </c>
      <c r="D942" s="28" t="s">
        <v>12970</v>
      </c>
      <c r="E942" s="28" t="s">
        <v>12491</v>
      </c>
      <c r="F942" s="28" t="s">
        <v>12492</v>
      </c>
      <c r="G942" s="29"/>
      <c r="H942" s="29"/>
      <c r="I942" s="29"/>
      <c r="J942" s="29" t="s">
        <v>1125</v>
      </c>
      <c r="K942" s="29">
        <v>19</v>
      </c>
      <c r="L942" s="28" t="s">
        <v>12966</v>
      </c>
      <c r="M942" s="65" t="str">
        <f t="shared" si="97"/>
        <v>https://www.aiche.org/academy/conferences/loss-prevention-symposium/1995/proceeding</v>
      </c>
      <c r="N942" s="40" t="str">
        <f t="shared" si="95"/>
        <v>L. Goodman, "The Focused What - If? ," 29th Annual Loss Prevention Symposium, Session 4a, AIChE, 1995.</v>
      </c>
      <c r="O942" s="90" t="str">
        <f t="shared" si="98"/>
        <v>https://www.aiche.org/academy/conferences/loss-prevention-symposium/1995/proceeding/session/technical-papers</v>
      </c>
      <c r="P942" s="28" t="s">
        <v>16832</v>
      </c>
      <c r="Q942" s="90" t="str">
        <f t="shared" si="96"/>
        <v>https://www.aiche.org/node/1639101/group/9316/session/119056/paper/823066</v>
      </c>
    </row>
    <row r="943" spans="1:17" ht="46.5" x14ac:dyDescent="0.35">
      <c r="A943" s="29">
        <v>942</v>
      </c>
      <c r="B943" s="29" t="s">
        <v>12660</v>
      </c>
      <c r="C943" s="29" t="s">
        <v>12661</v>
      </c>
      <c r="D943" s="28" t="s">
        <v>12970</v>
      </c>
      <c r="E943" s="28" t="s">
        <v>13586</v>
      </c>
      <c r="F943" s="28" t="s">
        <v>13639</v>
      </c>
      <c r="G943" s="29"/>
      <c r="H943" s="29"/>
      <c r="I943" s="29"/>
      <c r="J943" s="29" t="s">
        <v>1129</v>
      </c>
      <c r="K943" s="29">
        <v>20</v>
      </c>
      <c r="L943" s="28" t="s">
        <v>12966</v>
      </c>
      <c r="M943" s="65" t="str">
        <f t="shared" si="97"/>
        <v>https://www.aiche.org/academy/conferences/loss-prevention-symposium/1995/proceeding</v>
      </c>
      <c r="N943" s="40" t="str">
        <f t="shared" si="95"/>
        <v>J. R. Mawhinney, B. Taber, and J. Z. Su, "The Fire Extinguishing Capability of Mist Generated by Flashing of Super-Heated Water," 29th Annual Loss Prevention Symposium, Session 4b, AIChE, 1995.</v>
      </c>
      <c r="O943" s="90" t="str">
        <f t="shared" si="98"/>
        <v>https://www.aiche.org/academy/conferences/loss-prevention-symposium/1995/proceeding/session/technical-papers</v>
      </c>
      <c r="P943" s="28" t="s">
        <v>16833</v>
      </c>
      <c r="Q943" s="90" t="str">
        <f t="shared" si="96"/>
        <v>https://www.aiche.org/node/1639101/group/9316/session/119056/paper/823071</v>
      </c>
    </row>
    <row r="944" spans="1:17" ht="46.5" x14ac:dyDescent="0.35">
      <c r="A944" s="29">
        <v>943</v>
      </c>
      <c r="B944" s="29" t="s">
        <v>12660</v>
      </c>
      <c r="C944" s="29" t="s">
        <v>12661</v>
      </c>
      <c r="D944" s="28" t="s">
        <v>12970</v>
      </c>
      <c r="E944" s="28" t="s">
        <v>12787</v>
      </c>
      <c r="F944" s="28" t="s">
        <v>1796</v>
      </c>
      <c r="G944" s="29"/>
      <c r="H944" s="29"/>
      <c r="I944" s="29"/>
      <c r="J944" s="29" t="s">
        <v>1132</v>
      </c>
      <c r="K944" s="29">
        <v>21</v>
      </c>
      <c r="L944" s="28" t="s">
        <v>12966</v>
      </c>
      <c r="M944" s="65" t="str">
        <f t="shared" si="97"/>
        <v>https://www.aiche.org/academy/conferences/loss-prevention-symposium/1995/proceeding</v>
      </c>
      <c r="N944" s="40" t="str">
        <f t="shared" si="95"/>
        <v>D. C. Tabar, "Environmental and Consruction Design Considerations for Hazardous Materials Warehousing," 29th Annual Loss Prevention Symposium, Session 4c, AIChE, 1995.</v>
      </c>
      <c r="O944" s="90" t="str">
        <f t="shared" si="98"/>
        <v>https://www.aiche.org/academy/conferences/loss-prevention-symposium/1995/proceeding/session/technical-papers</v>
      </c>
      <c r="P944" s="28" t="s">
        <v>16834</v>
      </c>
      <c r="Q944" s="90" t="str">
        <f t="shared" si="96"/>
        <v>https://www.aiche.org/node/1639101/group/9316/session/119056/paper/823076</v>
      </c>
    </row>
    <row r="945" spans="1:17" ht="62" x14ac:dyDescent="0.35">
      <c r="A945" s="29">
        <v>944</v>
      </c>
      <c r="B945" s="29" t="s">
        <v>12660</v>
      </c>
      <c r="C945" s="29" t="s">
        <v>12661</v>
      </c>
      <c r="D945" s="28" t="s">
        <v>12970</v>
      </c>
      <c r="E945" s="28" t="s">
        <v>13587</v>
      </c>
      <c r="F945" s="28" t="s">
        <v>12493</v>
      </c>
      <c r="G945" s="29"/>
      <c r="H945" s="29"/>
      <c r="I945" s="29"/>
      <c r="J945" s="29" t="s">
        <v>1135</v>
      </c>
      <c r="K945" s="29">
        <v>22</v>
      </c>
      <c r="L945" s="28" t="s">
        <v>12966</v>
      </c>
      <c r="M945" s="65" t="str">
        <f t="shared" si="97"/>
        <v>https://www.aiche.org/academy/conferences/loss-prevention-symposium/1995/proceeding</v>
      </c>
      <c r="N945" s="40" t="str">
        <f t="shared" si="95"/>
        <v>A. J. Parker, A. B. Wenzel, and T. Al-Hassan, "Extension of the Interim Jet Fire Test Procedure for the Evaluation of Passive Fire Protection Materials on Offshore Pipelines," 29th Annual Loss Prevention Symposium, Session 4d, AIChE, 1995.</v>
      </c>
      <c r="O945" s="90" t="str">
        <f t="shared" si="98"/>
        <v>https://www.aiche.org/academy/conferences/loss-prevention-symposium/1995/proceeding/session/technical-papers</v>
      </c>
      <c r="P945" s="28" t="s">
        <v>16835</v>
      </c>
      <c r="Q945" s="90" t="str">
        <f t="shared" si="96"/>
        <v>https://www.aiche.org/node/1639101/group/9316/session/119056/paper/823081</v>
      </c>
    </row>
    <row r="946" spans="1:17" ht="46.5" x14ac:dyDescent="0.35">
      <c r="A946" s="29">
        <v>945</v>
      </c>
      <c r="B946" s="29" t="s">
        <v>12660</v>
      </c>
      <c r="C946" s="29" t="s">
        <v>12661</v>
      </c>
      <c r="D946" s="28" t="s">
        <v>12970</v>
      </c>
      <c r="E946" s="28" t="s">
        <v>13588</v>
      </c>
      <c r="F946" s="28" t="s">
        <v>13640</v>
      </c>
      <c r="G946" s="29"/>
      <c r="H946" s="29"/>
      <c r="I946" s="29"/>
      <c r="J946" s="29" t="s">
        <v>12978</v>
      </c>
      <c r="K946" s="29">
        <v>23</v>
      </c>
      <c r="L946" s="28" t="s">
        <v>12966</v>
      </c>
      <c r="M946" s="65" t="str">
        <f t="shared" si="97"/>
        <v>https://www.aiche.org/academy/conferences/loss-prevention-symposium/1995/proceeding</v>
      </c>
      <c r="N946" s="40" t="str">
        <f t="shared" si="95"/>
        <v>R. Zalosh and W. H. Lin, "Effects of a Gravel Bed on the Burning Rate and Extinguishment of High Flash Point Hydrocarbon Pool Fires," 29th Annual Loss Prevention Symposium, Session 4e, AIChE, 1995.</v>
      </c>
      <c r="O946" s="90" t="str">
        <f t="shared" si="98"/>
        <v>https://www.aiche.org/academy/conferences/loss-prevention-symposium/1995/proceeding/session/technical-papers</v>
      </c>
      <c r="P946" s="28" t="s">
        <v>16836</v>
      </c>
      <c r="Q946" s="90" t="str">
        <f t="shared" si="96"/>
        <v>https://www.aiche.org/node/1639101/group/9316/session/119056/paper/823086</v>
      </c>
    </row>
    <row r="947" spans="1:17" ht="46.5" x14ac:dyDescent="0.35">
      <c r="A947" s="29">
        <v>946</v>
      </c>
      <c r="B947" s="29" t="s">
        <v>12660</v>
      </c>
      <c r="C947" s="29" t="s">
        <v>12661</v>
      </c>
      <c r="D947" s="28" t="s">
        <v>12970</v>
      </c>
      <c r="E947" s="28" t="s">
        <v>13589</v>
      </c>
      <c r="F947" s="28" t="s">
        <v>13641</v>
      </c>
      <c r="G947" s="29"/>
      <c r="H947" s="29"/>
      <c r="I947" s="29"/>
      <c r="J947" s="29" t="s">
        <v>12979</v>
      </c>
      <c r="K947" s="29">
        <v>24</v>
      </c>
      <c r="L947" s="28" t="s">
        <v>12966</v>
      </c>
      <c r="M947" s="65" t="str">
        <f t="shared" si="97"/>
        <v>https://www.aiche.org/academy/conferences/loss-prevention-symposium/1995/proceeding</v>
      </c>
      <c r="N947" s="40" t="str">
        <f t="shared" si="95"/>
        <v>H. L. Febo, Jr. and J. V. Valiulis, "Heat Transfer Fluid Mist Explosion Potential - An Important Consideration for Users," 29th Annual Loss Prevention Symposium, Session 4f, AIChE, 1995.</v>
      </c>
      <c r="O947" s="90" t="str">
        <f t="shared" si="98"/>
        <v>https://www.aiche.org/academy/conferences/loss-prevention-symposium/1995/proceeding/session/technical-papers</v>
      </c>
      <c r="P947" s="28" t="s">
        <v>16837</v>
      </c>
      <c r="Q947" s="90" t="str">
        <f t="shared" si="96"/>
        <v>https://www.aiche.org/node/1639101/group/9316/session/119056/paper/823091</v>
      </c>
    </row>
    <row r="948" spans="1:17" ht="31" x14ac:dyDescent="0.35">
      <c r="A948" s="29">
        <v>947</v>
      </c>
      <c r="B948" s="29" t="s">
        <v>12660</v>
      </c>
      <c r="C948" s="29" t="s">
        <v>12661</v>
      </c>
      <c r="D948" s="28" t="s">
        <v>12971</v>
      </c>
      <c r="E948" s="28" t="s">
        <v>13590</v>
      </c>
      <c r="F948" s="28" t="s">
        <v>12495</v>
      </c>
      <c r="G948" s="29"/>
      <c r="H948" s="29"/>
      <c r="I948" s="29"/>
      <c r="J948" s="29" t="s">
        <v>12980</v>
      </c>
      <c r="K948" s="29">
        <v>25</v>
      </c>
      <c r="L948" s="28" t="s">
        <v>12966</v>
      </c>
      <c r="M948" s="65" t="str">
        <f t="shared" si="97"/>
        <v>https://www.aiche.org/academy/conferences/loss-prevention-symposium/1995/proceeding</v>
      </c>
      <c r="N948" s="40" t="str">
        <f t="shared" si="95"/>
        <v>R. Getz, "Design of Piping Systems for Toxic Fluids," 29th Annual Loss Prevention Symposium, Session 5a, AIChE, 1995.</v>
      </c>
      <c r="O948" s="90" t="str">
        <f t="shared" si="98"/>
        <v>https://www.aiche.org/academy/conferences/loss-prevention-symposium/1995/proceeding/session/technical-papers</v>
      </c>
      <c r="P948" s="28" t="s">
        <v>16838</v>
      </c>
      <c r="Q948" s="90" t="str">
        <f t="shared" si="96"/>
        <v>https://www.aiche.org/node/1639101/group/9316/session/119056/paper/823096</v>
      </c>
    </row>
    <row r="949" spans="1:17" ht="46.5" x14ac:dyDescent="0.35">
      <c r="A949" s="29">
        <v>948</v>
      </c>
      <c r="B949" s="29" t="s">
        <v>12660</v>
      </c>
      <c r="C949" s="29" t="s">
        <v>12661</v>
      </c>
      <c r="D949" s="28" t="s">
        <v>12971</v>
      </c>
      <c r="E949" s="28" t="s">
        <v>13591</v>
      </c>
      <c r="F949" s="28" t="s">
        <v>3220</v>
      </c>
      <c r="G949" s="29"/>
      <c r="H949" s="29"/>
      <c r="I949" s="29"/>
      <c r="J949" s="29" t="s">
        <v>1139</v>
      </c>
      <c r="K949" s="29">
        <v>26</v>
      </c>
      <c r="L949" s="28" t="s">
        <v>12966</v>
      </c>
      <c r="M949" s="65" t="str">
        <f t="shared" si="97"/>
        <v>https://www.aiche.org/academy/conferences/loss-prevention-symposium/1995/proceeding</v>
      </c>
      <c r="N949" s="40" t="str">
        <f t="shared" si="95"/>
        <v>W. L. Frank, "Evaluation of a Containment Building for a Liquid Chlorine Unloading Facility," 29th Annual Loss Prevention Symposium, Session 5b, AIChE, 1995.</v>
      </c>
      <c r="O949" s="90" t="str">
        <f t="shared" si="98"/>
        <v>https://www.aiche.org/academy/conferences/loss-prevention-symposium/1995/proceeding/session/technical-papers</v>
      </c>
      <c r="P949" s="28" t="s">
        <v>16839</v>
      </c>
      <c r="Q949" s="90" t="str">
        <f t="shared" si="96"/>
        <v>https://www.aiche.org/node/1639101/group/9316/session/119056/paper/823101</v>
      </c>
    </row>
    <row r="950" spans="1:17" ht="31" x14ac:dyDescent="0.35">
      <c r="A950" s="29">
        <v>949</v>
      </c>
      <c r="B950" s="29" t="s">
        <v>12660</v>
      </c>
      <c r="C950" s="29" t="s">
        <v>12661</v>
      </c>
      <c r="D950" s="28" t="s">
        <v>12971</v>
      </c>
      <c r="E950" s="28" t="s">
        <v>13592</v>
      </c>
      <c r="F950" s="28" t="s">
        <v>1128</v>
      </c>
      <c r="G950" s="29"/>
      <c r="H950" s="29"/>
      <c r="I950" s="29"/>
      <c r="J950" s="29" t="s">
        <v>1142</v>
      </c>
      <c r="K950" s="29">
        <v>27</v>
      </c>
      <c r="L950" s="28" t="s">
        <v>12966</v>
      </c>
      <c r="M950" s="65" t="str">
        <f t="shared" si="97"/>
        <v>https://www.aiche.org/academy/conferences/loss-prevention-symposium/1995/proceeding</v>
      </c>
      <c r="N950" s="40" t="str">
        <f t="shared" si="95"/>
        <v>R. W. Prugh, "Quantitative Evaluation of Inhalation-Toxicity Hazards," 29th Annual Loss Prevention Symposium, Session 5c, AIChE, 1995.</v>
      </c>
      <c r="O950" s="90" t="str">
        <f t="shared" si="98"/>
        <v>https://www.aiche.org/academy/conferences/loss-prevention-symposium/1995/proceeding/session/technical-papers</v>
      </c>
      <c r="P950" s="28" t="s">
        <v>16840</v>
      </c>
      <c r="Q950" s="90" t="str">
        <f t="shared" si="96"/>
        <v>https://www.aiche.org/node/1639101/group/9316/session/119056/paper/823106</v>
      </c>
    </row>
    <row r="951" spans="1:17" ht="46.5" x14ac:dyDescent="0.35">
      <c r="A951" s="29">
        <v>950</v>
      </c>
      <c r="B951" s="29" t="s">
        <v>12660</v>
      </c>
      <c r="C951" s="29" t="s">
        <v>12661</v>
      </c>
      <c r="D951" s="28" t="s">
        <v>12971</v>
      </c>
      <c r="E951" s="28" t="s">
        <v>12788</v>
      </c>
      <c r="F951" s="28" t="s">
        <v>5336</v>
      </c>
      <c r="G951" s="29"/>
      <c r="H951" s="29"/>
      <c r="I951" s="29"/>
      <c r="J951" s="29" t="s">
        <v>1145</v>
      </c>
      <c r="K951" s="29">
        <v>28</v>
      </c>
      <c r="L951" s="28" t="s">
        <v>12966</v>
      </c>
      <c r="M951" s="65" t="str">
        <f t="shared" si="97"/>
        <v>https://www.aiche.org/academy/conferences/loss-prevention-symposium/1995/proceeding</v>
      </c>
      <c r="N951" s="40" t="str">
        <f t="shared" si="95"/>
        <v>V. M. Fthenakis and P. D. Moskowitz, "Comparison of Air Pollution Control Options for Toxic Gases in Photovoltaic and Semiconductor Manufacturing Facilities," 29th Annual Loss Prevention Symposium, Session 5d, AIChE, 1995.</v>
      </c>
      <c r="O951" s="90" t="str">
        <f t="shared" si="98"/>
        <v>https://www.aiche.org/academy/conferences/loss-prevention-symposium/1995/proceeding/session/technical-papers</v>
      </c>
      <c r="P951" s="28" t="s">
        <v>16841</v>
      </c>
      <c r="Q951" s="90" t="str">
        <f t="shared" si="96"/>
        <v>https://www.aiche.org/node/1639101/group/9316/session/119056/paper/823111</v>
      </c>
    </row>
    <row r="952" spans="1:17" ht="31" x14ac:dyDescent="0.35">
      <c r="A952" s="29">
        <v>951</v>
      </c>
      <c r="B952" s="29" t="s">
        <v>12660</v>
      </c>
      <c r="C952" s="29" t="s">
        <v>12661</v>
      </c>
      <c r="D952" s="28" t="s">
        <v>12971</v>
      </c>
      <c r="E952" s="28" t="s">
        <v>12496</v>
      </c>
      <c r="F952" s="28" t="s">
        <v>13642</v>
      </c>
      <c r="G952" s="29"/>
      <c r="H952" s="29"/>
      <c r="I952" s="29"/>
      <c r="J952" s="29" t="s">
        <v>1149</v>
      </c>
      <c r="K952" s="29">
        <v>29</v>
      </c>
      <c r="L952" s="28" t="s">
        <v>12966</v>
      </c>
      <c r="M952" s="65" t="str">
        <f t="shared" si="97"/>
        <v>https://www.aiche.org/academy/conferences/loss-prevention-symposium/1995/proceeding</v>
      </c>
      <c r="N952" s="40" t="str">
        <f t="shared" si="95"/>
        <v>A. Pezeshk and H. Rahmani, "Risk Associated with Incineration of Toxic Chemicals," 29th Annual Loss Prevention Symposium, Session 5e, AIChE, 1995.</v>
      </c>
      <c r="O952" s="90" t="str">
        <f t="shared" si="98"/>
        <v>https://www.aiche.org/academy/conferences/loss-prevention-symposium/1995/proceeding/session/technical-papers</v>
      </c>
      <c r="P952" s="28" t="s">
        <v>16842</v>
      </c>
      <c r="Q952" s="90" t="str">
        <f t="shared" si="96"/>
        <v>https://www.aiche.org/node/1639101/group/9316/session/119056/paper/823116</v>
      </c>
    </row>
    <row r="953" spans="1:17" ht="46.5" x14ac:dyDescent="0.35">
      <c r="A953" s="29">
        <v>952</v>
      </c>
      <c r="B953" s="29" t="s">
        <v>12660</v>
      </c>
      <c r="C953" s="29" t="s">
        <v>12661</v>
      </c>
      <c r="D953" s="28" t="s">
        <v>12971</v>
      </c>
      <c r="E953" s="28" t="s">
        <v>13593</v>
      </c>
      <c r="F953" s="28" t="s">
        <v>7053</v>
      </c>
      <c r="G953" s="29"/>
      <c r="H953" s="29"/>
      <c r="I953" s="29"/>
      <c r="J953" s="29" t="s">
        <v>12981</v>
      </c>
      <c r="K953" s="29">
        <v>30</v>
      </c>
      <c r="L953" s="28" t="s">
        <v>12966</v>
      </c>
      <c r="M953" s="65" t="str">
        <f t="shared" si="97"/>
        <v>https://www.aiche.org/academy/conferences/loss-prevention-symposium/1995/proceeding</v>
      </c>
      <c r="N953" s="40" t="str">
        <f t="shared" si="95"/>
        <v>B. A. Perlmutter, "Application of Pressure Nutsche Filtration and Drying for Toxic Chemicals," 29th Annual Loss Prevention Symposium, Session 5f, AIChE, 1995.</v>
      </c>
      <c r="O953" s="90" t="str">
        <f t="shared" si="98"/>
        <v>https://www.aiche.org/academy/conferences/loss-prevention-symposium/1995/proceeding/session/technical-papers</v>
      </c>
      <c r="P953" s="28" t="s">
        <v>16843</v>
      </c>
      <c r="Q953" s="90" t="str">
        <f t="shared" si="96"/>
        <v>https://www.aiche.org/node/1639101/group/9316/session/119056/paper/823121</v>
      </c>
    </row>
    <row r="954" spans="1:17" ht="46.5" x14ac:dyDescent="0.35">
      <c r="A954" s="29">
        <v>953</v>
      </c>
      <c r="B954" s="29" t="s">
        <v>12660</v>
      </c>
      <c r="C954" s="29" t="s">
        <v>12661</v>
      </c>
      <c r="D954" s="28" t="s">
        <v>12972</v>
      </c>
      <c r="E954" s="28" t="s">
        <v>12789</v>
      </c>
      <c r="F954" s="28" t="s">
        <v>13643</v>
      </c>
      <c r="G954" s="29"/>
      <c r="H954" s="29"/>
      <c r="I954" s="29"/>
      <c r="J954" s="29" t="s">
        <v>12982</v>
      </c>
      <c r="K954" s="29">
        <v>31</v>
      </c>
      <c r="L954" s="28" t="s">
        <v>12966</v>
      </c>
      <c r="M954" s="65" t="str">
        <f t="shared" si="97"/>
        <v>https://www.aiche.org/academy/conferences/loss-prevention-symposium/1995/proceeding</v>
      </c>
      <c r="N954" s="40" t="str">
        <f t="shared" si="95"/>
        <v>L. V. Csengery, R. E. Sherman, K. C. Crawford, et al., "Carbon Initiated Effluent Tank Overpressure Incident," 29th Annual Loss Prevention Symposium, Session 6a, AIChE, 1995.</v>
      </c>
      <c r="O954" s="90" t="str">
        <f t="shared" si="98"/>
        <v>https://www.aiche.org/academy/conferences/loss-prevention-symposium/1995/proceeding/session/technical-papers</v>
      </c>
      <c r="P954" s="28" t="s">
        <v>16844</v>
      </c>
      <c r="Q954" s="90" t="str">
        <f t="shared" si="96"/>
        <v>https://www.aiche.org/node/1639101/group/9316/session/119056/paper/823126</v>
      </c>
    </row>
    <row r="955" spans="1:17" ht="31" x14ac:dyDescent="0.35">
      <c r="A955" s="29">
        <v>954</v>
      </c>
      <c r="B955" s="29" t="s">
        <v>12660</v>
      </c>
      <c r="C955" s="29" t="s">
        <v>12661</v>
      </c>
      <c r="D955" s="28" t="s">
        <v>12972</v>
      </c>
      <c r="E955" s="28" t="s">
        <v>13594</v>
      </c>
      <c r="F955" s="28" t="s">
        <v>13644</v>
      </c>
      <c r="G955" s="29"/>
      <c r="H955" s="29"/>
      <c r="I955" s="29"/>
      <c r="J955" s="29" t="s">
        <v>1152</v>
      </c>
      <c r="K955" s="29">
        <v>32</v>
      </c>
      <c r="L955" s="28" t="s">
        <v>12966</v>
      </c>
      <c r="M955" s="65" t="str">
        <f t="shared" si="97"/>
        <v>https://www.aiche.org/academy/conferences/loss-prevention-symposium/1995/proceeding</v>
      </c>
      <c r="N955" s="40" t="str">
        <f t="shared" si="95"/>
        <v>F. Halvorsen, P. Sandhu, and D. Holler, "Decommissioning a Silicon Production Facility," 29th Annual Loss Prevention Symposium, Session 6b, AIChE, 1995.</v>
      </c>
      <c r="O955" s="90" t="str">
        <f t="shared" si="98"/>
        <v>https://www.aiche.org/academy/conferences/loss-prevention-symposium/1995/proceeding/session/technical-papers</v>
      </c>
      <c r="P955" s="28" t="s">
        <v>16845</v>
      </c>
      <c r="Q955" s="90" t="str">
        <f t="shared" si="96"/>
        <v>https://www.aiche.org/node/1639101/group/9316/session/119056/paper/823131</v>
      </c>
    </row>
    <row r="956" spans="1:17" ht="31" x14ac:dyDescent="0.35">
      <c r="A956" s="29">
        <v>955</v>
      </c>
      <c r="B956" s="29" t="s">
        <v>12660</v>
      </c>
      <c r="C956" s="29" t="s">
        <v>12661</v>
      </c>
      <c r="D956" s="28" t="s">
        <v>12972</v>
      </c>
      <c r="E956" s="28" t="s">
        <v>12497</v>
      </c>
      <c r="F956" s="28" t="s">
        <v>6569</v>
      </c>
      <c r="G956" s="29"/>
      <c r="H956" s="29"/>
      <c r="I956" s="29"/>
      <c r="J956" s="29" t="s">
        <v>1155</v>
      </c>
      <c r="K956" s="29">
        <v>33</v>
      </c>
      <c r="L956" s="28" t="s">
        <v>12966</v>
      </c>
      <c r="M956" s="65" t="str">
        <f t="shared" si="97"/>
        <v>https://www.aiche.org/academy/conferences/loss-prevention-symposium/1995/proceeding</v>
      </c>
      <c r="N956" s="40" t="str">
        <f t="shared" si="95"/>
        <v>V. M. Desai, "Flare Deflagration Incident," 29th Annual Loss Prevention Symposium, Session 6c, AIChE, 1995.</v>
      </c>
      <c r="O956" s="90" t="str">
        <f t="shared" si="98"/>
        <v>https://www.aiche.org/academy/conferences/loss-prevention-symposium/1995/proceeding/session/technical-papers</v>
      </c>
      <c r="P956" s="28" t="s">
        <v>16846</v>
      </c>
      <c r="Q956" s="90" t="str">
        <f t="shared" si="96"/>
        <v>https://www.aiche.org/node/1639101/group/9316/session/119056/paper/823136</v>
      </c>
    </row>
    <row r="957" spans="1:17" ht="31" x14ac:dyDescent="0.35">
      <c r="A957" s="29">
        <v>956</v>
      </c>
      <c r="B957" s="29" t="s">
        <v>12660</v>
      </c>
      <c r="C957" s="29" t="s">
        <v>12661</v>
      </c>
      <c r="D957" s="28" t="s">
        <v>12972</v>
      </c>
      <c r="E957" s="28" t="s">
        <v>12498</v>
      </c>
      <c r="F957" s="28" t="s">
        <v>747</v>
      </c>
      <c r="G957" s="29"/>
      <c r="H957" s="29"/>
      <c r="I957" s="29"/>
      <c r="J957" s="29" t="s">
        <v>12983</v>
      </c>
      <c r="K957" s="29">
        <v>34</v>
      </c>
      <c r="L957" s="28" t="s">
        <v>12966</v>
      </c>
      <c r="M957" s="65" t="str">
        <f t="shared" si="97"/>
        <v>https://www.aiche.org/academy/conferences/loss-prevention-symposium/1995/proceeding</v>
      </c>
      <c r="N957" s="40" t="str">
        <f t="shared" si="95"/>
        <v>T. A. Kletz, "Some Loss Prevention Case Histories," 29th Annual Loss Prevention Symposium, Session 6d, AIChE, 1995.</v>
      </c>
      <c r="O957" s="90" t="str">
        <f t="shared" si="98"/>
        <v>https://www.aiche.org/academy/conferences/loss-prevention-symposium/1995/proceeding/session/technical-papers</v>
      </c>
      <c r="P957" s="28" t="s">
        <v>16847</v>
      </c>
      <c r="Q957" s="90" t="str">
        <f t="shared" si="96"/>
        <v>https://www.aiche.org/node/1639101/group/9316/session/119056/paper/823141</v>
      </c>
    </row>
    <row r="958" spans="1:17" ht="31" x14ac:dyDescent="0.35">
      <c r="A958" s="29">
        <v>957</v>
      </c>
      <c r="B958" s="29" t="s">
        <v>12660</v>
      </c>
      <c r="C958" s="29" t="s">
        <v>12661</v>
      </c>
      <c r="D958" s="28" t="s">
        <v>12972</v>
      </c>
      <c r="E958" s="28" t="s">
        <v>13595</v>
      </c>
      <c r="F958" s="28" t="s">
        <v>979</v>
      </c>
      <c r="G958" s="29"/>
      <c r="H958" s="29"/>
      <c r="I958" s="29"/>
      <c r="J958" s="29" t="s">
        <v>1160</v>
      </c>
      <c r="K958" s="29">
        <v>35</v>
      </c>
      <c r="L958" s="28" t="s">
        <v>12966</v>
      </c>
      <c r="M958" s="65" t="str">
        <f t="shared" si="97"/>
        <v>https://www.aiche.org/academy/conferences/loss-prevention-symposium/1995/proceeding</v>
      </c>
      <c r="N958" s="40" t="str">
        <f t="shared" si="95"/>
        <v>R. E. Witter, "CCPS Initiative for Small and Medium Enterprises," 29th Annual Loss Prevention Symposium, Session 6e, AIChE, 1995.</v>
      </c>
      <c r="O958" s="90" t="str">
        <f t="shared" si="98"/>
        <v>https://www.aiche.org/academy/conferences/loss-prevention-symposium/1995/proceeding/session/technical-papers</v>
      </c>
      <c r="P958" s="28" t="s">
        <v>16848</v>
      </c>
      <c r="Q958" s="90" t="str">
        <f t="shared" si="96"/>
        <v>https://www.aiche.org/node/1639101/group/9316/session/119056/paper/823146</v>
      </c>
    </row>
    <row r="959" spans="1:17" ht="46.5" x14ac:dyDescent="0.35">
      <c r="A959" s="29">
        <v>958</v>
      </c>
      <c r="B959" s="29" t="s">
        <v>12660</v>
      </c>
      <c r="C959" s="29" t="s">
        <v>12661</v>
      </c>
      <c r="D959" s="28" t="s">
        <v>12972</v>
      </c>
      <c r="E959" s="28" t="s">
        <v>13596</v>
      </c>
      <c r="F959" s="28" t="s">
        <v>1772</v>
      </c>
      <c r="G959" s="29"/>
      <c r="H959" s="29"/>
      <c r="I959" s="29"/>
      <c r="J959" s="29" t="s">
        <v>1157</v>
      </c>
      <c r="K959" s="29">
        <v>36</v>
      </c>
      <c r="L959" s="28" t="s">
        <v>12966</v>
      </c>
      <c r="M959" s="65" t="str">
        <f>HYPERLINK("https://www.aiche.org/academy/conferences/loss-prevention-symposium/1995/proceeding")</f>
        <v>https://www.aiche.org/academy/conferences/loss-prevention-symposium/1995/proceeding</v>
      </c>
      <c r="N959" s="40" t="str">
        <f t="shared" si="95"/>
        <v>F. Tamanini, "Vent Sizing in Partial-Volume Deflagrations and Its Application to the Case of Spray Dryers," 29th Annual Loss Prevention Symposium, Session 6f, AIChE, 1995.</v>
      </c>
      <c r="O959" s="90" t="str">
        <f>HYPERLINK("https://www.aiche.org/academy/conferences/loss-prevention-symposium/1995/proceeding/session/technical-papers")</f>
        <v>https://www.aiche.org/academy/conferences/loss-prevention-symposium/1995/proceeding/session/technical-papers</v>
      </c>
      <c r="P959" s="28" t="s">
        <v>16849</v>
      </c>
      <c r="Q959" s="90" t="str">
        <f t="shared" si="96"/>
        <v>https://www.aiche.org/node/1639101/group/9316/session/119056/paper/823151</v>
      </c>
    </row>
    <row r="960" spans="1:17" ht="46.5" x14ac:dyDescent="0.35">
      <c r="A960" s="29">
        <v>959</v>
      </c>
      <c r="B960" s="29" t="s">
        <v>12662</v>
      </c>
      <c r="C960" s="29" t="s">
        <v>12663</v>
      </c>
      <c r="D960" s="28" t="s">
        <v>12992</v>
      </c>
      <c r="E960" s="28" t="s">
        <v>12790</v>
      </c>
      <c r="F960" s="28" t="s">
        <v>12499</v>
      </c>
      <c r="G960" s="29"/>
      <c r="H960" s="29"/>
      <c r="I960" s="29"/>
      <c r="J960" s="29" t="s">
        <v>897</v>
      </c>
      <c r="K960" s="29">
        <v>1</v>
      </c>
      <c r="L960" s="28" t="s">
        <v>12984</v>
      </c>
      <c r="M960" s="65" t="str">
        <f t="shared" ref="M960:M995" si="99">HYPERLINK("https://www.aiche.org/academy/conferences/loss-prevention-symposium/1996/proceeding")</f>
        <v>https://www.aiche.org/academy/conferences/loss-prevention-symposium/1996/proceeding</v>
      </c>
      <c r="N960" s="40" t="str">
        <f t="shared" si="95"/>
        <v>G. Boicourt, "Experimental Safety: What You Need for Effective Process Safety Evaluation," 30th Annual Loss Prevention Symposium, Session 8a, AIChE, 1996.</v>
      </c>
      <c r="O960" s="90" t="str">
        <f t="shared" ref="O960:O995" si="100">HYPERLINK("https://www.aiche.org/academy/conferences/loss-prevention-symposium/1996/proceeding/session/technical-papers")</f>
        <v>https://www.aiche.org/academy/conferences/loss-prevention-symposium/1996/proceeding/session/technical-papers</v>
      </c>
      <c r="P960" s="28" t="s">
        <v>16850</v>
      </c>
      <c r="Q960" s="90" t="str">
        <f t="shared" si="96"/>
        <v>https://www.aiche.org/node/1639466/group/9321/session/119066/paper/823166</v>
      </c>
    </row>
    <row r="961" spans="1:17" ht="46.5" x14ac:dyDescent="0.35">
      <c r="A961" s="29">
        <v>960</v>
      </c>
      <c r="B961" s="29" t="s">
        <v>12662</v>
      </c>
      <c r="C961" s="29" t="s">
        <v>12663</v>
      </c>
      <c r="D961" s="28" t="s">
        <v>12992</v>
      </c>
      <c r="E961" s="28" t="s">
        <v>12791</v>
      </c>
      <c r="F961" s="28" t="s">
        <v>6704</v>
      </c>
      <c r="G961" s="29"/>
      <c r="H961" s="29"/>
      <c r="I961" s="29"/>
      <c r="J961" s="29" t="s">
        <v>899</v>
      </c>
      <c r="K961" s="29">
        <v>2</v>
      </c>
      <c r="L961" s="28" t="s">
        <v>12984</v>
      </c>
      <c r="M961" s="65" t="str">
        <f t="shared" si="99"/>
        <v>https://www.aiche.org/academy/conferences/loss-prevention-symposium/1996/proceeding</v>
      </c>
      <c r="N961" s="40" t="str">
        <f t="shared" si="95"/>
        <v>S. Chervina and G. T. Bodman, "Mechanism and Kinetics of Decomposition from Isothermal DSC Data: Development and Application," 30th Annual Loss Prevention Symposium, Session 8b, AIChE, 1996.</v>
      </c>
      <c r="O961" s="90" t="str">
        <f t="shared" si="100"/>
        <v>https://www.aiche.org/academy/conferences/loss-prevention-symposium/1996/proceeding/session/technical-papers</v>
      </c>
      <c r="P961" s="28" t="s">
        <v>16851</v>
      </c>
      <c r="Q961" s="90" t="str">
        <f t="shared" si="96"/>
        <v>https://www.aiche.org/node/1639466/group/9321/session/119066/paper/823171</v>
      </c>
    </row>
    <row r="962" spans="1:17" ht="46.5" x14ac:dyDescent="0.35">
      <c r="A962" s="29">
        <v>961</v>
      </c>
      <c r="B962" s="29" t="s">
        <v>12662</v>
      </c>
      <c r="C962" s="29" t="s">
        <v>12663</v>
      </c>
      <c r="D962" s="28" t="s">
        <v>12992</v>
      </c>
      <c r="E962" s="28" t="s">
        <v>12792</v>
      </c>
      <c r="F962" s="28" t="s">
        <v>12500</v>
      </c>
      <c r="G962" s="29"/>
      <c r="H962" s="29"/>
      <c r="I962" s="29"/>
      <c r="J962" s="29" t="s">
        <v>903</v>
      </c>
      <c r="K962" s="29">
        <v>3</v>
      </c>
      <c r="L962" s="28" t="s">
        <v>12984</v>
      </c>
      <c r="M962" s="65" t="str">
        <f t="shared" si="99"/>
        <v>https://www.aiche.org/academy/conferences/loss-prevention-symposium/1996/proceeding</v>
      </c>
      <c r="N962" s="40" t="str">
        <f t="shared" si="95"/>
        <v>A. Vogel, "Flame Propagation in Tubes of Pneumatic Conveying Systems and Exhaust Equipment," 30th Annual Loss Prevention Symposium, Session 8c, AIChE, 1996.</v>
      </c>
      <c r="O962" s="90" t="str">
        <f t="shared" si="100"/>
        <v>https://www.aiche.org/academy/conferences/loss-prevention-symposium/1996/proceeding/session/technical-papers</v>
      </c>
      <c r="P962" s="28" t="s">
        <v>16852</v>
      </c>
      <c r="Q962" s="90" t="str">
        <f t="shared" si="96"/>
        <v>https://www.aiche.org/node/1639466/group/9321/session/119066/paper/823176</v>
      </c>
    </row>
    <row r="963" spans="1:17" ht="46.5" x14ac:dyDescent="0.35">
      <c r="A963" s="29">
        <v>962</v>
      </c>
      <c r="B963" s="29" t="s">
        <v>12662</v>
      </c>
      <c r="C963" s="29" t="s">
        <v>12663</v>
      </c>
      <c r="D963" s="28" t="s">
        <v>12992</v>
      </c>
      <c r="E963" s="28" t="s">
        <v>12501</v>
      </c>
      <c r="F963" s="28" t="s">
        <v>12502</v>
      </c>
      <c r="G963" s="29"/>
      <c r="H963" s="29"/>
      <c r="I963" s="29"/>
      <c r="J963" s="29" t="s">
        <v>906</v>
      </c>
      <c r="K963" s="29">
        <v>4</v>
      </c>
      <c r="L963" s="28" t="s">
        <v>12984</v>
      </c>
      <c r="M963" s="65" t="str">
        <f t="shared" si="99"/>
        <v>https://www.aiche.org/academy/conferences/loss-prevention-symposium/1996/proceeding</v>
      </c>
      <c r="N963" s="40" t="str">
        <f t="shared" si="95"/>
        <v>J. L. Scheffey, "Hazard Rating Systems for Flammable and Combustible Liquid," 30th Annual Loss Prevention Symposium, Session 8d, AIChE, 1996.</v>
      </c>
      <c r="O963" s="90" t="str">
        <f t="shared" si="100"/>
        <v>https://www.aiche.org/academy/conferences/loss-prevention-symposium/1996/proceeding/session/technical-papers</v>
      </c>
      <c r="P963" s="28" t="s">
        <v>16853</v>
      </c>
      <c r="Q963" s="90" t="str">
        <f t="shared" si="96"/>
        <v>https://www.aiche.org/node/1639466/group/9321/session/119066/paper/823181</v>
      </c>
    </row>
    <row r="964" spans="1:17" ht="46.5" x14ac:dyDescent="0.35">
      <c r="A964" s="29">
        <v>963</v>
      </c>
      <c r="B964" s="29" t="s">
        <v>12662</v>
      </c>
      <c r="C964" s="29" t="s">
        <v>12663</v>
      </c>
      <c r="D964" s="28" t="s">
        <v>12992</v>
      </c>
      <c r="E964" s="28" t="s">
        <v>12793</v>
      </c>
      <c r="F964" s="28" t="s">
        <v>1443</v>
      </c>
      <c r="G964" s="29"/>
      <c r="H964" s="29"/>
      <c r="I964" s="29"/>
      <c r="J964" s="29" t="s">
        <v>910</v>
      </c>
      <c r="K964" s="29">
        <v>5</v>
      </c>
      <c r="L964" s="28" t="s">
        <v>12984</v>
      </c>
      <c r="M964" s="65" t="str">
        <f t="shared" si="99"/>
        <v>https://www.aiche.org/academy/conferences/loss-prevention-symposium/1996/proceeding</v>
      </c>
      <c r="N964" s="40" t="str">
        <f t="shared" ref="N964:N1027" si="101">F964&amp;", """&amp;E964&amp;","" "&amp;L964&amp;","&amp;" Session "&amp;J964&amp;", AIChE, "&amp;MID(C964,5,4)&amp;"."</f>
        <v>L. G. Britton, "Decomposition Flame Propagation Limits of Ethylene and Mixtures with Other Gases," 30th Annual Loss Prevention Symposium, Session 8e, AIChE, 1996.</v>
      </c>
      <c r="O964" s="90" t="str">
        <f t="shared" si="100"/>
        <v>https://www.aiche.org/academy/conferences/loss-prevention-symposium/1996/proceeding/session/technical-papers</v>
      </c>
      <c r="P964" s="28" t="s">
        <v>16854</v>
      </c>
      <c r="Q964" s="90" t="str">
        <f t="shared" si="96"/>
        <v>https://www.aiche.org/node/1639466/group/9321/session/119066/paper/823186</v>
      </c>
    </row>
    <row r="965" spans="1:17" ht="46.5" x14ac:dyDescent="0.35">
      <c r="A965" s="29">
        <v>964</v>
      </c>
      <c r="B965" s="29" t="s">
        <v>12662</v>
      </c>
      <c r="C965" s="29" t="s">
        <v>12663</v>
      </c>
      <c r="D965" s="28" t="s">
        <v>12992</v>
      </c>
      <c r="E965" s="28" t="s">
        <v>12794</v>
      </c>
      <c r="F965" s="28" t="s">
        <v>6542</v>
      </c>
      <c r="G965" s="29"/>
      <c r="H965" s="29"/>
      <c r="I965" s="29"/>
      <c r="J965" s="29" t="s">
        <v>12997</v>
      </c>
      <c r="K965" s="29">
        <v>6</v>
      </c>
      <c r="L965" s="28" t="s">
        <v>12984</v>
      </c>
      <c r="M965" s="65" t="str">
        <f t="shared" si="99"/>
        <v>https://www.aiche.org/academy/conferences/loss-prevention-symposium/1996/proceeding</v>
      </c>
      <c r="N965" s="40" t="str">
        <f t="shared" si="101"/>
        <v>V. Babrauskas, "A Comparative Examination of the Fire Performance of Pipe Insulation," 30th Annual Loss Prevention Symposium, Session 8f, AIChE, 1996.</v>
      </c>
      <c r="O965" s="90" t="str">
        <f t="shared" si="100"/>
        <v>https://www.aiche.org/academy/conferences/loss-prevention-symposium/1996/proceeding/session/technical-papers</v>
      </c>
      <c r="P965" s="28" t="s">
        <v>16855</v>
      </c>
      <c r="Q965" s="90" t="str">
        <f t="shared" si="96"/>
        <v>https://www.aiche.org/node/1639466/group/9321/session/119066/paper/823191</v>
      </c>
    </row>
    <row r="966" spans="1:17" ht="46.5" x14ac:dyDescent="0.35">
      <c r="A966" s="29">
        <v>965</v>
      </c>
      <c r="B966" s="29" t="s">
        <v>12662</v>
      </c>
      <c r="C966" s="29" t="s">
        <v>12663</v>
      </c>
      <c r="D966" s="28" t="s">
        <v>12993</v>
      </c>
      <c r="E966" s="28" t="s">
        <v>13787</v>
      </c>
      <c r="F966" s="28" t="s">
        <v>6573</v>
      </c>
      <c r="G966" s="29"/>
      <c r="H966" s="29"/>
      <c r="I966" s="29"/>
      <c r="J966" s="29" t="s">
        <v>915</v>
      </c>
      <c r="K966" s="29">
        <v>7</v>
      </c>
      <c r="L966" s="28" t="s">
        <v>12984</v>
      </c>
      <c r="M966" s="65" t="str">
        <f t="shared" si="99"/>
        <v>https://www.aiche.org/academy/conferences/loss-prevention-symposium/1996/proceeding</v>
      </c>
      <c r="N966" s="40" t="str">
        <f t="shared" si="101"/>
        <v>G. A. Melhem and E. S. Shanley, "On the Estimation of Hazard Potential for Chemical Substances," 30th Annual Loss Prevention Symposium, Session 9a, AIChE, 1996.</v>
      </c>
      <c r="O966" s="90" t="str">
        <f t="shared" si="100"/>
        <v>https://www.aiche.org/academy/conferences/loss-prevention-symposium/1996/proceeding/session/technical-papers</v>
      </c>
      <c r="P966" s="28" t="s">
        <v>16856</v>
      </c>
      <c r="Q966" s="90" t="str">
        <f t="shared" si="96"/>
        <v>https://www.aiche.org/node/1639466/group/9321/session/119066/paper/823196</v>
      </c>
    </row>
    <row r="967" spans="1:17" ht="46.5" x14ac:dyDescent="0.35">
      <c r="A967" s="29">
        <v>966</v>
      </c>
      <c r="B967" s="29" t="s">
        <v>12662</v>
      </c>
      <c r="C967" s="29" t="s">
        <v>12663</v>
      </c>
      <c r="D967" s="28" t="s">
        <v>12993</v>
      </c>
      <c r="E967" s="28" t="s">
        <v>12795</v>
      </c>
      <c r="F967" s="28" t="s">
        <v>12503</v>
      </c>
      <c r="G967" s="29"/>
      <c r="H967" s="29"/>
      <c r="I967" s="29"/>
      <c r="J967" s="29" t="s">
        <v>919</v>
      </c>
      <c r="K967" s="29">
        <v>8</v>
      </c>
      <c r="L967" s="28" t="s">
        <v>12984</v>
      </c>
      <c r="M967" s="65" t="str">
        <f t="shared" si="99"/>
        <v>https://www.aiche.org/academy/conferences/loss-prevention-symposium/1996/proceeding</v>
      </c>
      <c r="N967" s="40" t="str">
        <f t="shared" si="101"/>
        <v>M. Abkowitz, "Strategies for Assessing and Managing Hazardous Materials Transport Risk," 30th Annual Loss Prevention Symposium, Session 9b, AIChE, 1996.</v>
      </c>
      <c r="O967" s="90" t="str">
        <f t="shared" si="100"/>
        <v>https://www.aiche.org/academy/conferences/loss-prevention-symposium/1996/proceeding/session/technical-papers</v>
      </c>
      <c r="P967" s="28" t="s">
        <v>16857</v>
      </c>
      <c r="Q967" s="90" t="str">
        <f t="shared" si="96"/>
        <v>https://www.aiche.org/node/1639466/group/9321/session/119066/paper/823201</v>
      </c>
    </row>
    <row r="968" spans="1:17" ht="31" x14ac:dyDescent="0.35">
      <c r="A968" s="29">
        <v>967</v>
      </c>
      <c r="B968" s="29" t="s">
        <v>12662</v>
      </c>
      <c r="C968" s="29" t="s">
        <v>12663</v>
      </c>
      <c r="D968" s="28" t="s">
        <v>12993</v>
      </c>
      <c r="E968" s="28" t="s">
        <v>12796</v>
      </c>
      <c r="F968" s="28" t="s">
        <v>12504</v>
      </c>
      <c r="G968" s="29"/>
      <c r="H968" s="29"/>
      <c r="I968" s="29"/>
      <c r="J968" s="29" t="s">
        <v>923</v>
      </c>
      <c r="K968" s="29">
        <v>9</v>
      </c>
      <c r="L968" s="28" t="s">
        <v>12984</v>
      </c>
      <c r="M968" s="65" t="str">
        <f t="shared" si="99"/>
        <v>https://www.aiche.org/academy/conferences/loss-prevention-symposium/1996/proceeding</v>
      </c>
      <c r="N968" s="40" t="str">
        <f t="shared" si="101"/>
        <v>D. J. Pidgeon, "Transportation Emergency Response System," 30th Annual Loss Prevention Symposium, Session 9c, AIChE, 1996.</v>
      </c>
      <c r="O968" s="90" t="str">
        <f t="shared" si="100"/>
        <v>https://www.aiche.org/academy/conferences/loss-prevention-symposium/1996/proceeding/session/technical-papers</v>
      </c>
      <c r="P968" s="28" t="s">
        <v>16858</v>
      </c>
      <c r="Q968" s="90" t="str">
        <f t="shared" si="96"/>
        <v>https://www.aiche.org/node/1639466/group/9321/session/119066/paper/823206</v>
      </c>
    </row>
    <row r="969" spans="1:17" ht="31" x14ac:dyDescent="0.35">
      <c r="A969" s="29">
        <v>968</v>
      </c>
      <c r="B969" s="29" t="s">
        <v>12662</v>
      </c>
      <c r="C969" s="29" t="s">
        <v>12663</v>
      </c>
      <c r="D969" s="28" t="s">
        <v>12993</v>
      </c>
      <c r="E969" s="28" t="s">
        <v>13788</v>
      </c>
      <c r="F969" s="28" t="s">
        <v>4658</v>
      </c>
      <c r="G969" s="29"/>
      <c r="H969" s="29"/>
      <c r="I969" s="29"/>
      <c r="J969" s="29" t="s">
        <v>926</v>
      </c>
      <c r="K969" s="29">
        <v>10</v>
      </c>
      <c r="L969" s="28" t="s">
        <v>12984</v>
      </c>
      <c r="M969" s="65" t="str">
        <f t="shared" si="99"/>
        <v>https://www.aiche.org/academy/conferences/loss-prevention-symposium/1996/proceeding</v>
      </c>
      <c r="N969" s="40" t="str">
        <f t="shared" si="101"/>
        <v>G. R. Colonna, "Marine Chemists - What are They and What Do They Do?," 30th Annual Loss Prevention Symposium, Session 9d, AIChE, 1996.</v>
      </c>
      <c r="O969" s="90" t="str">
        <f t="shared" si="100"/>
        <v>https://www.aiche.org/academy/conferences/loss-prevention-symposium/1996/proceeding/session/technical-papers</v>
      </c>
      <c r="P969" s="28" t="s">
        <v>16859</v>
      </c>
      <c r="Q969" s="90" t="str">
        <f t="shared" si="96"/>
        <v>https://www.aiche.org/node/1639466/group/9321/session/119066/paper/823211</v>
      </c>
    </row>
    <row r="970" spans="1:17" ht="46.5" x14ac:dyDescent="0.35">
      <c r="A970" s="29">
        <v>969</v>
      </c>
      <c r="B970" s="29" t="s">
        <v>12662</v>
      </c>
      <c r="C970" s="29" t="s">
        <v>12663</v>
      </c>
      <c r="D970" s="28" t="s">
        <v>12993</v>
      </c>
      <c r="E970" s="28" t="s">
        <v>13789</v>
      </c>
      <c r="F970" s="28" t="s">
        <v>13790</v>
      </c>
      <c r="G970" s="29"/>
      <c r="H970" s="29"/>
      <c r="I970" s="29"/>
      <c r="J970" s="29" t="s">
        <v>929</v>
      </c>
      <c r="K970" s="29">
        <v>11</v>
      </c>
      <c r="L970" s="28" t="s">
        <v>12984</v>
      </c>
      <c r="M970" s="65" t="str">
        <f t="shared" si="99"/>
        <v>https://www.aiche.org/academy/conferences/loss-prevention-symposium/1996/proceeding</v>
      </c>
      <c r="N970" s="40" t="str">
        <f t="shared" si="101"/>
        <v>P. M. Myers and K. S. Mudan, "A Financial Risk Assessment Case Study - Tank Truck Transportation of Chemicals and Petroleum Products," 30th Annual Loss Prevention Symposium, Session 9e, AIChE, 1996.</v>
      </c>
      <c r="O970" s="90" t="str">
        <f t="shared" si="100"/>
        <v>https://www.aiche.org/academy/conferences/loss-prevention-symposium/1996/proceeding/session/technical-papers</v>
      </c>
      <c r="P970" s="28" t="s">
        <v>16860</v>
      </c>
      <c r="Q970" s="90" t="str">
        <f t="shared" si="96"/>
        <v>https://www.aiche.org/node/1639466/group/9321/session/119066/paper/823216</v>
      </c>
    </row>
    <row r="971" spans="1:17" ht="46.5" x14ac:dyDescent="0.35">
      <c r="A971" s="29">
        <v>970</v>
      </c>
      <c r="B971" s="29" t="s">
        <v>12662</v>
      </c>
      <c r="C971" s="29" t="s">
        <v>12663</v>
      </c>
      <c r="D971" s="28" t="s">
        <v>12993</v>
      </c>
      <c r="E971" s="28" t="s">
        <v>13791</v>
      </c>
      <c r="F971" s="28" t="s">
        <v>3882</v>
      </c>
      <c r="G971" s="29"/>
      <c r="H971" s="29"/>
      <c r="I971" s="29"/>
      <c r="J971" s="29" t="s">
        <v>1731</v>
      </c>
      <c r="K971" s="29">
        <v>12</v>
      </c>
      <c r="L971" s="28" t="s">
        <v>12984</v>
      </c>
      <c r="M971" s="65" t="str">
        <f t="shared" si="99"/>
        <v>https://www.aiche.org/academy/conferences/loss-prevention-symposium/1996/proceeding</v>
      </c>
      <c r="N971" s="40" t="str">
        <f t="shared" si="101"/>
        <v>T. H. Pratt, "Some Electrostatic Considerations in the Transportation of Flammable Liquids," 30th Annual Loss Prevention Symposium, Session 9f, AIChE, 1996.</v>
      </c>
      <c r="O971" s="90" t="str">
        <f t="shared" si="100"/>
        <v>https://www.aiche.org/academy/conferences/loss-prevention-symposium/1996/proceeding/session/technical-papers</v>
      </c>
      <c r="P971" s="28" t="s">
        <v>16861</v>
      </c>
      <c r="Q971" s="90" t="str">
        <f t="shared" si="96"/>
        <v>https://www.aiche.org/node/1639466/group/9321/session/119066/paper/823221</v>
      </c>
    </row>
    <row r="972" spans="1:17" ht="46.5" x14ac:dyDescent="0.35">
      <c r="A972" s="29">
        <v>971</v>
      </c>
      <c r="B972" s="29" t="s">
        <v>12662</v>
      </c>
      <c r="C972" s="29" t="s">
        <v>12663</v>
      </c>
      <c r="D972" s="28" t="s">
        <v>12993</v>
      </c>
      <c r="E972" s="28" t="s">
        <v>12797</v>
      </c>
      <c r="F972" s="28" t="s">
        <v>13792</v>
      </c>
      <c r="G972" s="29"/>
      <c r="H972" s="29"/>
      <c r="I972" s="29"/>
      <c r="J972" s="29" t="s">
        <v>12998</v>
      </c>
      <c r="K972" s="29">
        <v>13</v>
      </c>
      <c r="L972" s="28" t="s">
        <v>12984</v>
      </c>
      <c r="M972" s="65" t="str">
        <f t="shared" si="99"/>
        <v>https://www.aiche.org/academy/conferences/loss-prevention-symposium/1996/proceeding</v>
      </c>
      <c r="N972" s="40" t="str">
        <f t="shared" si="101"/>
        <v>L. Bendixen, R. A. Freeman, and D. C. Hendershot, "Using the CCPS Guidelines for Transportation Risk Analysis," 30th Annual Loss Prevention Symposium, Session 9g, AIChE, 1996.</v>
      </c>
      <c r="O972" s="90" t="str">
        <f t="shared" si="100"/>
        <v>https://www.aiche.org/academy/conferences/loss-prevention-symposium/1996/proceeding/session/technical-papers</v>
      </c>
      <c r="P972" s="28" t="s">
        <v>16862</v>
      </c>
      <c r="Q972" s="90" t="str">
        <f t="shared" si="96"/>
        <v>https://www.aiche.org/node/1639466/group/9321/session/119066/paper/823226</v>
      </c>
    </row>
    <row r="973" spans="1:17" ht="31" x14ac:dyDescent="0.35">
      <c r="A973" s="29">
        <v>972</v>
      </c>
      <c r="B973" s="29" t="s">
        <v>12662</v>
      </c>
      <c r="C973" s="29" t="s">
        <v>12663</v>
      </c>
      <c r="D973" s="28" t="s">
        <v>12994</v>
      </c>
      <c r="E973" s="28" t="s">
        <v>12505</v>
      </c>
      <c r="F973" s="28" t="s">
        <v>6633</v>
      </c>
      <c r="G973" s="29"/>
      <c r="H973" s="29"/>
      <c r="I973" s="29"/>
      <c r="J973" s="29" t="s">
        <v>934</v>
      </c>
      <c r="K973" s="29">
        <v>14</v>
      </c>
      <c r="L973" s="28" t="s">
        <v>12984</v>
      </c>
      <c r="M973" s="65" t="str">
        <f t="shared" si="99"/>
        <v>https://www.aiche.org/academy/conferences/loss-prevention-symposium/1996/proceeding</v>
      </c>
      <c r="N973" s="40" t="str">
        <f t="shared" si="101"/>
        <v>R. A. Freeman and J. W. Kleffner, "Risk-Based Package Design," 30th Annual Loss Prevention Symposium, Session 10a, AIChE, 1996.</v>
      </c>
      <c r="O973" s="90" t="str">
        <f t="shared" si="100"/>
        <v>https://www.aiche.org/academy/conferences/loss-prevention-symposium/1996/proceeding/session/technical-papers</v>
      </c>
      <c r="P973" s="28" t="s">
        <v>16863</v>
      </c>
      <c r="Q973" s="90" t="str">
        <f t="shared" si="96"/>
        <v>https://www.aiche.org/node/1639466/group/9321/session/119066/paper/823231</v>
      </c>
    </row>
    <row r="974" spans="1:17" ht="46.5" x14ac:dyDescent="0.35">
      <c r="A974" s="29">
        <v>973</v>
      </c>
      <c r="B974" s="29" t="s">
        <v>12662</v>
      </c>
      <c r="C974" s="29" t="s">
        <v>12663</v>
      </c>
      <c r="D974" s="28" t="s">
        <v>12994</v>
      </c>
      <c r="E974" s="28" t="s">
        <v>13793</v>
      </c>
      <c r="F974" s="28" t="s">
        <v>6551</v>
      </c>
      <c r="G974" s="29"/>
      <c r="H974" s="29"/>
      <c r="I974" s="29"/>
      <c r="J974" s="29" t="s">
        <v>939</v>
      </c>
      <c r="K974" s="29">
        <v>15</v>
      </c>
      <c r="L974" s="28" t="s">
        <v>12984</v>
      </c>
      <c r="M974" s="65" t="str">
        <f t="shared" si="99"/>
        <v>https://www.aiche.org/academy/conferences/loss-prevention-symposium/1996/proceeding</v>
      </c>
      <c r="N974" s="40" t="str">
        <f t="shared" si="101"/>
        <v>V. Ebadat and J. C. Mulligan, "Testing the Suitability of FIBCs for Use in Flammable Atmospheres," 30th Annual Loss Prevention Symposium, Session 10b, AIChE, 1996.</v>
      </c>
      <c r="O974" s="90" t="str">
        <f t="shared" si="100"/>
        <v>https://www.aiche.org/academy/conferences/loss-prevention-symposium/1996/proceeding/session/technical-papers</v>
      </c>
      <c r="P974" s="28" t="s">
        <v>16864</v>
      </c>
      <c r="Q974" s="90" t="str">
        <f t="shared" si="96"/>
        <v>https://www.aiche.org/node/1639466/group/9321/session/119066/paper/823236</v>
      </c>
    </row>
    <row r="975" spans="1:17" ht="31" x14ac:dyDescent="0.35">
      <c r="A975" s="29">
        <v>974</v>
      </c>
      <c r="B975" s="29" t="s">
        <v>12662</v>
      </c>
      <c r="C975" s="29" t="s">
        <v>12663</v>
      </c>
      <c r="D975" s="28" t="s">
        <v>12994</v>
      </c>
      <c r="E975" s="28" t="s">
        <v>13794</v>
      </c>
      <c r="F975" s="28" t="s">
        <v>1772</v>
      </c>
      <c r="G975" s="29"/>
      <c r="H975" s="29"/>
      <c r="I975" s="29"/>
      <c r="J975" s="29" t="s">
        <v>942</v>
      </c>
      <c r="K975" s="29">
        <v>16</v>
      </c>
      <c r="L975" s="28" t="s">
        <v>12984</v>
      </c>
      <c r="M975" s="65" t="str">
        <f t="shared" si="99"/>
        <v>https://www.aiche.org/academy/conferences/loss-prevention-symposium/1996/proceeding</v>
      </c>
      <c r="N975" s="40" t="str">
        <f t="shared" si="101"/>
        <v>F. Tamanini, "Modeling of Panel Inertia Effects In Vented Dust Explosions," 30th Annual Loss Prevention Symposium, Session 10c, AIChE, 1996.</v>
      </c>
      <c r="O975" s="90" t="str">
        <f t="shared" si="100"/>
        <v>https://www.aiche.org/academy/conferences/loss-prevention-symposium/1996/proceeding/session/technical-papers</v>
      </c>
      <c r="P975" s="28" t="s">
        <v>16865</v>
      </c>
      <c r="Q975" s="90" t="str">
        <f t="shared" si="96"/>
        <v>https://www.aiche.org/node/1639466/group/9321/session/119066/paper/823241</v>
      </c>
    </row>
    <row r="976" spans="1:17" ht="46.5" x14ac:dyDescent="0.35">
      <c r="A976" s="29">
        <v>975</v>
      </c>
      <c r="B976" s="29" t="s">
        <v>12662</v>
      </c>
      <c r="C976" s="29" t="s">
        <v>12663</v>
      </c>
      <c r="D976" s="28" t="s">
        <v>12994</v>
      </c>
      <c r="E976" s="28" t="s">
        <v>13795</v>
      </c>
      <c r="F976" s="28" t="s">
        <v>12506</v>
      </c>
      <c r="G976" s="29"/>
      <c r="H976" s="29"/>
      <c r="I976" s="29"/>
      <c r="J976" s="29" t="s">
        <v>937</v>
      </c>
      <c r="K976" s="29">
        <v>17</v>
      </c>
      <c r="L976" s="28" t="s">
        <v>12984</v>
      </c>
      <c r="M976" s="65" t="str">
        <f t="shared" si="99"/>
        <v>https://www.aiche.org/academy/conferences/loss-prevention-symposium/1996/proceeding</v>
      </c>
      <c r="N976" s="40" t="str">
        <f t="shared" si="101"/>
        <v>F. Hauert, A. Vogl, and S. Radant, "Dust Cloud Characterization and the Influence of the Pressure-Time History of Silos," 30th Annual Loss Prevention Symposium, Session 10d, AIChE, 1996.</v>
      </c>
      <c r="O976" s="90" t="str">
        <f t="shared" si="100"/>
        <v>https://www.aiche.org/academy/conferences/loss-prevention-symposium/1996/proceeding/session/technical-papers</v>
      </c>
      <c r="P976" s="28" t="s">
        <v>16866</v>
      </c>
      <c r="Q976" s="90" t="str">
        <f t="shared" si="96"/>
        <v>https://www.aiche.org/node/1639466/group/9321/session/119066/paper/823246</v>
      </c>
    </row>
    <row r="977" spans="1:17" ht="46.5" x14ac:dyDescent="0.35">
      <c r="A977" s="29">
        <v>976</v>
      </c>
      <c r="B977" s="29" t="s">
        <v>12662</v>
      </c>
      <c r="C977" s="29" t="s">
        <v>12663</v>
      </c>
      <c r="D977" s="28" t="s">
        <v>12994</v>
      </c>
      <c r="E977" s="28" t="s">
        <v>12798</v>
      </c>
      <c r="F977" s="28" t="s">
        <v>6644</v>
      </c>
      <c r="G977" s="29"/>
      <c r="H977" s="29"/>
      <c r="I977" s="29"/>
      <c r="J977" s="29" t="s">
        <v>946</v>
      </c>
      <c r="K977" s="29">
        <v>18</v>
      </c>
      <c r="L977" s="28" t="s">
        <v>12984</v>
      </c>
      <c r="M977" s="65" t="str">
        <f t="shared" si="99"/>
        <v>https://www.aiche.org/academy/conferences/loss-prevention-symposium/1996/proceeding</v>
      </c>
      <c r="N977" s="40" t="str">
        <f t="shared" si="101"/>
        <v>R. Chopp and R. Pape, "Determining the Potential of Generating Sufficient Static Electricity for Ignition During a Tank Truck Washing Operation," 30th Annual Loss Prevention Symposium, Session 10e, AIChE, 1996.</v>
      </c>
      <c r="O977" s="90" t="str">
        <f t="shared" si="100"/>
        <v>https://www.aiche.org/academy/conferences/loss-prevention-symposium/1996/proceeding/session/technical-papers</v>
      </c>
      <c r="P977" s="28" t="s">
        <v>16867</v>
      </c>
      <c r="Q977" s="90" t="str">
        <f t="shared" si="96"/>
        <v>https://www.aiche.org/node/1639466/group/9321/session/119066/paper/823251</v>
      </c>
    </row>
    <row r="978" spans="1:17" ht="46.5" x14ac:dyDescent="0.35">
      <c r="A978" s="29">
        <v>977</v>
      </c>
      <c r="B978" s="29" t="s">
        <v>12662</v>
      </c>
      <c r="C978" s="29" t="s">
        <v>12663</v>
      </c>
      <c r="D978" s="28" t="s">
        <v>12994</v>
      </c>
      <c r="E978" s="28" t="s">
        <v>13796</v>
      </c>
      <c r="F978" s="28" t="s">
        <v>6659</v>
      </c>
      <c r="G978" s="29"/>
      <c r="H978" s="29"/>
      <c r="I978" s="29"/>
      <c r="J978" s="29" t="s">
        <v>1748</v>
      </c>
      <c r="K978" s="29">
        <v>19</v>
      </c>
      <c r="L978" s="28" t="s">
        <v>12984</v>
      </c>
      <c r="M978" s="65" t="str">
        <f t="shared" si="99"/>
        <v>https://www.aiche.org/academy/conferences/loss-prevention-symposium/1996/proceeding</v>
      </c>
      <c r="N978" s="40" t="str">
        <f t="shared" si="101"/>
        <v>J. A. Senecal and H. W. Garzia, "Explosion Protection of Pipe Systems Conveying Combustible Dusts or Flammable Gases," 30th Annual Loss Prevention Symposium, Session 10f, AIChE, 1996.</v>
      </c>
      <c r="O978" s="90" t="str">
        <f t="shared" si="100"/>
        <v>https://www.aiche.org/academy/conferences/loss-prevention-symposium/1996/proceeding/session/technical-papers</v>
      </c>
      <c r="P978" s="28" t="s">
        <v>16868</v>
      </c>
      <c r="Q978" s="90" t="str">
        <f t="shared" si="96"/>
        <v>https://www.aiche.org/node/1639466/group/9321/session/119066/paper/823256</v>
      </c>
    </row>
    <row r="979" spans="1:17" ht="46.5" x14ac:dyDescent="0.35">
      <c r="A979" s="29">
        <v>978</v>
      </c>
      <c r="B979" s="29" t="s">
        <v>12662</v>
      </c>
      <c r="C979" s="29" t="s">
        <v>12663</v>
      </c>
      <c r="D979" s="28" t="s">
        <v>12995</v>
      </c>
      <c r="E979" s="28" t="s">
        <v>13797</v>
      </c>
      <c r="F979" s="28" t="s">
        <v>13798</v>
      </c>
      <c r="G979" s="29"/>
      <c r="H979" s="29"/>
      <c r="I979" s="29"/>
      <c r="J979" s="29" t="s">
        <v>951</v>
      </c>
      <c r="K979" s="29">
        <v>20</v>
      </c>
      <c r="L979" s="28" t="s">
        <v>12984</v>
      </c>
      <c r="M979" s="65" t="str">
        <f t="shared" si="99"/>
        <v>https://www.aiche.org/academy/conferences/loss-prevention-symposium/1996/proceeding</v>
      </c>
      <c r="N979" s="40" t="str">
        <f t="shared" si="101"/>
        <v>M. J. Tang, C. Y. Cao, and Q. A. Baker, "Calculation of Blast Effects from Bursting Vessels," 30th Annual Loss Prevention Symposium, Session 11a, AIChE, 1996.</v>
      </c>
      <c r="O979" s="90" t="str">
        <f t="shared" si="100"/>
        <v>https://www.aiche.org/academy/conferences/loss-prevention-symposium/1996/proceeding/session/technical-papers</v>
      </c>
      <c r="P979" s="28" t="s">
        <v>16869</v>
      </c>
      <c r="Q979" s="90" t="str">
        <f t="shared" si="96"/>
        <v>https://www.aiche.org/node/1639466/group/9321/session/119066/paper/823261</v>
      </c>
    </row>
    <row r="980" spans="1:17" ht="31" x14ac:dyDescent="0.35">
      <c r="A980" s="29">
        <v>979</v>
      </c>
      <c r="B980" s="29" t="s">
        <v>12662</v>
      </c>
      <c r="C980" s="29" t="s">
        <v>12663</v>
      </c>
      <c r="D980" s="28" t="s">
        <v>12995</v>
      </c>
      <c r="E980" s="28" t="s">
        <v>12799</v>
      </c>
      <c r="F980" s="28" t="s">
        <v>6234</v>
      </c>
      <c r="G980" s="29"/>
      <c r="H980" s="29"/>
      <c r="I980" s="29"/>
      <c r="J980" s="29" t="s">
        <v>957</v>
      </c>
      <c r="K980" s="29">
        <v>21</v>
      </c>
      <c r="L980" s="28" t="s">
        <v>12984</v>
      </c>
      <c r="M980" s="65" t="str">
        <f t="shared" si="99"/>
        <v>https://www.aiche.org/academy/conferences/loss-prevention-symposium/1996/proceeding</v>
      </c>
      <c r="N980" s="40" t="str">
        <f t="shared" si="101"/>
        <v>C. Matthiessen, "Status of EPA's Risk Management Program Rulemaking," 30th Annual Loss Prevention Symposium, Session 11b, AIChE, 1996.</v>
      </c>
      <c r="O980" s="90" t="str">
        <f t="shared" si="100"/>
        <v>https://www.aiche.org/academy/conferences/loss-prevention-symposium/1996/proceeding/session/technical-papers</v>
      </c>
      <c r="P980" s="28" t="s">
        <v>16870</v>
      </c>
      <c r="Q980" s="90" t="str">
        <f t="shared" si="96"/>
        <v>https://www.aiche.org/node/1639466/group/9321/session/119066/paper/823266</v>
      </c>
    </row>
    <row r="981" spans="1:17" ht="31" x14ac:dyDescent="0.35">
      <c r="A981" s="29">
        <v>980</v>
      </c>
      <c r="B981" s="29" t="s">
        <v>12662</v>
      </c>
      <c r="C981" s="29" t="s">
        <v>12663</v>
      </c>
      <c r="D981" s="28" t="s">
        <v>12995</v>
      </c>
      <c r="E981" s="28" t="s">
        <v>13799</v>
      </c>
      <c r="F981" s="28" t="s">
        <v>12507</v>
      </c>
      <c r="G981" s="29"/>
      <c r="H981" s="29"/>
      <c r="I981" s="29"/>
      <c r="J981" s="29" t="s">
        <v>963</v>
      </c>
      <c r="K981" s="29">
        <v>22</v>
      </c>
      <c r="L981" s="28" t="s">
        <v>12984</v>
      </c>
      <c r="M981" s="65" t="str">
        <f t="shared" si="99"/>
        <v>https://www.aiche.org/academy/conferences/loss-prevention-symposium/1996/proceeding</v>
      </c>
      <c r="N981" s="40" t="str">
        <f t="shared" si="101"/>
        <v>A. Burk, "CMA's Unified Approach to Risk Management Programs," 30th Annual Loss Prevention Symposium, Session 11c, AIChE, 1996.</v>
      </c>
      <c r="O981" s="90" t="str">
        <f t="shared" si="100"/>
        <v>https://www.aiche.org/academy/conferences/loss-prevention-symposium/1996/proceeding/session/technical-papers</v>
      </c>
      <c r="P981" s="28" t="s">
        <v>16871</v>
      </c>
      <c r="Q981" s="90" t="str">
        <f t="shared" si="96"/>
        <v>https://www.aiche.org/node/1639466/group/9321/session/119066/paper/823271</v>
      </c>
    </row>
    <row r="982" spans="1:17" ht="46.5" x14ac:dyDescent="0.35">
      <c r="A982" s="29">
        <v>981</v>
      </c>
      <c r="B982" s="29" t="s">
        <v>12662</v>
      </c>
      <c r="C982" s="29" t="s">
        <v>12663</v>
      </c>
      <c r="D982" s="28" t="s">
        <v>12995</v>
      </c>
      <c r="E982" s="28" t="s">
        <v>13800</v>
      </c>
      <c r="F982" s="28" t="s">
        <v>13801</v>
      </c>
      <c r="G982" s="29"/>
      <c r="H982" s="29"/>
      <c r="I982" s="29"/>
      <c r="J982" s="29" t="s">
        <v>966</v>
      </c>
      <c r="K982" s="29">
        <v>23</v>
      </c>
      <c r="L982" s="28" t="s">
        <v>12984</v>
      </c>
      <c r="M982" s="65" t="str">
        <f t="shared" si="99"/>
        <v>https://www.aiche.org/academy/conferences/loss-prevention-symposium/1996/proceeding</v>
      </c>
      <c r="N982" s="40" t="str">
        <f t="shared" si="101"/>
        <v>M. Roberts and M. McHale, "Development of Industry Guidance for Performing EPA RMP Hazard Assessments," 30th Annual Loss Prevention Symposium, Session 11d, AIChE, 1996.</v>
      </c>
      <c r="O982" s="90" t="str">
        <f t="shared" si="100"/>
        <v>https://www.aiche.org/academy/conferences/loss-prevention-symposium/1996/proceeding/session/technical-papers</v>
      </c>
      <c r="P982" s="28" t="s">
        <v>16872</v>
      </c>
      <c r="Q982" s="90" t="str">
        <f t="shared" si="96"/>
        <v>https://www.aiche.org/node/1639466/group/9321/session/119066/paper/823276</v>
      </c>
    </row>
    <row r="983" spans="1:17" ht="46.5" x14ac:dyDescent="0.35">
      <c r="A983" s="29">
        <v>982</v>
      </c>
      <c r="B983" s="29" t="s">
        <v>12662</v>
      </c>
      <c r="C983" s="29" t="s">
        <v>12663</v>
      </c>
      <c r="D983" s="28" t="s">
        <v>12995</v>
      </c>
      <c r="E983" s="28" t="s">
        <v>12800</v>
      </c>
      <c r="F983" s="28" t="s">
        <v>13387</v>
      </c>
      <c r="G983" s="29"/>
      <c r="H983" s="29"/>
      <c r="I983" s="29"/>
      <c r="J983" s="29" t="s">
        <v>975</v>
      </c>
      <c r="K983" s="29">
        <v>24</v>
      </c>
      <c r="L983" s="28" t="s">
        <v>12984</v>
      </c>
      <c r="M983" s="65" t="str">
        <f t="shared" si="99"/>
        <v>https://www.aiche.org/academy/conferences/loss-prevention-symposium/1996/proceeding</v>
      </c>
      <c r="N983" s="40" t="str">
        <f t="shared" si="101"/>
        <v>S. Anderson and J. Coe, "The East Harris Chemical Manufacturer's Association RMP Program," 30th Annual Loss Prevention Symposium, Session 11e, AIChE, 1996.</v>
      </c>
      <c r="O983" s="90" t="str">
        <f t="shared" si="100"/>
        <v>https://www.aiche.org/academy/conferences/loss-prevention-symposium/1996/proceeding/session/technical-papers</v>
      </c>
      <c r="P983" s="28" t="s">
        <v>16873</v>
      </c>
      <c r="Q983" s="90" t="str">
        <f t="shared" ref="Q983:Q1046" si="102">HYPERLINK(P983)</f>
        <v>https://www.aiche.org/node/1639466/group/9321/session/119066/paper/823281</v>
      </c>
    </row>
    <row r="984" spans="1:17" ht="31" x14ac:dyDescent="0.35">
      <c r="A984" s="29">
        <v>983</v>
      </c>
      <c r="B984" s="29" t="s">
        <v>12662</v>
      </c>
      <c r="C984" s="29" t="s">
        <v>12663</v>
      </c>
      <c r="D984" s="28" t="s">
        <v>12995</v>
      </c>
      <c r="E984" s="28" t="s">
        <v>12508</v>
      </c>
      <c r="F984" s="28" t="s">
        <v>12509</v>
      </c>
      <c r="G984" s="29"/>
      <c r="H984" s="29"/>
      <c r="I984" s="29"/>
      <c r="J984" s="29" t="s">
        <v>1768</v>
      </c>
      <c r="K984" s="29">
        <v>25</v>
      </c>
      <c r="L984" s="28" t="s">
        <v>12984</v>
      </c>
      <c r="M984" s="65" t="str">
        <f t="shared" si="99"/>
        <v>https://www.aiche.org/academy/conferences/loss-prevention-symposium/1996/proceeding</v>
      </c>
      <c r="N984" s="40" t="str">
        <f t="shared" si="101"/>
        <v>T. Downs, "Status of the Lake Area Industry Alliance RMP Activities," 30th Annual Loss Prevention Symposium, Session 11f, AIChE, 1996.</v>
      </c>
      <c r="O984" s="90" t="str">
        <f t="shared" si="100"/>
        <v>https://www.aiche.org/academy/conferences/loss-prevention-symposium/1996/proceeding/session/technical-papers</v>
      </c>
      <c r="P984" s="28" t="s">
        <v>16874</v>
      </c>
      <c r="Q984" s="90" t="str">
        <f t="shared" si="102"/>
        <v>https://www.aiche.org/node/1639466/group/9321/session/119066/paper/823286</v>
      </c>
    </row>
    <row r="985" spans="1:17" ht="31" x14ac:dyDescent="0.35">
      <c r="A985" s="29">
        <v>984</v>
      </c>
      <c r="B985" s="29" t="s">
        <v>12662</v>
      </c>
      <c r="C985" s="29" t="s">
        <v>12663</v>
      </c>
      <c r="D985" s="28" t="s">
        <v>12996</v>
      </c>
      <c r="E985" s="28" t="s">
        <v>12801</v>
      </c>
      <c r="F985" s="28" t="s">
        <v>13802</v>
      </c>
      <c r="G985" s="29"/>
      <c r="H985" s="29"/>
      <c r="I985" s="29"/>
      <c r="J985" s="29" t="s">
        <v>980</v>
      </c>
      <c r="K985" s="29">
        <v>26</v>
      </c>
      <c r="L985" s="28" t="s">
        <v>12984</v>
      </c>
      <c r="M985" s="65" t="str">
        <f t="shared" si="99"/>
        <v>https://www.aiche.org/academy/conferences/loss-prevention-symposium/1996/proceeding</v>
      </c>
      <c r="N985" s="40" t="str">
        <f t="shared" si="101"/>
        <v>K. Graham and S. K. Smith, "Flare Radiation Prediction - A Critical Review," 30th Annual Loss Prevention Symposium, Session 12a, AIChE, 1996.</v>
      </c>
      <c r="O985" s="90" t="str">
        <f t="shared" si="100"/>
        <v>https://www.aiche.org/academy/conferences/loss-prevention-symposium/1996/proceeding/session/technical-papers</v>
      </c>
      <c r="P985" s="28" t="s">
        <v>16875</v>
      </c>
      <c r="Q985" s="90" t="str">
        <f t="shared" si="102"/>
        <v>https://www.aiche.org/node/1639466/group/9321/session/119066/paper/823291</v>
      </c>
    </row>
    <row r="986" spans="1:17" ht="46.5" x14ac:dyDescent="0.35">
      <c r="A986" s="29">
        <v>985</v>
      </c>
      <c r="B986" s="29" t="s">
        <v>12662</v>
      </c>
      <c r="C986" s="29" t="s">
        <v>12663</v>
      </c>
      <c r="D986" s="28" t="s">
        <v>12996</v>
      </c>
      <c r="E986" s="28" t="s">
        <v>13803</v>
      </c>
      <c r="F986" s="28" t="s">
        <v>13804</v>
      </c>
      <c r="G986" s="29"/>
      <c r="H986" s="29"/>
      <c r="I986" s="29"/>
      <c r="J986" s="29" t="s">
        <v>986</v>
      </c>
      <c r="K986" s="29">
        <v>27</v>
      </c>
      <c r="L986" s="28" t="s">
        <v>12984</v>
      </c>
      <c r="M986" s="65" t="str">
        <f t="shared" si="99"/>
        <v>https://www.aiche.org/academy/conferences/loss-prevention-symposium/1996/proceeding</v>
      </c>
      <c r="N986" s="40" t="str">
        <f t="shared" si="101"/>
        <v>R. Guerra and J. Parker, "Advanced Pilot Technology - Ignition, Flame Detection, and Re-Ignition," 30th Annual Loss Prevention Symposium, Session 12b, AIChE, 1996.</v>
      </c>
      <c r="O986" s="90" t="str">
        <f t="shared" si="100"/>
        <v>https://www.aiche.org/academy/conferences/loss-prevention-symposium/1996/proceeding/session/technical-papers</v>
      </c>
      <c r="P986" s="28" t="s">
        <v>16876</v>
      </c>
      <c r="Q986" s="90" t="str">
        <f t="shared" si="102"/>
        <v>https://www.aiche.org/node/1639466/group/9321/session/119066/paper/823296</v>
      </c>
    </row>
    <row r="987" spans="1:17" ht="46.5" x14ac:dyDescent="0.35">
      <c r="A987" s="29">
        <v>986</v>
      </c>
      <c r="B987" s="29" t="s">
        <v>12662</v>
      </c>
      <c r="C987" s="29" t="s">
        <v>12663</v>
      </c>
      <c r="D987" s="28" t="s">
        <v>12996</v>
      </c>
      <c r="E987" s="28" t="s">
        <v>13805</v>
      </c>
      <c r="F987" s="28" t="s">
        <v>6613</v>
      </c>
      <c r="G987" s="29"/>
      <c r="H987" s="29"/>
      <c r="I987" s="29"/>
      <c r="J987" s="29" t="s">
        <v>992</v>
      </c>
      <c r="K987" s="29">
        <v>28</v>
      </c>
      <c r="L987" s="28" t="s">
        <v>12984</v>
      </c>
      <c r="M987" s="65" t="str">
        <f t="shared" si="99"/>
        <v>https://www.aiche.org/academy/conferences/loss-prevention-symposium/1996/proceeding</v>
      </c>
      <c r="N987" s="40" t="str">
        <f t="shared" si="101"/>
        <v>K. Chatrathi and J. Going, "Pipe and Duct Deflagrations Associated with Incinerators," 30th Annual Loss Prevention Symposium, Session 12c, AIChE, 1996.</v>
      </c>
      <c r="O987" s="90" t="str">
        <f t="shared" si="100"/>
        <v>https://www.aiche.org/academy/conferences/loss-prevention-symposium/1996/proceeding/session/technical-papers</v>
      </c>
      <c r="P987" s="28" t="s">
        <v>16877</v>
      </c>
      <c r="Q987" s="90" t="str">
        <f t="shared" si="102"/>
        <v>https://www.aiche.org/node/1639466/group/9321/session/119066/paper/823301</v>
      </c>
    </row>
    <row r="988" spans="1:17" ht="31" x14ac:dyDescent="0.35">
      <c r="A988" s="29">
        <v>987</v>
      </c>
      <c r="B988" s="29" t="s">
        <v>12662</v>
      </c>
      <c r="C988" s="29" t="s">
        <v>12663</v>
      </c>
      <c r="D988" s="28" t="s">
        <v>12996</v>
      </c>
      <c r="E988" s="28" t="s">
        <v>12510</v>
      </c>
      <c r="F988" s="28" t="s">
        <v>12511</v>
      </c>
      <c r="G988" s="29"/>
      <c r="H988" s="29"/>
      <c r="I988" s="29"/>
      <c r="J988" s="29" t="s">
        <v>998</v>
      </c>
      <c r="K988" s="29">
        <v>29</v>
      </c>
      <c r="L988" s="28" t="s">
        <v>12984</v>
      </c>
      <c r="M988" s="65" t="str">
        <f t="shared" si="99"/>
        <v>https://www.aiche.org/academy/conferences/loss-prevention-symposium/1996/proceeding</v>
      </c>
      <c r="N988" s="40" t="str">
        <f t="shared" si="101"/>
        <v>D. Shore, "Making the Flare Safe," 30th Annual Loss Prevention Symposium, Session 12d, AIChE, 1996.</v>
      </c>
      <c r="O988" s="90" t="str">
        <f t="shared" si="100"/>
        <v>https://www.aiche.org/academy/conferences/loss-prevention-symposium/1996/proceeding/session/technical-papers</v>
      </c>
      <c r="P988" s="28" t="s">
        <v>16878</v>
      </c>
      <c r="Q988" s="90" t="str">
        <f t="shared" si="102"/>
        <v>https://www.aiche.org/node/1639466/group/9321/session/119066/paper/823306</v>
      </c>
    </row>
    <row r="989" spans="1:17" ht="31" x14ac:dyDescent="0.35">
      <c r="A989" s="29">
        <v>988</v>
      </c>
      <c r="B989" s="29" t="s">
        <v>12662</v>
      </c>
      <c r="C989" s="29" t="s">
        <v>12663</v>
      </c>
      <c r="D989" s="28" t="s">
        <v>12996</v>
      </c>
      <c r="E989" s="28" t="s">
        <v>13806</v>
      </c>
      <c r="F989" s="28" t="s">
        <v>12512</v>
      </c>
      <c r="G989" s="29"/>
      <c r="H989" s="29"/>
      <c r="I989" s="29"/>
      <c r="J989" s="29" t="s">
        <v>1002</v>
      </c>
      <c r="K989" s="29">
        <v>30</v>
      </c>
      <c r="L989" s="28" t="s">
        <v>12984</v>
      </c>
      <c r="M989" s="65" t="str">
        <f t="shared" si="99"/>
        <v>https://www.aiche.org/academy/conferences/loss-prevention-symposium/1996/proceeding</v>
      </c>
      <c r="N989" s="40" t="str">
        <f t="shared" si="101"/>
        <v>R. H. Conn, "Marine Vapor Control Systems for Multiple Product Vapors," 30th Annual Loss Prevention Symposium, Session 12e, AIChE, 1996.</v>
      </c>
      <c r="O989" s="90" t="str">
        <f t="shared" si="100"/>
        <v>https://www.aiche.org/academy/conferences/loss-prevention-symposium/1996/proceeding/session/technical-papers</v>
      </c>
      <c r="P989" s="28" t="s">
        <v>16879</v>
      </c>
      <c r="Q989" s="90" t="str">
        <f t="shared" si="102"/>
        <v>https://www.aiche.org/node/1639466/group/9321/session/119066/paper/823311</v>
      </c>
    </row>
    <row r="990" spans="1:17" ht="46.5" x14ac:dyDescent="0.35">
      <c r="A990" s="29">
        <v>989</v>
      </c>
      <c r="B990" s="29" t="s">
        <v>12662</v>
      </c>
      <c r="C990" s="29" t="s">
        <v>12663</v>
      </c>
      <c r="D990" s="28" t="s">
        <v>12996</v>
      </c>
      <c r="E990" s="28" t="s">
        <v>13807</v>
      </c>
      <c r="F990" s="28" t="s">
        <v>12513</v>
      </c>
      <c r="G990" s="29"/>
      <c r="H990" s="29"/>
      <c r="I990" s="29"/>
      <c r="J990" s="29" t="s">
        <v>1791</v>
      </c>
      <c r="K990" s="29">
        <v>31</v>
      </c>
      <c r="L990" s="28" t="s">
        <v>12984</v>
      </c>
      <c r="M990" s="65" t="str">
        <f t="shared" si="99"/>
        <v>https://www.aiche.org/academy/conferences/loss-prevention-symposium/1996/proceeding</v>
      </c>
      <c r="N990" s="40" t="str">
        <f t="shared" si="101"/>
        <v>A. Pezeshk, "Evaluation of Risks Associated with Rotary Kiln Operations Used in Disposing Explosive Materials," 30th Annual Loss Prevention Symposium, Session 12f, AIChE, 1996.</v>
      </c>
      <c r="O990" s="90" t="str">
        <f t="shared" si="100"/>
        <v>https://www.aiche.org/academy/conferences/loss-prevention-symposium/1996/proceeding/session/technical-papers</v>
      </c>
      <c r="P990" s="28" t="s">
        <v>16880</v>
      </c>
      <c r="Q990" s="90" t="str">
        <f t="shared" si="102"/>
        <v>https://www.aiche.org/node/1639466/group/9321/session/119066/paper/823316</v>
      </c>
    </row>
    <row r="991" spans="1:17" ht="46.5" x14ac:dyDescent="0.35">
      <c r="A991" s="29">
        <v>990</v>
      </c>
      <c r="B991" s="29" t="s">
        <v>12662</v>
      </c>
      <c r="C991" s="29" t="s">
        <v>12663</v>
      </c>
      <c r="D991" s="28" t="s">
        <v>1050</v>
      </c>
      <c r="E991" s="28" t="s">
        <v>12802</v>
      </c>
      <c r="F991" s="28" t="s">
        <v>6593</v>
      </c>
      <c r="G991" s="29"/>
      <c r="H991" s="29"/>
      <c r="I991" s="29"/>
      <c r="J991" s="29" t="s">
        <v>12938</v>
      </c>
      <c r="K991" s="29">
        <v>32</v>
      </c>
      <c r="L991" s="28" t="s">
        <v>12984</v>
      </c>
      <c r="M991" s="65" t="str">
        <f t="shared" si="99"/>
        <v>https://www.aiche.org/academy/conferences/loss-prevention-symposium/1996/proceeding</v>
      </c>
      <c r="N991" s="40" t="str">
        <f t="shared" si="101"/>
        <v>R. E. Sanders and W. L. Spier, "Monday Morning Quarterbacking - Applying PSM Methods to Case Histories of Yesteryear," 30th Annual Loss Prevention Symposium, Session 13a, AIChE, 1996.</v>
      </c>
      <c r="O991" s="90" t="str">
        <f t="shared" si="100"/>
        <v>https://www.aiche.org/academy/conferences/loss-prevention-symposium/1996/proceeding/session/technical-papers</v>
      </c>
      <c r="P991" s="28" t="s">
        <v>16881</v>
      </c>
      <c r="Q991" s="90" t="str">
        <f t="shared" si="102"/>
        <v>https://www.aiche.org/node/1639466/group/9321/session/119066/paper/823321</v>
      </c>
    </row>
    <row r="992" spans="1:17" ht="46.5" x14ac:dyDescent="0.35">
      <c r="A992" s="29">
        <v>991</v>
      </c>
      <c r="B992" s="29" t="s">
        <v>12662</v>
      </c>
      <c r="C992" s="29" t="s">
        <v>12663</v>
      </c>
      <c r="D992" s="28" t="s">
        <v>1050</v>
      </c>
      <c r="E992" s="28" t="s">
        <v>12803</v>
      </c>
      <c r="F992" s="28" t="s">
        <v>6663</v>
      </c>
      <c r="G992" s="29"/>
      <c r="H992" s="29"/>
      <c r="I992" s="29"/>
      <c r="J992" s="29" t="s">
        <v>12939</v>
      </c>
      <c r="K992" s="29">
        <v>33</v>
      </c>
      <c r="L992" s="28" t="s">
        <v>12984</v>
      </c>
      <c r="M992" s="65" t="str">
        <f t="shared" si="99"/>
        <v>https://www.aiche.org/academy/conferences/loss-prevention-symposium/1996/proceeding</v>
      </c>
      <c r="N992" s="40" t="str">
        <f t="shared" si="101"/>
        <v>G. E. Mahnken and M. T. Rook, "Case History: Hot Work on a Steam Condenser Ignites a Titanium Tube Bundle Fire," 30th Annual Loss Prevention Symposium, Session 13b, AIChE, 1996.</v>
      </c>
      <c r="O992" s="90" t="str">
        <f t="shared" si="100"/>
        <v>https://www.aiche.org/academy/conferences/loss-prevention-symposium/1996/proceeding/session/technical-papers</v>
      </c>
      <c r="P992" s="28" t="s">
        <v>16882</v>
      </c>
      <c r="Q992" s="90" t="str">
        <f t="shared" si="102"/>
        <v>https://www.aiche.org/node/1639466/group/9321/session/119066/paper/823326</v>
      </c>
    </row>
    <row r="993" spans="1:17" ht="31" x14ac:dyDescent="0.35">
      <c r="A993" s="29">
        <v>992</v>
      </c>
      <c r="B993" s="29" t="s">
        <v>12662</v>
      </c>
      <c r="C993" s="29" t="s">
        <v>12663</v>
      </c>
      <c r="D993" s="28" t="s">
        <v>1050</v>
      </c>
      <c r="E993" s="28" t="s">
        <v>13808</v>
      </c>
      <c r="F993" s="28" t="s">
        <v>6619</v>
      </c>
      <c r="G993" s="29"/>
      <c r="H993" s="29"/>
      <c r="I993" s="29"/>
      <c r="J993" s="29" t="s">
        <v>12940</v>
      </c>
      <c r="K993" s="29">
        <v>34</v>
      </c>
      <c r="L993" s="28" t="s">
        <v>12984</v>
      </c>
      <c r="M993" s="65" t="str">
        <f t="shared" si="99"/>
        <v>https://www.aiche.org/academy/conferences/loss-prevention-symposium/1996/proceeding</v>
      </c>
      <c r="N993" s="40" t="str">
        <f t="shared" si="101"/>
        <v>S. Mannan, "Boiler Incident Directly Attributable to PSM Issues," 30th Annual Loss Prevention Symposium, Session 13c, AIChE, 1996.</v>
      </c>
      <c r="O993" s="90" t="str">
        <f t="shared" si="100"/>
        <v>https://www.aiche.org/academy/conferences/loss-prevention-symposium/1996/proceeding/session/technical-papers</v>
      </c>
      <c r="P993" s="28" t="s">
        <v>16883</v>
      </c>
      <c r="Q993" s="90" t="str">
        <f t="shared" si="102"/>
        <v>https://www.aiche.org/node/1639466/group/9321/session/119066/paper/823331</v>
      </c>
    </row>
    <row r="994" spans="1:17" ht="46.5" x14ac:dyDescent="0.35">
      <c r="A994" s="29">
        <v>993</v>
      </c>
      <c r="B994" s="29" t="s">
        <v>12662</v>
      </c>
      <c r="C994" s="29" t="s">
        <v>12663</v>
      </c>
      <c r="D994" s="28" t="s">
        <v>1050</v>
      </c>
      <c r="E994" s="28" t="s">
        <v>12804</v>
      </c>
      <c r="F994" s="28" t="s">
        <v>13809</v>
      </c>
      <c r="G994" s="29"/>
      <c r="H994" s="29"/>
      <c r="I994" s="29"/>
      <c r="J994" s="29" t="s">
        <v>12941</v>
      </c>
      <c r="K994" s="29">
        <v>35</v>
      </c>
      <c r="L994" s="28" t="s">
        <v>12984</v>
      </c>
      <c r="M994" s="65" t="str">
        <f t="shared" si="99"/>
        <v>https://www.aiche.org/academy/conferences/loss-prevention-symposium/1996/proceeding</v>
      </c>
      <c r="N994" s="40" t="str">
        <f t="shared" si="101"/>
        <v>R. M. Schisla, P. N. Lodal, and M. A. Paulonis, "Use of the Semenov Model for the Analysis of Runaway Reactions in Pipelines Induced by Electrical Tracing," 30th Annual Loss Prevention Symposium, Session 13d, AIChE, 1996.</v>
      </c>
      <c r="O994" s="90" t="str">
        <f t="shared" si="100"/>
        <v>https://www.aiche.org/academy/conferences/loss-prevention-symposium/1996/proceeding/session/technical-papers</v>
      </c>
      <c r="P994" s="28" t="s">
        <v>16884</v>
      </c>
      <c r="Q994" s="90" t="str">
        <f t="shared" si="102"/>
        <v>https://www.aiche.org/node/1639466/group/9321/session/119066/paper/823336</v>
      </c>
    </row>
    <row r="995" spans="1:17" ht="46.5" x14ac:dyDescent="0.35">
      <c r="A995" s="29">
        <v>994</v>
      </c>
      <c r="B995" s="29" t="s">
        <v>12662</v>
      </c>
      <c r="C995" s="29" t="s">
        <v>12663</v>
      </c>
      <c r="D995" s="28" t="s">
        <v>1050</v>
      </c>
      <c r="E995" s="28" t="s">
        <v>12805</v>
      </c>
      <c r="F995" s="28" t="s">
        <v>3851</v>
      </c>
      <c r="G995" s="29"/>
      <c r="H995" s="29"/>
      <c r="I995" s="29"/>
      <c r="J995" s="29" t="s">
        <v>12942</v>
      </c>
      <c r="K995" s="29">
        <v>36</v>
      </c>
      <c r="L995" s="28" t="s">
        <v>12984</v>
      </c>
      <c r="M995" s="65" t="str">
        <f t="shared" si="99"/>
        <v>https://www.aiche.org/academy/conferences/loss-prevention-symposium/1996/proceeding</v>
      </c>
      <c r="N995" s="40" t="str">
        <f t="shared" si="101"/>
        <v>D. G. Mahoney, "Large Property Damage Losses in the Hydrocarbon - Chemical Industries," 30th Annual Loss Prevention Symposium, Session 13e, AIChE, 1996.</v>
      </c>
      <c r="O995" s="90" t="str">
        <f t="shared" si="100"/>
        <v>https://www.aiche.org/academy/conferences/loss-prevention-symposium/1996/proceeding/session/technical-papers</v>
      </c>
      <c r="P995" s="28" t="s">
        <v>16885</v>
      </c>
      <c r="Q995" s="90" t="str">
        <f t="shared" si="102"/>
        <v>https://www.aiche.org/node/1639466/group/9321/session/119066/paper/823341</v>
      </c>
    </row>
    <row r="996" spans="1:17" ht="31" x14ac:dyDescent="0.35">
      <c r="A996" s="29">
        <v>995</v>
      </c>
      <c r="B996" s="29" t="s">
        <v>12662</v>
      </c>
      <c r="C996" s="29" t="s">
        <v>12663</v>
      </c>
      <c r="D996" s="28"/>
      <c r="E996" s="28" t="s">
        <v>13810</v>
      </c>
      <c r="F996" s="28"/>
      <c r="G996" s="29"/>
      <c r="H996" s="29"/>
      <c r="I996" s="29"/>
      <c r="J996" s="29"/>
      <c r="K996" s="29">
        <v>37</v>
      </c>
      <c r="L996" s="28" t="s">
        <v>12984</v>
      </c>
      <c r="M996" s="65" t="str">
        <f>HYPERLINK("https://www.aiche.org/academy/conferences/loss-prevention-symposium/1996/proceeding")</f>
        <v>https://www.aiche.org/academy/conferences/loss-prevention-symposium/1996/proceeding</v>
      </c>
      <c r="N996" s="40" t="str">
        <f t="shared" si="101"/>
        <v>, "Loss Prevention Symposia Index," 30th Annual Loss Prevention Symposium, Session , AIChE, 1996.</v>
      </c>
      <c r="O996" s="90" t="str">
        <f>HYPERLINK("https://www.aiche.org/academy/conferences/loss-prevention-symposium/1996/proceeding/session/technical-papers")</f>
        <v>https://www.aiche.org/academy/conferences/loss-prevention-symposium/1996/proceeding/session/technical-papers</v>
      </c>
      <c r="P996" s="28" t="s">
        <v>16886</v>
      </c>
      <c r="Q996" s="90" t="str">
        <f t="shared" si="102"/>
        <v>https://www.aiche.org/node/1639466/group/9321/session/119066/paper/823346</v>
      </c>
    </row>
    <row r="997" spans="1:17" ht="46.5" x14ac:dyDescent="0.35">
      <c r="A997" s="29">
        <v>996</v>
      </c>
      <c r="B997" s="29" t="s">
        <v>12664</v>
      </c>
      <c r="C997" s="29" t="s">
        <v>12665</v>
      </c>
      <c r="D997" s="28" t="s">
        <v>12999</v>
      </c>
      <c r="E997" s="28" t="s">
        <v>13811</v>
      </c>
      <c r="F997" s="28" t="s">
        <v>12514</v>
      </c>
      <c r="G997" s="29"/>
      <c r="H997" s="29"/>
      <c r="I997" s="29"/>
      <c r="J997" s="29" t="s">
        <v>13006</v>
      </c>
      <c r="K997" s="29">
        <v>1</v>
      </c>
      <c r="L997" s="28" t="s">
        <v>12985</v>
      </c>
      <c r="M997" s="65" t="str">
        <f t="shared" ref="M997:M1035" si="103">HYPERLINK("https://www.aiche.org/academy/conferences/loss-prevention-symposium/1997/proceeding")</f>
        <v>https://www.aiche.org/academy/conferences/loss-prevention-symposium/1997/proceeding</v>
      </c>
      <c r="N997" s="40" t="str">
        <f t="shared" si="101"/>
        <v>J. Maggioli, "Global Safety Standards for Programmable Electronic Systems in Process Plants," 31st Annual Loss Prevention Symposium, Session 38a, AIChE, 1997.</v>
      </c>
      <c r="O997" s="90" t="str">
        <f t="shared" ref="O997:O1035" si="104">HYPERLINK("https://www.aiche.org/academy/conferences/loss-prevention-symposium/1997/proceeding/session/technical-papers")</f>
        <v>https://www.aiche.org/academy/conferences/loss-prevention-symposium/1997/proceeding/session/technical-papers</v>
      </c>
      <c r="P997" s="28" t="s">
        <v>16887</v>
      </c>
      <c r="Q997" s="90" t="str">
        <f t="shared" si="102"/>
        <v>https://www.aiche.org/node/1697831/group/9326/session/119076/paper/823361</v>
      </c>
    </row>
    <row r="998" spans="1:17" ht="46.5" x14ac:dyDescent="0.35">
      <c r="A998" s="29">
        <v>997</v>
      </c>
      <c r="B998" s="29" t="s">
        <v>12664</v>
      </c>
      <c r="C998" s="29" t="s">
        <v>12665</v>
      </c>
      <c r="D998" s="28" t="s">
        <v>12999</v>
      </c>
      <c r="E998" s="28" t="s">
        <v>13812</v>
      </c>
      <c r="F998" s="28" t="s">
        <v>12515</v>
      </c>
      <c r="G998" s="29"/>
      <c r="H998" s="29"/>
      <c r="I998" s="29"/>
      <c r="J998" s="29" t="s">
        <v>13007</v>
      </c>
      <c r="K998" s="29">
        <v>2</v>
      </c>
      <c r="L998" s="28" t="s">
        <v>12985</v>
      </c>
      <c r="M998" s="65" t="str">
        <f t="shared" si="103"/>
        <v>https://www.aiche.org/academy/conferences/loss-prevention-symposium/1997/proceeding</v>
      </c>
      <c r="N998" s="40" t="str">
        <f t="shared" si="101"/>
        <v>C. Thurston, "Challenges of Applying a Performance based Design Criteria for Safety Instrumented Systems," 31st Annual Loss Prevention Symposium, Session 38b, AIChE, 1997.</v>
      </c>
      <c r="O998" s="90" t="str">
        <f t="shared" si="104"/>
        <v>https://www.aiche.org/academy/conferences/loss-prevention-symposium/1997/proceeding/session/technical-papers</v>
      </c>
      <c r="P998" s="28" t="s">
        <v>16888</v>
      </c>
      <c r="Q998" s="90" t="str">
        <f t="shared" si="102"/>
        <v>https://www.aiche.org/node/1697831/group/9326/session/119076/paper/823366</v>
      </c>
    </row>
    <row r="999" spans="1:17" ht="31" x14ac:dyDescent="0.35">
      <c r="A999" s="29">
        <v>998</v>
      </c>
      <c r="B999" s="29" t="s">
        <v>12664</v>
      </c>
      <c r="C999" s="29" t="s">
        <v>12665</v>
      </c>
      <c r="D999" s="28" t="s">
        <v>12999</v>
      </c>
      <c r="E999" s="28" t="s">
        <v>12806</v>
      </c>
      <c r="F999" s="28" t="s">
        <v>13813</v>
      </c>
      <c r="G999" s="29"/>
      <c r="H999" s="29"/>
      <c r="I999" s="29"/>
      <c r="J999" s="29" t="s">
        <v>13008</v>
      </c>
      <c r="K999" s="29">
        <v>3</v>
      </c>
      <c r="L999" s="28" t="s">
        <v>12985</v>
      </c>
      <c r="M999" s="65" t="str">
        <f t="shared" si="103"/>
        <v>https://www.aiche.org/academy/conferences/loss-prevention-symposium/1997/proceeding</v>
      </c>
      <c r="N999" s="40" t="str">
        <f t="shared" si="101"/>
        <v>J. Marshall and D. Watkins, "Process Control as an Alternative to Pressure Relief," 31st Annual Loss Prevention Symposium, Session 38c, AIChE, 1997.</v>
      </c>
      <c r="O999" s="90" t="str">
        <f t="shared" si="104"/>
        <v>https://www.aiche.org/academy/conferences/loss-prevention-symposium/1997/proceeding/session/technical-papers</v>
      </c>
      <c r="P999" s="28" t="s">
        <v>16889</v>
      </c>
      <c r="Q999" s="90" t="str">
        <f t="shared" si="102"/>
        <v>https://www.aiche.org/node/1697831/group/9326/session/119076/paper/823371</v>
      </c>
    </row>
    <row r="1000" spans="1:17" ht="62" x14ac:dyDescent="0.35">
      <c r="A1000" s="29">
        <v>999</v>
      </c>
      <c r="B1000" s="29" t="s">
        <v>12664</v>
      </c>
      <c r="C1000" s="29" t="s">
        <v>12665</v>
      </c>
      <c r="D1000" s="28" t="s">
        <v>12999</v>
      </c>
      <c r="E1000" s="28" t="s">
        <v>13814</v>
      </c>
      <c r="F1000" s="28" t="s">
        <v>13815</v>
      </c>
      <c r="G1000" s="29"/>
      <c r="H1000" s="29"/>
      <c r="I1000" s="29"/>
      <c r="J1000" s="29" t="s">
        <v>13009</v>
      </c>
      <c r="K1000" s="29">
        <v>4</v>
      </c>
      <c r="L1000" s="28" t="s">
        <v>12985</v>
      </c>
      <c r="M1000" s="65" t="str">
        <f t="shared" si="103"/>
        <v>https://www.aiche.org/academy/conferences/loss-prevention-symposium/1997/proceeding</v>
      </c>
      <c r="N1000" s="40" t="str">
        <f t="shared" si="101"/>
        <v>D. Kaber and M. Endsley, "Out-of-the-Loop Performance Problems and the Use of Intermediate Levels of Automation for Improved Control System Functioning and Safety," 31st Annual Loss Prevention Symposium, Session 38d, AIChE, 1997.</v>
      </c>
      <c r="O1000" s="90" t="str">
        <f t="shared" si="104"/>
        <v>https://www.aiche.org/academy/conferences/loss-prevention-symposium/1997/proceeding/session/technical-papers</v>
      </c>
      <c r="P1000" s="28" t="s">
        <v>16890</v>
      </c>
      <c r="Q1000" s="90" t="str">
        <f t="shared" si="102"/>
        <v>https://www.aiche.org/node/1697831/group/9326/session/119076/paper/823376</v>
      </c>
    </row>
    <row r="1001" spans="1:17" ht="46.5" x14ac:dyDescent="0.35">
      <c r="A1001" s="29">
        <v>1000</v>
      </c>
      <c r="B1001" s="29" t="s">
        <v>12664</v>
      </c>
      <c r="C1001" s="29" t="s">
        <v>12665</v>
      </c>
      <c r="D1001" s="28" t="s">
        <v>12999</v>
      </c>
      <c r="E1001" s="28" t="s">
        <v>12807</v>
      </c>
      <c r="F1001" s="28" t="s">
        <v>12516</v>
      </c>
      <c r="G1001" s="29"/>
      <c r="H1001" s="29"/>
      <c r="I1001" s="29"/>
      <c r="J1001" s="29" t="s">
        <v>13010</v>
      </c>
      <c r="K1001" s="29">
        <v>5</v>
      </c>
      <c r="L1001" s="28" t="s">
        <v>12985</v>
      </c>
      <c r="M1001" s="65" t="str">
        <f t="shared" si="103"/>
        <v>https://www.aiche.org/academy/conferences/loss-prevention-symposium/1997/proceeding</v>
      </c>
      <c r="N1001" s="40" t="str">
        <f t="shared" si="101"/>
        <v>A. James, "Computer Integrated Manufacturing in Batch Chemical Process - U.K. Perspective," 31st Annual Loss Prevention Symposium, Session 38e, AIChE, 1997.</v>
      </c>
      <c r="O1001" s="90" t="str">
        <f t="shared" si="104"/>
        <v>https://www.aiche.org/academy/conferences/loss-prevention-symposium/1997/proceeding/session/technical-papers</v>
      </c>
      <c r="P1001" s="28" t="s">
        <v>16891</v>
      </c>
      <c r="Q1001" s="90" t="str">
        <f t="shared" si="102"/>
        <v>https://www.aiche.org/node/1697831/group/9326/session/119076/paper/823381</v>
      </c>
    </row>
    <row r="1002" spans="1:17" ht="46.5" x14ac:dyDescent="0.35">
      <c r="A1002" s="29">
        <v>1001</v>
      </c>
      <c r="B1002" s="29" t="s">
        <v>12664</v>
      </c>
      <c r="C1002" s="29" t="s">
        <v>12665</v>
      </c>
      <c r="D1002" s="28" t="s">
        <v>12999</v>
      </c>
      <c r="E1002" s="28" t="s">
        <v>12808</v>
      </c>
      <c r="F1002" s="28" t="s">
        <v>13005</v>
      </c>
      <c r="G1002" s="29"/>
      <c r="H1002" s="29"/>
      <c r="I1002" s="29"/>
      <c r="J1002" s="29" t="s">
        <v>13011</v>
      </c>
      <c r="K1002" s="29">
        <v>6</v>
      </c>
      <c r="L1002" s="28" t="s">
        <v>12985</v>
      </c>
      <c r="M1002" s="65" t="str">
        <f t="shared" si="103"/>
        <v>https://www.aiche.org/academy/conferences/loss-prevention-symposium/1997/proceeding</v>
      </c>
      <c r="N1002" s="40" t="str">
        <f t="shared" si="101"/>
        <v>J. Reese and N. Leveson, "Software Deviation Analysis: A "Safeware" Technique," 31st Annual Loss Prevention Symposium, Session 38f, AIChE, 1997.</v>
      </c>
      <c r="O1002" s="90" t="str">
        <f t="shared" si="104"/>
        <v>https://www.aiche.org/academy/conferences/loss-prevention-symposium/1997/proceeding/session/technical-papers</v>
      </c>
      <c r="P1002" s="28" t="s">
        <v>16892</v>
      </c>
      <c r="Q1002" s="90" t="str">
        <f t="shared" si="102"/>
        <v>https://www.aiche.org/node/1697831/group/9326/session/119076/paper/823386</v>
      </c>
    </row>
    <row r="1003" spans="1:17" ht="46.5" x14ac:dyDescent="0.35">
      <c r="A1003" s="29">
        <v>1002</v>
      </c>
      <c r="B1003" s="29" t="s">
        <v>12664</v>
      </c>
      <c r="C1003" s="29" t="s">
        <v>12665</v>
      </c>
      <c r="D1003" s="28" t="s">
        <v>13000</v>
      </c>
      <c r="E1003" s="28" t="s">
        <v>12809</v>
      </c>
      <c r="F1003" s="28" t="s">
        <v>12517</v>
      </c>
      <c r="G1003" s="29"/>
      <c r="H1003" s="29"/>
      <c r="I1003" s="29"/>
      <c r="J1003" s="29" t="s">
        <v>13012</v>
      </c>
      <c r="K1003" s="29">
        <v>8</v>
      </c>
      <c r="L1003" s="28" t="s">
        <v>12985</v>
      </c>
      <c r="M1003" s="65" t="str">
        <f t="shared" si="103"/>
        <v>https://www.aiche.org/academy/conferences/loss-prevention-symposium/1997/proceeding</v>
      </c>
      <c r="N1003" s="40" t="str">
        <f t="shared" si="101"/>
        <v>C. Freeman, "A Systematic Approach to Mechanical Integrity Program Development," 31st Annual Loss Prevention Symposium, Session 39a, AIChE, 1997.</v>
      </c>
      <c r="O1003" s="90" t="str">
        <f t="shared" si="104"/>
        <v>https://www.aiche.org/academy/conferences/loss-prevention-symposium/1997/proceeding/session/technical-papers</v>
      </c>
      <c r="P1003" s="28" t="s">
        <v>16893</v>
      </c>
      <c r="Q1003" s="90" t="str">
        <f t="shared" si="102"/>
        <v>https://www.aiche.org/node/1697831/group/9326/session/119076/paper/823391</v>
      </c>
    </row>
    <row r="1004" spans="1:17" ht="46.5" x14ac:dyDescent="0.35">
      <c r="A1004" s="29">
        <v>1003</v>
      </c>
      <c r="B1004" s="29" t="s">
        <v>12664</v>
      </c>
      <c r="C1004" s="29" t="s">
        <v>12665</v>
      </c>
      <c r="D1004" s="28" t="s">
        <v>13000</v>
      </c>
      <c r="E1004" s="28" t="s">
        <v>13816</v>
      </c>
      <c r="F1004" s="28" t="s">
        <v>12518</v>
      </c>
      <c r="G1004" s="29"/>
      <c r="H1004" s="29"/>
      <c r="I1004" s="29"/>
      <c r="J1004" s="29" t="s">
        <v>13013</v>
      </c>
      <c r="K1004" s="29">
        <v>9</v>
      </c>
      <c r="L1004" s="28" t="s">
        <v>12985</v>
      </c>
      <c r="M1004" s="65" t="str">
        <f t="shared" si="103"/>
        <v>https://www.aiche.org/academy/conferences/loss-prevention-symposium/1997/proceeding</v>
      </c>
      <c r="N1004" s="40" t="str">
        <f t="shared" si="101"/>
        <v>J. Siebert, "Application of Safety Interlocks - The Complete Picture," 31st Annual Loss Prevention Symposium, Session 39b, AIChE, 1997.</v>
      </c>
      <c r="O1004" s="90" t="str">
        <f t="shared" si="104"/>
        <v>https://www.aiche.org/academy/conferences/loss-prevention-symposium/1997/proceeding/session/technical-papers</v>
      </c>
      <c r="P1004" s="28" t="s">
        <v>16894</v>
      </c>
      <c r="Q1004" s="90" t="str">
        <f t="shared" si="102"/>
        <v>https://www.aiche.org/node/1697831/group/9326/session/119076/paper/823396</v>
      </c>
    </row>
    <row r="1005" spans="1:17" ht="46.5" x14ac:dyDescent="0.35">
      <c r="A1005" s="29">
        <v>1004</v>
      </c>
      <c r="B1005" s="29" t="s">
        <v>12664</v>
      </c>
      <c r="C1005" s="29" t="s">
        <v>12665</v>
      </c>
      <c r="D1005" s="28" t="s">
        <v>13000</v>
      </c>
      <c r="E1005" s="28" t="s">
        <v>13817</v>
      </c>
      <c r="F1005" s="28" t="s">
        <v>12519</v>
      </c>
      <c r="G1005" s="29"/>
      <c r="H1005" s="29"/>
      <c r="I1005" s="29"/>
      <c r="J1005" s="29" t="s">
        <v>13014</v>
      </c>
      <c r="K1005" s="29">
        <v>10</v>
      </c>
      <c r="L1005" s="28" t="s">
        <v>12985</v>
      </c>
      <c r="M1005" s="65" t="str">
        <f t="shared" si="103"/>
        <v>https://www.aiche.org/academy/conferences/loss-prevention-symposium/1997/proceeding</v>
      </c>
      <c r="N1005" s="40" t="str">
        <f t="shared" si="101"/>
        <v>V. Ciliberti, "Criticality-Based Maintenance: Prioritizing Maintenance Activities for Optimum Equipment Reliability," 31st Annual Loss Prevention Symposium, Session 39c, AIChE, 1997.</v>
      </c>
      <c r="O1005" s="90" t="str">
        <f t="shared" si="104"/>
        <v>https://www.aiche.org/academy/conferences/loss-prevention-symposium/1997/proceeding/session/technical-papers</v>
      </c>
      <c r="P1005" s="28" t="s">
        <v>16895</v>
      </c>
      <c r="Q1005" s="90" t="str">
        <f t="shared" si="102"/>
        <v>https://www.aiche.org/node/1697831/group/9326/session/119076/paper/823401</v>
      </c>
    </row>
    <row r="1006" spans="1:17" ht="62" x14ac:dyDescent="0.35">
      <c r="A1006" s="29">
        <v>1005</v>
      </c>
      <c r="B1006" s="29" t="s">
        <v>12664</v>
      </c>
      <c r="C1006" s="29" t="s">
        <v>12665</v>
      </c>
      <c r="D1006" s="28" t="s">
        <v>13000</v>
      </c>
      <c r="E1006" s="28" t="s">
        <v>12810</v>
      </c>
      <c r="F1006" s="28" t="s">
        <v>13818</v>
      </c>
      <c r="G1006" s="29"/>
      <c r="H1006" s="29"/>
      <c r="I1006" s="29"/>
      <c r="J1006" s="29" t="s">
        <v>13015</v>
      </c>
      <c r="K1006" s="29">
        <v>11</v>
      </c>
      <c r="L1006" s="28" t="s">
        <v>12985</v>
      </c>
      <c r="M1006" s="65" t="str">
        <f t="shared" si="103"/>
        <v>https://www.aiche.org/academy/conferences/loss-prevention-symposium/1997/proceeding</v>
      </c>
      <c r="N1006" s="40" t="str">
        <f t="shared" si="101"/>
        <v>D. Mauney and M. Schmidt, "Fully Quantitative Predictive Maintenance/Inspection Planning Optimization for Chemical Process Plant Components," 31st Annual Loss Prevention Symposium, Session 39d, AIChE, 1997.</v>
      </c>
      <c r="O1006" s="90" t="str">
        <f t="shared" si="104"/>
        <v>https://www.aiche.org/academy/conferences/loss-prevention-symposium/1997/proceeding/session/technical-papers</v>
      </c>
      <c r="P1006" s="28" t="s">
        <v>16896</v>
      </c>
      <c r="Q1006" s="90" t="str">
        <f t="shared" si="102"/>
        <v>https://www.aiche.org/node/1697831/group/9326/session/119076/paper/823406</v>
      </c>
    </row>
    <row r="1007" spans="1:17" ht="46.5" x14ac:dyDescent="0.35">
      <c r="A1007" s="29">
        <v>1006</v>
      </c>
      <c r="B1007" s="29" t="s">
        <v>12664</v>
      </c>
      <c r="C1007" s="29" t="s">
        <v>12665</v>
      </c>
      <c r="D1007" s="28" t="s">
        <v>13000</v>
      </c>
      <c r="E1007" s="28" t="s">
        <v>13819</v>
      </c>
      <c r="F1007" s="28" t="s">
        <v>13820</v>
      </c>
      <c r="G1007" s="29"/>
      <c r="H1007" s="29"/>
      <c r="I1007" s="29"/>
      <c r="J1007" s="29" t="s">
        <v>13016</v>
      </c>
      <c r="K1007" s="29">
        <v>12</v>
      </c>
      <c r="L1007" s="28" t="s">
        <v>12985</v>
      </c>
      <c r="M1007" s="65" t="str">
        <f t="shared" si="103"/>
        <v>https://www.aiche.org/academy/conferences/loss-prevention-symposium/1997/proceeding</v>
      </c>
      <c r="N1007" s="40" t="str">
        <f t="shared" si="101"/>
        <v>J. Harnly, "Risk Based Prioritization of Maintenance Repair Work," 31st Annual Loss Prevention Symposium, Session 39e, AIChE, 1997.</v>
      </c>
      <c r="O1007" s="90" t="str">
        <f t="shared" si="104"/>
        <v>https://www.aiche.org/academy/conferences/loss-prevention-symposium/1997/proceeding/session/technical-papers</v>
      </c>
      <c r="P1007" s="28" t="s">
        <v>16897</v>
      </c>
      <c r="Q1007" s="90" t="str">
        <f t="shared" si="102"/>
        <v>https://www.aiche.org/node/1697831/group/9326/session/119076/paper/823411</v>
      </c>
    </row>
    <row r="1008" spans="1:17" ht="46.5" x14ac:dyDescent="0.35">
      <c r="A1008" s="29">
        <v>1007</v>
      </c>
      <c r="B1008" s="29" t="s">
        <v>12664</v>
      </c>
      <c r="C1008" s="29" t="s">
        <v>12665</v>
      </c>
      <c r="D1008" s="28" t="s">
        <v>13000</v>
      </c>
      <c r="E1008" s="28" t="s">
        <v>12811</v>
      </c>
      <c r="F1008" s="28" t="s">
        <v>13821</v>
      </c>
      <c r="G1008" s="29"/>
      <c r="H1008" s="29"/>
      <c r="I1008" s="29"/>
      <c r="J1008" s="29" t="s">
        <v>13017</v>
      </c>
      <c r="K1008" s="29">
        <v>13</v>
      </c>
      <c r="L1008" s="28" t="s">
        <v>12985</v>
      </c>
      <c r="M1008" s="65" t="str">
        <f t="shared" si="103"/>
        <v>https://www.aiche.org/academy/conferences/loss-prevention-symposium/1997/proceeding</v>
      </c>
      <c r="N1008" s="40" t="str">
        <f t="shared" si="101"/>
        <v>C. Dykstal, "The Application of Risk Based Inspection Methodology in a Large Chemical Plant," 31st Annual Loss Prevention Symposium, Session 39f, AIChE, 1997.</v>
      </c>
      <c r="O1008" s="90" t="str">
        <f t="shared" si="104"/>
        <v>https://www.aiche.org/academy/conferences/loss-prevention-symposium/1997/proceeding/session/technical-papers</v>
      </c>
      <c r="P1008" s="28" t="s">
        <v>16898</v>
      </c>
      <c r="Q1008" s="90" t="str">
        <f t="shared" si="102"/>
        <v>https://www.aiche.org/node/1697831/group/9326/session/119076/paper/823416</v>
      </c>
    </row>
    <row r="1009" spans="1:17" ht="46.5" x14ac:dyDescent="0.35">
      <c r="A1009" s="29">
        <v>1008</v>
      </c>
      <c r="B1009" s="29" t="s">
        <v>12664</v>
      </c>
      <c r="C1009" s="29" t="s">
        <v>12665</v>
      </c>
      <c r="D1009" s="28" t="s">
        <v>13001</v>
      </c>
      <c r="E1009" s="28" t="s">
        <v>12812</v>
      </c>
      <c r="F1009" s="28" t="s">
        <v>12520</v>
      </c>
      <c r="G1009" s="29"/>
      <c r="H1009" s="29"/>
      <c r="I1009" s="29"/>
      <c r="J1009" s="29" t="s">
        <v>13018</v>
      </c>
      <c r="K1009" s="29">
        <v>14</v>
      </c>
      <c r="L1009" s="28" t="s">
        <v>12985</v>
      </c>
      <c r="M1009" s="65" t="str">
        <f t="shared" si="103"/>
        <v>https://www.aiche.org/academy/conferences/loss-prevention-symposium/1997/proceeding</v>
      </c>
      <c r="N1009" s="40" t="str">
        <f t="shared" si="101"/>
        <v>G. Melhem, "A Detailed Method for the Estimation of Mixture Flammability Limits Using Chemical Equilibrium," 31st Annual Loss Prevention Symposium, Session 40a, AIChE, 1997.</v>
      </c>
      <c r="O1009" s="90" t="str">
        <f t="shared" si="104"/>
        <v>https://www.aiche.org/academy/conferences/loss-prevention-symposium/1997/proceeding/session/technical-papers</v>
      </c>
      <c r="P1009" s="28" t="s">
        <v>16899</v>
      </c>
      <c r="Q1009" s="90" t="str">
        <f t="shared" si="102"/>
        <v>https://www.aiche.org/node/1697831/group/9326/session/119076/paper/823421</v>
      </c>
    </row>
    <row r="1010" spans="1:17" ht="46.5" x14ac:dyDescent="0.35">
      <c r="A1010" s="29">
        <v>1009</v>
      </c>
      <c r="B1010" s="29" t="s">
        <v>12664</v>
      </c>
      <c r="C1010" s="29" t="s">
        <v>12665</v>
      </c>
      <c r="D1010" s="28" t="s">
        <v>13001</v>
      </c>
      <c r="E1010" s="28" t="s">
        <v>13822</v>
      </c>
      <c r="F1010" s="28" t="s">
        <v>13823</v>
      </c>
      <c r="G1010" s="29"/>
      <c r="H1010" s="29"/>
      <c r="I1010" s="29"/>
      <c r="J1010" s="29" t="s">
        <v>13019</v>
      </c>
      <c r="K1010" s="29">
        <v>15</v>
      </c>
      <c r="L1010" s="28" t="s">
        <v>12985</v>
      </c>
      <c r="M1010" s="65" t="str">
        <f t="shared" si="103"/>
        <v>https://www.aiche.org/academy/conferences/loss-prevention-symposium/1997/proceeding</v>
      </c>
      <c r="N1010" s="40" t="str">
        <f t="shared" si="101"/>
        <v>L. Bernard, F. Brodie, D. Ludwig, et al., "Vent Access Restriction for Solids Handling Systems," 31st Annual Loss Prevention Symposium, Session 40b, AIChE, 1997.</v>
      </c>
      <c r="O1010" s="90" t="str">
        <f t="shared" si="104"/>
        <v>https://www.aiche.org/academy/conferences/loss-prevention-symposium/1997/proceeding/session/technical-papers</v>
      </c>
      <c r="P1010" s="28" t="s">
        <v>16900</v>
      </c>
      <c r="Q1010" s="90" t="str">
        <f t="shared" si="102"/>
        <v>https://www.aiche.org/node/1697831/group/9326/session/119076/paper/823426</v>
      </c>
    </row>
    <row r="1011" spans="1:17" ht="31" x14ac:dyDescent="0.35">
      <c r="A1011" s="29">
        <v>1010</v>
      </c>
      <c r="B1011" s="29" t="s">
        <v>12664</v>
      </c>
      <c r="C1011" s="29" t="s">
        <v>12665</v>
      </c>
      <c r="D1011" s="28" t="s">
        <v>13001</v>
      </c>
      <c r="E1011" s="28" t="s">
        <v>12521</v>
      </c>
      <c r="F1011" s="28" t="s">
        <v>13824</v>
      </c>
      <c r="G1011" s="29"/>
      <c r="H1011" s="29"/>
      <c r="I1011" s="29"/>
      <c r="J1011" s="29" t="s">
        <v>13020</v>
      </c>
      <c r="K1011" s="29">
        <v>16</v>
      </c>
      <c r="L1011" s="28" t="s">
        <v>12985</v>
      </c>
      <c r="M1011" s="65" t="str">
        <f t="shared" si="103"/>
        <v>https://www.aiche.org/academy/conferences/loss-prevention-symposium/1997/proceeding</v>
      </c>
      <c r="N1011" s="40" t="str">
        <f t="shared" si="101"/>
        <v>J. Senecal and P. Beaulieu, "Kg: New Data and Analysis," 31st Annual Loss Prevention Symposium, Session 40c, AIChE, 1997.</v>
      </c>
      <c r="O1011" s="90" t="str">
        <f t="shared" si="104"/>
        <v>https://www.aiche.org/academy/conferences/loss-prevention-symposium/1997/proceeding/session/technical-papers</v>
      </c>
      <c r="P1011" s="28" t="s">
        <v>16901</v>
      </c>
      <c r="Q1011" s="90" t="str">
        <f t="shared" si="102"/>
        <v>https://www.aiche.org/node/1697831/group/9326/session/119076/paper/823431</v>
      </c>
    </row>
    <row r="1012" spans="1:17" ht="31" x14ac:dyDescent="0.35">
      <c r="A1012" s="29">
        <v>1011</v>
      </c>
      <c r="B1012" s="29" t="s">
        <v>12664</v>
      </c>
      <c r="C1012" s="29" t="s">
        <v>12665</v>
      </c>
      <c r="D1012" s="28" t="s">
        <v>13001</v>
      </c>
      <c r="E1012" s="28" t="s">
        <v>12813</v>
      </c>
      <c r="F1012" s="28" t="s">
        <v>804</v>
      </c>
      <c r="G1012" s="29"/>
      <c r="H1012" s="29"/>
      <c r="I1012" s="29"/>
      <c r="J1012" s="29" t="s">
        <v>13021</v>
      </c>
      <c r="K1012" s="29">
        <v>17</v>
      </c>
      <c r="L1012" s="28" t="s">
        <v>12985</v>
      </c>
      <c r="M1012" s="65" t="str">
        <f t="shared" si="103"/>
        <v>https://www.aiche.org/academy/conferences/loss-prevention-symposium/1997/proceeding</v>
      </c>
      <c r="N1012" s="40" t="str">
        <f t="shared" si="101"/>
        <v>R. P. Benedetti, "NFPA 30: An update and a Look into the Future," 31st Annual Loss Prevention Symposium, Session 40d, AIChE, 1997.</v>
      </c>
      <c r="O1012" s="90" t="str">
        <f t="shared" si="104"/>
        <v>https://www.aiche.org/academy/conferences/loss-prevention-symposium/1997/proceeding/session/technical-papers</v>
      </c>
      <c r="P1012" s="28" t="s">
        <v>16902</v>
      </c>
      <c r="Q1012" s="90" t="str">
        <f t="shared" si="102"/>
        <v>https://www.aiche.org/node/1697831/group/9326/session/119076/paper/823436</v>
      </c>
    </row>
    <row r="1013" spans="1:17" ht="62" x14ac:dyDescent="0.35">
      <c r="A1013" s="29">
        <v>1012</v>
      </c>
      <c r="B1013" s="29" t="s">
        <v>12664</v>
      </c>
      <c r="C1013" s="29" t="s">
        <v>12665</v>
      </c>
      <c r="D1013" s="28" t="s">
        <v>13001</v>
      </c>
      <c r="E1013" s="28" t="s">
        <v>13825</v>
      </c>
      <c r="F1013" s="28" t="s">
        <v>6840</v>
      </c>
      <c r="G1013" s="29"/>
      <c r="H1013" s="29"/>
      <c r="I1013" s="29"/>
      <c r="J1013" s="29" t="s">
        <v>13022</v>
      </c>
      <c r="K1013" s="29">
        <v>18</v>
      </c>
      <c r="L1013" s="28" t="s">
        <v>12985</v>
      </c>
      <c r="M1013" s="65" t="str">
        <f t="shared" si="103"/>
        <v>https://www.aiche.org/academy/conferences/loss-prevention-symposium/1997/proceeding</v>
      </c>
      <c r="N1013" s="40" t="str">
        <f t="shared" si="101"/>
        <v>N. Jaeger and R. Siwek, "Determination, Prevention, and Mitigation of Potential Hazards Due to the the Handling of Powders during Transportation, Charging, Discharging, and Storage," 31st Annual Loss Prevention Symposium, Session 40e, AIChE, 1997.</v>
      </c>
      <c r="O1013" s="90" t="str">
        <f t="shared" si="104"/>
        <v>https://www.aiche.org/academy/conferences/loss-prevention-symposium/1997/proceeding/session/technical-papers</v>
      </c>
      <c r="P1013" s="28" t="s">
        <v>16903</v>
      </c>
      <c r="Q1013" s="90" t="str">
        <f t="shared" si="102"/>
        <v>https://www.aiche.org/node/1697831/group/9326/session/119076/paper/823441</v>
      </c>
    </row>
    <row r="1014" spans="1:17" ht="31" x14ac:dyDescent="0.35">
      <c r="A1014" s="29">
        <v>1013</v>
      </c>
      <c r="B1014" s="29" t="s">
        <v>12664</v>
      </c>
      <c r="C1014" s="29" t="s">
        <v>12665</v>
      </c>
      <c r="D1014" s="28" t="s">
        <v>13001</v>
      </c>
      <c r="E1014" s="28" t="s">
        <v>13826</v>
      </c>
      <c r="F1014" s="28" t="s">
        <v>13827</v>
      </c>
      <c r="G1014" s="29"/>
      <c r="H1014" s="29"/>
      <c r="I1014" s="29"/>
      <c r="J1014" s="29" t="s">
        <v>13023</v>
      </c>
      <c r="K1014" s="29">
        <v>19</v>
      </c>
      <c r="L1014" s="28" t="s">
        <v>12985</v>
      </c>
      <c r="M1014" s="65" t="str">
        <f t="shared" si="103"/>
        <v>https://www.aiche.org/academy/conferences/loss-prevention-symposium/1997/proceeding</v>
      </c>
      <c r="N1014" s="40" t="str">
        <f t="shared" si="101"/>
        <v>R. Siwek and P. Moore, "Design Practice for Extinguishing Barrier Systems," 31st Annual Loss Prevention Symposium, Session 40f, AIChE, 1997.</v>
      </c>
      <c r="O1014" s="90" t="str">
        <f t="shared" si="104"/>
        <v>https://www.aiche.org/academy/conferences/loss-prevention-symposium/1997/proceeding/session/technical-papers</v>
      </c>
      <c r="P1014" s="28" t="s">
        <v>16904</v>
      </c>
      <c r="Q1014" s="90" t="str">
        <f t="shared" si="102"/>
        <v>https://www.aiche.org/node/1697831/group/9326/session/119076/paper/823446</v>
      </c>
    </row>
    <row r="1015" spans="1:17" ht="31" x14ac:dyDescent="0.35">
      <c r="A1015" s="29">
        <v>1014</v>
      </c>
      <c r="B1015" s="29" t="s">
        <v>12664</v>
      </c>
      <c r="C1015" s="29" t="s">
        <v>12665</v>
      </c>
      <c r="D1015" s="28" t="s">
        <v>13002</v>
      </c>
      <c r="E1015" s="28" t="s">
        <v>12814</v>
      </c>
      <c r="F1015" s="28" t="s">
        <v>6655</v>
      </c>
      <c r="G1015" s="29"/>
      <c r="H1015" s="29"/>
      <c r="I1015" s="29"/>
      <c r="J1015" s="29" t="s">
        <v>13024</v>
      </c>
      <c r="K1015" s="29">
        <v>20</v>
      </c>
      <c r="L1015" s="28" t="s">
        <v>12985</v>
      </c>
      <c r="M1015" s="65" t="str">
        <f t="shared" si="103"/>
        <v>https://www.aiche.org/academy/conferences/loss-prevention-symposium/1997/proceeding</v>
      </c>
      <c r="N1015" s="40" t="str">
        <f t="shared" si="101"/>
        <v>J. Singh, "Batch Runaway Reaction Relief: Re-Evaluation of "Credible" Scenario," 31st Annual Loss Prevention Symposium, Session 41a, AIChE, 1997.</v>
      </c>
      <c r="O1015" s="90" t="str">
        <f t="shared" si="104"/>
        <v>https://www.aiche.org/academy/conferences/loss-prevention-symposium/1997/proceeding/session/technical-papers</v>
      </c>
      <c r="P1015" s="28" t="s">
        <v>16905</v>
      </c>
      <c r="Q1015" s="90" t="str">
        <f t="shared" si="102"/>
        <v>https://www.aiche.org/node/1697831/group/9326/session/119076/paper/823451</v>
      </c>
    </row>
    <row r="1016" spans="1:17" ht="46.5" x14ac:dyDescent="0.35">
      <c r="A1016" s="29">
        <v>1015</v>
      </c>
      <c r="B1016" s="29" t="s">
        <v>12664</v>
      </c>
      <c r="C1016" s="29" t="s">
        <v>12665</v>
      </c>
      <c r="D1016" s="28" t="s">
        <v>13002</v>
      </c>
      <c r="E1016" s="28" t="s">
        <v>13828</v>
      </c>
      <c r="F1016" s="28" t="s">
        <v>12522</v>
      </c>
      <c r="G1016" s="29"/>
      <c r="H1016" s="29"/>
      <c r="I1016" s="29"/>
      <c r="J1016" s="29" t="s">
        <v>13025</v>
      </c>
      <c r="K1016" s="29">
        <v>21</v>
      </c>
      <c r="L1016" s="28" t="s">
        <v>12985</v>
      </c>
      <c r="M1016" s="65" t="str">
        <f t="shared" si="103"/>
        <v>https://www.aiche.org/academy/conferences/loss-prevention-symposium/1997/proceeding</v>
      </c>
      <c r="N1016" s="40" t="str">
        <f t="shared" si="101"/>
        <v>J. Noronha, "Why DIERS Should be used in Risk Assessment - Call for BenchMarking," 31st Annual Loss Prevention Symposium, Session 41b, AIChE, 1997.</v>
      </c>
      <c r="O1016" s="90" t="str">
        <f t="shared" si="104"/>
        <v>https://www.aiche.org/academy/conferences/loss-prevention-symposium/1997/proceeding/session/technical-papers</v>
      </c>
      <c r="P1016" s="28" t="s">
        <v>16906</v>
      </c>
      <c r="Q1016" s="90" t="str">
        <f t="shared" si="102"/>
        <v>https://www.aiche.org/node/1697831/group/9326/session/119076/paper/823456</v>
      </c>
    </row>
    <row r="1017" spans="1:17" ht="46.5" x14ac:dyDescent="0.35">
      <c r="A1017" s="29">
        <v>1016</v>
      </c>
      <c r="B1017" s="29" t="s">
        <v>12664</v>
      </c>
      <c r="C1017" s="29" t="s">
        <v>12665</v>
      </c>
      <c r="D1017" s="28" t="s">
        <v>13002</v>
      </c>
      <c r="E1017" s="28" t="s">
        <v>13829</v>
      </c>
      <c r="F1017" s="28" t="s">
        <v>13830</v>
      </c>
      <c r="G1017" s="29"/>
      <c r="H1017" s="29"/>
      <c r="I1017" s="29"/>
      <c r="J1017" s="29" t="s">
        <v>13026</v>
      </c>
      <c r="K1017" s="29">
        <v>22</v>
      </c>
      <c r="L1017" s="28" t="s">
        <v>12985</v>
      </c>
      <c r="M1017" s="65" t="str">
        <f t="shared" si="103"/>
        <v>https://www.aiche.org/academy/conferences/loss-prevention-symposium/1997/proceeding</v>
      </c>
      <c r="N1017" s="40" t="str">
        <f t="shared" si="101"/>
        <v>P. Berwanger and R. Kreder, "Pressure Relief System Documentation: Equipment Based Relational Database is Key to OSHA 1910.110 Compliance," 31st Annual Loss Prevention Symposium, Session 41c, AIChE, 1997.</v>
      </c>
      <c r="O1017" s="90" t="str">
        <f t="shared" si="104"/>
        <v>https://www.aiche.org/academy/conferences/loss-prevention-symposium/1997/proceeding/session/technical-papers</v>
      </c>
      <c r="P1017" s="28" t="s">
        <v>16907</v>
      </c>
      <c r="Q1017" s="90" t="str">
        <f t="shared" si="102"/>
        <v>https://www.aiche.org/node/1697831/group/9326/session/119076/paper/823461</v>
      </c>
    </row>
    <row r="1018" spans="1:17" ht="46.5" x14ac:dyDescent="0.35">
      <c r="A1018" s="29">
        <v>1017</v>
      </c>
      <c r="B1018" s="29" t="s">
        <v>12664</v>
      </c>
      <c r="C1018" s="29" t="s">
        <v>12665</v>
      </c>
      <c r="D1018" s="28" t="s">
        <v>13002</v>
      </c>
      <c r="E1018" s="28" t="s">
        <v>12815</v>
      </c>
      <c r="F1018" s="28" t="s">
        <v>13831</v>
      </c>
      <c r="G1018" s="29"/>
      <c r="H1018" s="29"/>
      <c r="I1018" s="29"/>
      <c r="J1018" s="29" t="s">
        <v>13027</v>
      </c>
      <c r="K1018" s="29">
        <v>23</v>
      </c>
      <c r="L1018" s="28" t="s">
        <v>12985</v>
      </c>
      <c r="M1018" s="65" t="str">
        <f t="shared" si="103"/>
        <v>https://www.aiche.org/academy/conferences/loss-prevention-symposium/1997/proceeding</v>
      </c>
      <c r="N1018" s="40" t="str">
        <f t="shared" si="101"/>
        <v>G. Melhem and H. Fisher, "An Overview of SuperChems for DIERS for Emergency Relief Systems and Vent Containment Design," 31st Annual Loss Prevention Symposium, Session 41d, AIChE, 1997.</v>
      </c>
      <c r="O1018" s="90" t="str">
        <f t="shared" si="104"/>
        <v>https://www.aiche.org/academy/conferences/loss-prevention-symposium/1997/proceeding/session/technical-papers</v>
      </c>
      <c r="P1018" s="28" t="s">
        <v>16908</v>
      </c>
      <c r="Q1018" s="90" t="str">
        <f t="shared" si="102"/>
        <v>https://www.aiche.org/node/1697831/group/9326/session/119076/paper/823466</v>
      </c>
    </row>
    <row r="1019" spans="1:17" ht="46.5" x14ac:dyDescent="0.35">
      <c r="A1019" s="29">
        <v>1018</v>
      </c>
      <c r="B1019" s="29" t="s">
        <v>12664</v>
      </c>
      <c r="C1019" s="29" t="s">
        <v>12665</v>
      </c>
      <c r="D1019" s="28" t="s">
        <v>13002</v>
      </c>
      <c r="E1019" s="28" t="s">
        <v>12816</v>
      </c>
      <c r="F1019" s="28" t="s">
        <v>13832</v>
      </c>
      <c r="G1019" s="29"/>
      <c r="H1019" s="29"/>
      <c r="I1019" s="29"/>
      <c r="J1019" s="29" t="s">
        <v>13028</v>
      </c>
      <c r="K1019" s="29">
        <v>24</v>
      </c>
      <c r="L1019" s="28" t="s">
        <v>12985</v>
      </c>
      <c r="M1019" s="65" t="str">
        <f t="shared" si="103"/>
        <v>https://www.aiche.org/academy/conferences/loss-prevention-symposium/1997/proceeding</v>
      </c>
      <c r="N1019" s="40" t="str">
        <f t="shared" si="101"/>
        <v>A. Balchan, D. Paquet, and J. Klein, "Emergency Relief Adequacy for Acrylic Polymerization Processes," 31st Annual Loss Prevention Symposium, Session 41e, AIChE, 1997.</v>
      </c>
      <c r="O1019" s="90" t="str">
        <f t="shared" si="104"/>
        <v>https://www.aiche.org/academy/conferences/loss-prevention-symposium/1997/proceeding/session/technical-papers</v>
      </c>
      <c r="P1019" s="28" t="s">
        <v>16909</v>
      </c>
      <c r="Q1019" s="90" t="str">
        <f t="shared" si="102"/>
        <v>https://www.aiche.org/node/1697831/group/9326/session/119076/paper/823471</v>
      </c>
    </row>
    <row r="1020" spans="1:17" ht="46.5" x14ac:dyDescent="0.35">
      <c r="A1020" s="29">
        <v>1019</v>
      </c>
      <c r="B1020" s="29" t="s">
        <v>12664</v>
      </c>
      <c r="C1020" s="29" t="s">
        <v>12665</v>
      </c>
      <c r="D1020" s="28" t="s">
        <v>13002</v>
      </c>
      <c r="E1020" s="28" t="s">
        <v>12817</v>
      </c>
      <c r="F1020" s="28" t="s">
        <v>13833</v>
      </c>
      <c r="G1020" s="29"/>
      <c r="H1020" s="29"/>
      <c r="I1020" s="29"/>
      <c r="J1020" s="29" t="s">
        <v>13029</v>
      </c>
      <c r="K1020" s="29">
        <v>25</v>
      </c>
      <c r="L1020" s="28" t="s">
        <v>12985</v>
      </c>
      <c r="M1020" s="65" t="str">
        <f t="shared" si="103"/>
        <v>https://www.aiche.org/academy/conferences/loss-prevention-symposium/1997/proceeding</v>
      </c>
      <c r="N1020" s="40" t="str">
        <f t="shared" si="101"/>
        <v>J. Farquharson, S. McNutt, H. Paula, et al., "QRA of Chemical Reaction Systems - The State of the Practice," 31st Annual Loss Prevention Symposium, Session 41f, AIChE, 1997.</v>
      </c>
      <c r="O1020" s="90" t="str">
        <f t="shared" si="104"/>
        <v>https://www.aiche.org/academy/conferences/loss-prevention-symposium/1997/proceeding/session/technical-papers</v>
      </c>
      <c r="P1020" s="28" t="s">
        <v>16910</v>
      </c>
      <c r="Q1020" s="90" t="str">
        <f t="shared" si="102"/>
        <v>https://www.aiche.org/node/1697831/group/9326/session/119076/paper/823476</v>
      </c>
    </row>
    <row r="1021" spans="1:17" ht="62" x14ac:dyDescent="0.35">
      <c r="A1021" s="29">
        <v>1020</v>
      </c>
      <c r="B1021" s="29" t="s">
        <v>12664</v>
      </c>
      <c r="C1021" s="29" t="s">
        <v>12665</v>
      </c>
      <c r="D1021" s="28" t="s">
        <v>13003</v>
      </c>
      <c r="E1021" s="28" t="s">
        <v>13834</v>
      </c>
      <c r="F1021" s="28" t="s">
        <v>13835</v>
      </c>
      <c r="G1021" s="29"/>
      <c r="H1021" s="29"/>
      <c r="I1021" s="29"/>
      <c r="J1021" s="29" t="s">
        <v>13030</v>
      </c>
      <c r="K1021" s="29">
        <v>26</v>
      </c>
      <c r="L1021" s="28" t="s">
        <v>12985</v>
      </c>
      <c r="M1021" s="65" t="str">
        <f t="shared" si="103"/>
        <v>https://www.aiche.org/academy/conferences/loss-prevention-symposium/1997/proceeding</v>
      </c>
      <c r="N1021" s="40" t="str">
        <f t="shared" si="101"/>
        <v>B. Poblete and P. Caldwell, "The Lessons Learned from the Development of a Scenario Based Approach for the Optimization of Passive Fire and Blast Division Design on a New Offshore Platform," 31st Annual Loss Prevention Symposium, Session 42a, AIChE, 1997.</v>
      </c>
      <c r="O1021" s="90" t="str">
        <f t="shared" si="104"/>
        <v>https://www.aiche.org/academy/conferences/loss-prevention-symposium/1997/proceeding/session/technical-papers</v>
      </c>
      <c r="P1021" s="28" t="s">
        <v>16911</v>
      </c>
      <c r="Q1021" s="90" t="str">
        <f t="shared" si="102"/>
        <v>https://www.aiche.org/node/1697831/group/9326/session/119076/paper/823481</v>
      </c>
    </row>
    <row r="1022" spans="1:17" ht="46.5" x14ac:dyDescent="0.35">
      <c r="A1022" s="29">
        <v>1021</v>
      </c>
      <c r="B1022" s="29" t="s">
        <v>12664</v>
      </c>
      <c r="C1022" s="29" t="s">
        <v>12665</v>
      </c>
      <c r="D1022" s="28" t="s">
        <v>13003</v>
      </c>
      <c r="E1022" s="28" t="s">
        <v>12818</v>
      </c>
      <c r="F1022" s="28" t="s">
        <v>12523</v>
      </c>
      <c r="G1022" s="29"/>
      <c r="H1022" s="29"/>
      <c r="I1022" s="29"/>
      <c r="J1022" s="29" t="s">
        <v>13031</v>
      </c>
      <c r="K1022" s="29">
        <v>27</v>
      </c>
      <c r="L1022" s="28" t="s">
        <v>12985</v>
      </c>
      <c r="M1022" s="65" t="str">
        <f t="shared" si="103"/>
        <v>https://www.aiche.org/academy/conferences/loss-prevention-symposium/1997/proceeding</v>
      </c>
      <c r="N1022" s="40" t="str">
        <f t="shared" si="101"/>
        <v>R. Gardner, S. Dharmavaram, and J. Klein, "Use of Consequence Analysis in Process Hazards Analysis," 31st Annual Loss Prevention Symposium, Session 42b, AIChE, 1997.</v>
      </c>
      <c r="O1022" s="90" t="str">
        <f t="shared" si="104"/>
        <v>https://www.aiche.org/academy/conferences/loss-prevention-symposium/1997/proceeding/session/technical-papers</v>
      </c>
      <c r="P1022" s="28" t="s">
        <v>16912</v>
      </c>
      <c r="Q1022" s="90" t="str">
        <f t="shared" si="102"/>
        <v>https://www.aiche.org/node/1697831/group/9326/session/119076/paper/823486</v>
      </c>
    </row>
    <row r="1023" spans="1:17" ht="46.5" x14ac:dyDescent="0.35">
      <c r="A1023" s="29">
        <v>1022</v>
      </c>
      <c r="B1023" s="29" t="s">
        <v>12664</v>
      </c>
      <c r="C1023" s="29" t="s">
        <v>12665</v>
      </c>
      <c r="D1023" s="28" t="s">
        <v>13003</v>
      </c>
      <c r="E1023" s="28" t="s">
        <v>13836</v>
      </c>
      <c r="F1023" s="28" t="s">
        <v>12524</v>
      </c>
      <c r="G1023" s="29"/>
      <c r="H1023" s="29"/>
      <c r="I1023" s="29"/>
      <c r="J1023" s="29" t="s">
        <v>13032</v>
      </c>
      <c r="K1023" s="29">
        <v>28</v>
      </c>
      <c r="L1023" s="28" t="s">
        <v>12985</v>
      </c>
      <c r="M1023" s="65" t="str">
        <f t="shared" si="103"/>
        <v>https://www.aiche.org/academy/conferences/loss-prevention-symposium/1997/proceeding</v>
      </c>
      <c r="N1023" s="40" t="str">
        <f t="shared" si="101"/>
        <v>P. Myers, R. Morgan, and S. Flamberg, "Toxic Hazard Reduction with Passive Mitigation Systems," 31st Annual Loss Prevention Symposium, Session 42c, AIChE, 1997.</v>
      </c>
      <c r="O1023" s="90" t="str">
        <f t="shared" si="104"/>
        <v>https://www.aiche.org/academy/conferences/loss-prevention-symposium/1997/proceeding/session/technical-papers</v>
      </c>
      <c r="P1023" s="28" t="s">
        <v>16913</v>
      </c>
      <c r="Q1023" s="90" t="str">
        <f t="shared" si="102"/>
        <v>https://www.aiche.org/node/1697831/group/9326/session/119076/paper/823491</v>
      </c>
    </row>
    <row r="1024" spans="1:17" ht="46.5" x14ac:dyDescent="0.35">
      <c r="A1024" s="29">
        <v>1023</v>
      </c>
      <c r="B1024" s="29" t="s">
        <v>12664</v>
      </c>
      <c r="C1024" s="29" t="s">
        <v>12665</v>
      </c>
      <c r="D1024" s="28" t="s">
        <v>13003</v>
      </c>
      <c r="E1024" s="28" t="s">
        <v>13837</v>
      </c>
      <c r="F1024" s="28" t="s">
        <v>12525</v>
      </c>
      <c r="G1024" s="29"/>
      <c r="H1024" s="29"/>
      <c r="I1024" s="29"/>
      <c r="J1024" s="29" t="s">
        <v>13033</v>
      </c>
      <c r="K1024" s="29">
        <v>29</v>
      </c>
      <c r="L1024" s="28" t="s">
        <v>12985</v>
      </c>
      <c r="M1024" s="65" t="str">
        <f t="shared" si="103"/>
        <v>https://www.aiche.org/academy/conferences/loss-prevention-symposium/1997/proceeding</v>
      </c>
      <c r="N1024" s="40" t="str">
        <f t="shared" si="101"/>
        <v>C. E. Fryman, "Protection of Process Buildings and Their Occupants From Toxic and Flammable Releases," 31st Annual Loss Prevention Symposium, Session 42d, AIChE, 1997.</v>
      </c>
      <c r="O1024" s="90" t="str">
        <f t="shared" si="104"/>
        <v>https://www.aiche.org/academy/conferences/loss-prevention-symposium/1997/proceeding/session/technical-papers</v>
      </c>
      <c r="P1024" s="28" t="s">
        <v>16914</v>
      </c>
      <c r="Q1024" s="90" t="str">
        <f t="shared" si="102"/>
        <v>https://www.aiche.org/node/1697831/group/9326/session/119076/paper/823496</v>
      </c>
    </row>
    <row r="1025" spans="1:17" ht="46.5" x14ac:dyDescent="0.35">
      <c r="A1025" s="29">
        <v>1024</v>
      </c>
      <c r="B1025" s="29" t="s">
        <v>12664</v>
      </c>
      <c r="C1025" s="29" t="s">
        <v>12665</v>
      </c>
      <c r="D1025" s="28" t="s">
        <v>13003</v>
      </c>
      <c r="E1025" s="28" t="s">
        <v>12526</v>
      </c>
      <c r="F1025" s="28" t="s">
        <v>13838</v>
      </c>
      <c r="G1025" s="29"/>
      <c r="H1025" s="29"/>
      <c r="I1025" s="29"/>
      <c r="J1025" s="29" t="s">
        <v>13034</v>
      </c>
      <c r="K1025" s="29">
        <v>30</v>
      </c>
      <c r="L1025" s="28" t="s">
        <v>12985</v>
      </c>
      <c r="M1025" s="65" t="str">
        <f t="shared" si="103"/>
        <v>https://www.aiche.org/academy/conferences/loss-prevention-symposium/1997/proceeding</v>
      </c>
      <c r="N1025" s="40" t="str">
        <f t="shared" si="101"/>
        <v>W. Mercx and A. van den Berg, "The Explosion Blast Prediction Model in the Revised "Yellow Book"," 31st Annual Loss Prevention Symposium, Session 42e, AIChE, 1997.</v>
      </c>
      <c r="O1025" s="90" t="str">
        <f t="shared" si="104"/>
        <v>https://www.aiche.org/academy/conferences/loss-prevention-symposium/1997/proceeding/session/technical-papers</v>
      </c>
      <c r="P1025" s="28" t="s">
        <v>16915</v>
      </c>
      <c r="Q1025" s="90" t="str">
        <f t="shared" si="102"/>
        <v>https://www.aiche.org/node/1697831/group/9326/session/119076/paper/823501</v>
      </c>
    </row>
    <row r="1026" spans="1:17" ht="46.5" x14ac:dyDescent="0.35">
      <c r="A1026" s="29">
        <v>1025</v>
      </c>
      <c r="B1026" s="29" t="s">
        <v>12664</v>
      </c>
      <c r="C1026" s="29" t="s">
        <v>12665</v>
      </c>
      <c r="D1026" s="28" t="s">
        <v>13003</v>
      </c>
      <c r="E1026" s="28" t="s">
        <v>12819</v>
      </c>
      <c r="F1026" s="28" t="s">
        <v>13839</v>
      </c>
      <c r="G1026" s="29"/>
      <c r="H1026" s="29"/>
      <c r="I1026" s="29"/>
      <c r="J1026" s="29" t="s">
        <v>13035</v>
      </c>
      <c r="K1026" s="29">
        <v>31</v>
      </c>
      <c r="L1026" s="28" t="s">
        <v>12985</v>
      </c>
      <c r="M1026" s="65" t="str">
        <f t="shared" si="103"/>
        <v>https://www.aiche.org/academy/conferences/loss-prevention-symposium/1997/proceeding</v>
      </c>
      <c r="N1026" s="40" t="str">
        <f t="shared" si="101"/>
        <v>Q. Baker, C. Doolittle, G. Fitzgerald, et al., "Recent Developments in the Baker Strehlow VCE Analysis Methodology," 31st Annual Loss Prevention Symposium, Session 42f, AIChE, 1997.</v>
      </c>
      <c r="O1026" s="90" t="str">
        <f t="shared" si="104"/>
        <v>https://www.aiche.org/academy/conferences/loss-prevention-symposium/1997/proceeding/session/technical-papers</v>
      </c>
      <c r="P1026" s="28" t="s">
        <v>16916</v>
      </c>
      <c r="Q1026" s="90" t="str">
        <f t="shared" si="102"/>
        <v>https://www.aiche.org/node/1697831/group/9326/session/119076/paper/823506</v>
      </c>
    </row>
    <row r="1027" spans="1:17" ht="46.5" x14ac:dyDescent="0.35">
      <c r="A1027" s="29">
        <v>1026</v>
      </c>
      <c r="B1027" s="29" t="s">
        <v>12664</v>
      </c>
      <c r="C1027" s="29" t="s">
        <v>12665</v>
      </c>
      <c r="D1027" s="28" t="s">
        <v>13004</v>
      </c>
      <c r="E1027" s="28" t="s">
        <v>12820</v>
      </c>
      <c r="F1027" s="28" t="s">
        <v>13840</v>
      </c>
      <c r="G1027" s="29"/>
      <c r="H1027" s="29"/>
      <c r="I1027" s="29"/>
      <c r="J1027" s="29" t="s">
        <v>13036</v>
      </c>
      <c r="K1027" s="29">
        <v>32</v>
      </c>
      <c r="L1027" s="28" t="s">
        <v>12985</v>
      </c>
      <c r="M1027" s="65" t="str">
        <f t="shared" si="103"/>
        <v>https://www.aiche.org/academy/conferences/loss-prevention-symposium/1997/proceeding</v>
      </c>
      <c r="N1027" s="40" t="str">
        <f t="shared" si="101"/>
        <v>G. Melhem and D. Reid, "A Detailed Reaction Study of Phosphorus Trichloride and Water," 31st Annual Loss Prevention Symposium, Session 43a, AIChE, 1997.</v>
      </c>
      <c r="O1027" s="90" t="str">
        <f t="shared" si="104"/>
        <v>https://www.aiche.org/academy/conferences/loss-prevention-symposium/1997/proceeding/session/technical-papers</v>
      </c>
      <c r="P1027" s="28" t="s">
        <v>16917</v>
      </c>
      <c r="Q1027" s="90" t="str">
        <f t="shared" si="102"/>
        <v>https://www.aiche.org/node/1697831/group/9326/session/119076/paper/823511</v>
      </c>
    </row>
    <row r="1028" spans="1:17" ht="46.5" x14ac:dyDescent="0.35">
      <c r="A1028" s="29">
        <v>1027</v>
      </c>
      <c r="B1028" s="29" t="s">
        <v>12664</v>
      </c>
      <c r="C1028" s="29" t="s">
        <v>12665</v>
      </c>
      <c r="D1028" s="28" t="s">
        <v>13004</v>
      </c>
      <c r="E1028" s="28" t="s">
        <v>12821</v>
      </c>
      <c r="F1028" s="28" t="s">
        <v>12527</v>
      </c>
      <c r="G1028" s="29"/>
      <c r="H1028" s="29"/>
      <c r="I1028" s="29"/>
      <c r="J1028" s="29" t="s">
        <v>13037</v>
      </c>
      <c r="K1028" s="29">
        <v>33</v>
      </c>
      <c r="L1028" s="28" t="s">
        <v>12985</v>
      </c>
      <c r="M1028" s="65" t="str">
        <f t="shared" si="103"/>
        <v>https://www.aiche.org/academy/conferences/loss-prevention-symposium/1997/proceeding</v>
      </c>
      <c r="N1028" s="40" t="str">
        <f t="shared" ref="N1028:N1091" si="105">F1028&amp;", """&amp;E1028&amp;","" "&amp;L1028&amp;","&amp;" Session "&amp;J1028&amp;", AIChE, "&amp;MID(C1028,5,4)&amp;"."</f>
        <v>J. Hall Jr., "A Fire Risk Analysis Model for Assessing Options for Flammable and Combustible Liquid Products in Storage and Retail Occupancies," 31st Annual Loss Prevention Symposium, Session 43b, AIChE, 1997.</v>
      </c>
      <c r="O1028" s="90" t="str">
        <f t="shared" si="104"/>
        <v>https://www.aiche.org/academy/conferences/loss-prevention-symposium/1997/proceeding/session/technical-papers</v>
      </c>
      <c r="P1028" s="28" t="s">
        <v>16918</v>
      </c>
      <c r="Q1028" s="90" t="str">
        <f t="shared" si="102"/>
        <v>https://www.aiche.org/node/1697831/group/9326/session/119076/paper/823516</v>
      </c>
    </row>
    <row r="1029" spans="1:17" ht="46.5" x14ac:dyDescent="0.35">
      <c r="A1029" s="29">
        <v>1028</v>
      </c>
      <c r="B1029" s="29" t="s">
        <v>12664</v>
      </c>
      <c r="C1029" s="29" t="s">
        <v>12665</v>
      </c>
      <c r="D1029" s="28" t="s">
        <v>13004</v>
      </c>
      <c r="E1029" s="28" t="s">
        <v>13841</v>
      </c>
      <c r="F1029" s="28" t="s">
        <v>13842</v>
      </c>
      <c r="G1029" s="29"/>
      <c r="H1029" s="29"/>
      <c r="I1029" s="29"/>
      <c r="J1029" s="29" t="s">
        <v>13038</v>
      </c>
      <c r="K1029" s="29">
        <v>34</v>
      </c>
      <c r="L1029" s="28" t="s">
        <v>12985</v>
      </c>
      <c r="M1029" s="65" t="str">
        <f t="shared" si="103"/>
        <v>https://www.aiche.org/academy/conferences/loss-prevention-symposium/1997/proceeding</v>
      </c>
      <c r="N1029" s="40" t="str">
        <f t="shared" si="105"/>
        <v>D. Frurip, T. Hofelich, D. Leggett, et al., "A Review of Chemical Compatibility Issues," 31st Annual Loss Prevention Symposium, Session 43c, AIChE, 1997.</v>
      </c>
      <c r="O1029" s="90" t="str">
        <f t="shared" si="104"/>
        <v>https://www.aiche.org/academy/conferences/loss-prevention-symposium/1997/proceeding/session/technical-papers</v>
      </c>
      <c r="P1029" s="28" t="s">
        <v>16919</v>
      </c>
      <c r="Q1029" s="90" t="str">
        <f t="shared" si="102"/>
        <v>https://www.aiche.org/node/1697831/group/9326/session/119076/paper/823521</v>
      </c>
    </row>
    <row r="1030" spans="1:17" ht="46.5" x14ac:dyDescent="0.35">
      <c r="A1030" s="29">
        <v>1029</v>
      </c>
      <c r="B1030" s="29" t="s">
        <v>12664</v>
      </c>
      <c r="C1030" s="29" t="s">
        <v>12665</v>
      </c>
      <c r="D1030" s="28" t="s">
        <v>13004</v>
      </c>
      <c r="E1030" s="28" t="s">
        <v>13843</v>
      </c>
      <c r="F1030" s="28" t="s">
        <v>12528</v>
      </c>
      <c r="G1030" s="29"/>
      <c r="H1030" s="29"/>
      <c r="I1030" s="29"/>
      <c r="J1030" s="29" t="s">
        <v>13039</v>
      </c>
      <c r="K1030" s="29">
        <v>35</v>
      </c>
      <c r="L1030" s="28" t="s">
        <v>12985</v>
      </c>
      <c r="M1030" s="65" t="str">
        <f t="shared" si="103"/>
        <v>https://www.aiche.org/academy/conferences/loss-prevention-symposium/1997/proceeding</v>
      </c>
      <c r="N1030" s="40" t="str">
        <f t="shared" si="105"/>
        <v>S. Chervina, S. Evon, and G. Bodman, "Decomposition of Thermally Unstable Chemicals in Solvents," 31st Annual Loss Prevention Symposium, Session 43d, AIChE, 1997.</v>
      </c>
      <c r="O1030" s="90" t="str">
        <f t="shared" si="104"/>
        <v>https://www.aiche.org/academy/conferences/loss-prevention-symposium/1997/proceeding/session/technical-papers</v>
      </c>
      <c r="P1030" s="28" t="s">
        <v>16920</v>
      </c>
      <c r="Q1030" s="90" t="str">
        <f t="shared" si="102"/>
        <v>https://www.aiche.org/node/1697831/group/9326/session/119076/paper/823526</v>
      </c>
    </row>
    <row r="1031" spans="1:17" ht="46.5" x14ac:dyDescent="0.35">
      <c r="A1031" s="29">
        <v>1030</v>
      </c>
      <c r="B1031" s="29" t="s">
        <v>12664</v>
      </c>
      <c r="C1031" s="29" t="s">
        <v>12665</v>
      </c>
      <c r="D1031" s="28" t="s">
        <v>13004</v>
      </c>
      <c r="E1031" s="28" t="s">
        <v>13844</v>
      </c>
      <c r="F1031" s="28" t="s">
        <v>3215</v>
      </c>
      <c r="G1031" s="29"/>
      <c r="H1031" s="29"/>
      <c r="I1031" s="29"/>
      <c r="J1031" s="29" t="s">
        <v>13040</v>
      </c>
      <c r="K1031" s="29">
        <v>36</v>
      </c>
      <c r="L1031" s="28" t="s">
        <v>12985</v>
      </c>
      <c r="M1031" s="65" t="str">
        <f t="shared" si="103"/>
        <v>https://www.aiche.org/academy/conferences/loss-prevention-symposium/1997/proceeding</v>
      </c>
      <c r="N1031" s="40" t="str">
        <f t="shared" si="105"/>
        <v>D. Leggett, "Developing Chemical Compatibility Charts Using CHEMPAT," 31st Annual Loss Prevention Symposium, Session 43e, AIChE, 1997.</v>
      </c>
      <c r="O1031" s="90" t="str">
        <f t="shared" si="104"/>
        <v>https://www.aiche.org/academy/conferences/loss-prevention-symposium/1997/proceeding/session/technical-papers</v>
      </c>
      <c r="P1031" s="28" t="s">
        <v>16921</v>
      </c>
      <c r="Q1031" s="90" t="str">
        <f t="shared" si="102"/>
        <v>https://www.aiche.org/node/1697831/group/9326/session/119076/paper/823531</v>
      </c>
    </row>
    <row r="1032" spans="1:17" ht="46.5" x14ac:dyDescent="0.35">
      <c r="A1032" s="29">
        <v>1031</v>
      </c>
      <c r="B1032" s="29" t="s">
        <v>12664</v>
      </c>
      <c r="C1032" s="29" t="s">
        <v>12665</v>
      </c>
      <c r="D1032" s="28" t="s">
        <v>13004</v>
      </c>
      <c r="E1032" s="28" t="s">
        <v>13845</v>
      </c>
      <c r="F1032" s="28" t="s">
        <v>2762</v>
      </c>
      <c r="G1032" s="29"/>
      <c r="H1032" s="29"/>
      <c r="I1032" s="29"/>
      <c r="J1032" s="29" t="s">
        <v>13041</v>
      </c>
      <c r="K1032" s="29">
        <v>37</v>
      </c>
      <c r="L1032" s="28" t="s">
        <v>12985</v>
      </c>
      <c r="M1032" s="65" t="str">
        <f t="shared" si="103"/>
        <v>https://www.aiche.org/academy/conferences/loss-prevention-symposium/1997/proceeding</v>
      </c>
      <c r="N1032" s="40" t="str">
        <f t="shared" si="105"/>
        <v>J. L. Woodward, "Improving the Effects of Atmospheric Stability Class On Hazard Zone Predictions For Accidental Hazmat Releases," 31st Annual Loss Prevention Symposium, Session 43f, AIChE, 1997.</v>
      </c>
      <c r="O1032" s="90" t="str">
        <f t="shared" si="104"/>
        <v>https://www.aiche.org/academy/conferences/loss-prevention-symposium/1997/proceeding/session/technical-papers</v>
      </c>
      <c r="P1032" s="28" t="s">
        <v>16922</v>
      </c>
      <c r="Q1032" s="90" t="str">
        <f t="shared" si="102"/>
        <v>https://www.aiche.org/node/1697831/group/9326/session/119076/paper/823536</v>
      </c>
    </row>
    <row r="1033" spans="1:17" ht="46.5" x14ac:dyDescent="0.35">
      <c r="A1033" s="29">
        <v>1032</v>
      </c>
      <c r="B1033" s="29" t="s">
        <v>12664</v>
      </c>
      <c r="C1033" s="29" t="s">
        <v>12665</v>
      </c>
      <c r="D1033" s="38" t="s">
        <v>1276</v>
      </c>
      <c r="E1033" s="28" t="s">
        <v>12822</v>
      </c>
      <c r="F1033" s="28" t="s">
        <v>13846</v>
      </c>
      <c r="G1033" s="29"/>
      <c r="H1033" s="29"/>
      <c r="I1033" s="29"/>
      <c r="J1033" s="29" t="s">
        <v>13042</v>
      </c>
      <c r="K1033" s="29">
        <v>38</v>
      </c>
      <c r="L1033" s="28" t="s">
        <v>12985</v>
      </c>
      <c r="M1033" s="65" t="str">
        <f t="shared" si="103"/>
        <v>https://www.aiche.org/academy/conferences/loss-prevention-symposium/1997/proceeding</v>
      </c>
      <c r="N1033" s="40" t="str">
        <f t="shared" si="105"/>
        <v>D. Hall and L. Losee, "Carbon Disulfide Incidents During Viscose Rayon Processing," 31st Annual Loss Prevention Symposium, Session 44a, AIChE, 1997.</v>
      </c>
      <c r="O1033" s="90" t="str">
        <f t="shared" si="104"/>
        <v>https://www.aiche.org/academy/conferences/loss-prevention-symposium/1997/proceeding/session/technical-papers</v>
      </c>
      <c r="P1033" s="28" t="s">
        <v>16923</v>
      </c>
      <c r="Q1033" s="90" t="str">
        <f t="shared" si="102"/>
        <v>https://www.aiche.org/node/1697831/group/9326/session/119076/paper/823541</v>
      </c>
    </row>
    <row r="1034" spans="1:17" ht="46.5" x14ac:dyDescent="0.35">
      <c r="A1034" s="29">
        <v>1033</v>
      </c>
      <c r="B1034" s="29" t="s">
        <v>12664</v>
      </c>
      <c r="C1034" s="29" t="s">
        <v>12665</v>
      </c>
      <c r="D1034" s="38" t="s">
        <v>1276</v>
      </c>
      <c r="E1034" s="28" t="s">
        <v>13847</v>
      </c>
      <c r="F1034" s="28" t="s">
        <v>13848</v>
      </c>
      <c r="G1034" s="29"/>
      <c r="H1034" s="29"/>
      <c r="I1034" s="29"/>
      <c r="J1034" s="29" t="s">
        <v>13043</v>
      </c>
      <c r="K1034" s="29">
        <v>39</v>
      </c>
      <c r="L1034" s="28" t="s">
        <v>12985</v>
      </c>
      <c r="M1034" s="65" t="str">
        <f t="shared" si="103"/>
        <v>https://www.aiche.org/academy/conferences/loss-prevention-symposium/1997/proceeding</v>
      </c>
      <c r="N1034" s="40" t="str">
        <f t="shared" si="105"/>
        <v>F. Self and J. Hill, "Safety Considerations When Treating VOC Streams with Thermal Oxidizers," 31st Annual Loss Prevention Symposium, Session 44b, AIChE, 1997.</v>
      </c>
      <c r="O1034" s="90" t="str">
        <f t="shared" si="104"/>
        <v>https://www.aiche.org/academy/conferences/loss-prevention-symposium/1997/proceeding/session/technical-papers</v>
      </c>
      <c r="P1034" s="28" t="s">
        <v>16924</v>
      </c>
      <c r="Q1034" s="90" t="str">
        <f t="shared" si="102"/>
        <v>https://www.aiche.org/node/1697831/group/9326/session/119076/paper/823546</v>
      </c>
    </row>
    <row r="1035" spans="1:17" ht="46.5" x14ac:dyDescent="0.35">
      <c r="A1035" s="29">
        <v>1034</v>
      </c>
      <c r="B1035" s="29" t="s">
        <v>12664</v>
      </c>
      <c r="C1035" s="29" t="s">
        <v>12665</v>
      </c>
      <c r="D1035" s="38" t="s">
        <v>1276</v>
      </c>
      <c r="E1035" s="28" t="s">
        <v>13849</v>
      </c>
      <c r="F1035" s="28" t="s">
        <v>13850</v>
      </c>
      <c r="G1035" s="29"/>
      <c r="H1035" s="29"/>
      <c r="I1035" s="29"/>
      <c r="J1035" s="29" t="s">
        <v>13044</v>
      </c>
      <c r="K1035" s="29">
        <v>40</v>
      </c>
      <c r="L1035" s="28" t="s">
        <v>12985</v>
      </c>
      <c r="M1035" s="65" t="str">
        <f t="shared" si="103"/>
        <v>https://www.aiche.org/academy/conferences/loss-prevention-symposium/1997/proceeding</v>
      </c>
      <c r="N1035" s="40" t="str">
        <f t="shared" si="105"/>
        <v>D. Hendershot and A. Dowell, "No Good Deed Goes Unpunished: Case Studies of Incidents and Potential Incidents Caused by Protective Systems," 31st Annual Loss Prevention Symposium, Session 44c, AIChE, 1997.</v>
      </c>
      <c r="O1035" s="90" t="str">
        <f t="shared" si="104"/>
        <v>https://www.aiche.org/academy/conferences/loss-prevention-symposium/1997/proceeding/session/technical-papers</v>
      </c>
      <c r="P1035" s="28" t="s">
        <v>16925</v>
      </c>
      <c r="Q1035" s="90" t="str">
        <f t="shared" si="102"/>
        <v>https://www.aiche.org/node/1697831/group/9326/session/119076/paper/823551</v>
      </c>
    </row>
    <row r="1036" spans="1:17" ht="31" x14ac:dyDescent="0.35">
      <c r="A1036" s="29">
        <v>1035</v>
      </c>
      <c r="B1036" s="29" t="s">
        <v>12664</v>
      </c>
      <c r="C1036" s="29" t="s">
        <v>12665</v>
      </c>
      <c r="D1036" s="38" t="s">
        <v>1276</v>
      </c>
      <c r="E1036" s="28" t="s">
        <v>13851</v>
      </c>
      <c r="F1036" s="28" t="s">
        <v>12529</v>
      </c>
      <c r="G1036" s="29"/>
      <c r="H1036" s="29"/>
      <c r="I1036" s="29"/>
      <c r="J1036" s="29" t="s">
        <v>13045</v>
      </c>
      <c r="K1036" s="29">
        <v>41</v>
      </c>
      <c r="L1036" s="28" t="s">
        <v>12985</v>
      </c>
      <c r="M1036" s="65" t="str">
        <f>HYPERLINK("https://www.aiche.org/academy/conferences/loss-prevention-symposium/1997/proceeding")</f>
        <v>https://www.aiche.org/academy/conferences/loss-prevention-symposium/1997/proceeding</v>
      </c>
      <c r="N1036" s="40" t="str">
        <f t="shared" si="105"/>
        <v>W. Howard, "Case Histories of Two Incidents Following Process Safety Reviews," 31st Annual Loss Prevention Symposium, Session 44d, AIChE, 1997.</v>
      </c>
      <c r="O1036" s="90" t="str">
        <f>HYPERLINK("https://www.aiche.org/academy/conferences/loss-prevention-symposium/1997/proceeding/session/technical-papers")</f>
        <v>https://www.aiche.org/academy/conferences/loss-prevention-symposium/1997/proceeding/session/technical-papers</v>
      </c>
      <c r="P1036" s="28" t="s">
        <v>16926</v>
      </c>
      <c r="Q1036" s="90" t="str">
        <f t="shared" si="102"/>
        <v>https://www.aiche.org/node/1697831/group/9326/session/119076/paper/823556</v>
      </c>
    </row>
    <row r="1037" spans="1:17" ht="46.5" x14ac:dyDescent="0.35">
      <c r="A1037" s="29">
        <v>1036</v>
      </c>
      <c r="B1037" s="29" t="s">
        <v>12666</v>
      </c>
      <c r="C1037" s="29" t="s">
        <v>12667</v>
      </c>
      <c r="D1037" s="28" t="s">
        <v>13046</v>
      </c>
      <c r="E1037" s="28" t="s">
        <v>14034</v>
      </c>
      <c r="F1037" s="28" t="s">
        <v>14035</v>
      </c>
      <c r="G1037" s="29"/>
      <c r="H1037" s="29"/>
      <c r="I1037" s="29"/>
      <c r="J1037" s="29" t="s">
        <v>1072</v>
      </c>
      <c r="K1037" s="29">
        <v>1</v>
      </c>
      <c r="L1037" s="28" t="s">
        <v>12986</v>
      </c>
      <c r="M1037" s="65" t="str">
        <f t="shared" ref="M1037:M1070" si="106">HYPERLINK("https://www.aiche.org/academy/conferences/loss-prevention-symposium/1998/proceeding")</f>
        <v>https://www.aiche.org/academy/conferences/loss-prevention-symposium/1998/proceeding</v>
      </c>
      <c r="N1037" s="40" t="str">
        <f t="shared" si="105"/>
        <v>K. Mitchell and J. Shah, "Strategy for Selecting RMP Hazard Assessment &amp; Communications Techniques," 32nd Annual Loss Prevention Symposium, Session 1a, AIChE, 1998.</v>
      </c>
      <c r="O1037" s="90" t="str">
        <f t="shared" ref="O1037:O1070" si="107">HYPERLINK("https://www.aiche.org/academy/conferences/loss-prevention-symposium/1998/proceeding/session/technical-papers")</f>
        <v>https://www.aiche.org/academy/conferences/loss-prevention-symposium/1998/proceeding/session/technical-papers</v>
      </c>
      <c r="P1037" s="28" t="s">
        <v>16927</v>
      </c>
      <c r="Q1037" s="90" t="str">
        <f t="shared" si="102"/>
        <v>https://www.aiche.org/node/1709436/group/9331/session/119086/paper/823571</v>
      </c>
    </row>
    <row r="1038" spans="1:17" ht="46.5" x14ac:dyDescent="0.35">
      <c r="A1038" s="29">
        <v>1037</v>
      </c>
      <c r="B1038" s="29" t="s">
        <v>12666</v>
      </c>
      <c r="C1038" s="29" t="s">
        <v>12667</v>
      </c>
      <c r="D1038" s="28" t="s">
        <v>13046</v>
      </c>
      <c r="E1038" s="28" t="s">
        <v>12823</v>
      </c>
      <c r="F1038" s="28" t="s">
        <v>12530</v>
      </c>
      <c r="G1038" s="29"/>
      <c r="H1038" s="29"/>
      <c r="I1038" s="29"/>
      <c r="J1038" s="29" t="s">
        <v>1075</v>
      </c>
      <c r="K1038" s="29">
        <v>2</v>
      </c>
      <c r="L1038" s="28" t="s">
        <v>12986</v>
      </c>
      <c r="M1038" s="65" t="str">
        <f t="shared" si="106"/>
        <v>https://www.aiche.org/academy/conferences/loss-prevention-symposium/1998/proceeding</v>
      </c>
      <c r="N1038" s="40" t="str">
        <f t="shared" si="105"/>
        <v>D. Hesse, "An Evaluation of Consequence Model Capabilities for RMP Applications and Guidance in the Graded Approach to Model Selection," 32nd Annual Loss Prevention Symposium, Session 1b, AIChE, 1998.</v>
      </c>
      <c r="O1038" s="90" t="str">
        <f t="shared" si="107"/>
        <v>https://www.aiche.org/academy/conferences/loss-prevention-symposium/1998/proceeding/session/technical-papers</v>
      </c>
      <c r="P1038" s="28" t="s">
        <v>16928</v>
      </c>
      <c r="Q1038" s="90" t="str">
        <f t="shared" si="102"/>
        <v>https://www.aiche.org/node/1709436/group/9331/session/119086/paper/823576</v>
      </c>
    </row>
    <row r="1039" spans="1:17" ht="46.5" x14ac:dyDescent="0.35">
      <c r="A1039" s="29">
        <v>1038</v>
      </c>
      <c r="B1039" s="29" t="s">
        <v>12666</v>
      </c>
      <c r="C1039" s="29" t="s">
        <v>12667</v>
      </c>
      <c r="D1039" s="28" t="s">
        <v>13046</v>
      </c>
      <c r="E1039" s="28" t="s">
        <v>14036</v>
      </c>
      <c r="F1039" s="28" t="s">
        <v>14037</v>
      </c>
      <c r="G1039" s="29"/>
      <c r="H1039" s="29"/>
      <c r="I1039" s="29"/>
      <c r="J1039" s="29" t="s">
        <v>1080</v>
      </c>
      <c r="K1039" s="29">
        <v>3</v>
      </c>
      <c r="L1039" s="28" t="s">
        <v>12986</v>
      </c>
      <c r="M1039" s="65" t="str">
        <f t="shared" si="106"/>
        <v>https://www.aiche.org/academy/conferences/loss-prevention-symposium/1998/proceeding</v>
      </c>
      <c r="N1039" s="40" t="str">
        <f t="shared" si="105"/>
        <v>J. Woodward and D. Worthington, "Comparison of EPA Guidelines Tables with a Commercial Model," 32nd Annual Loss Prevention Symposium, Session 1c, AIChE, 1998.</v>
      </c>
      <c r="O1039" s="90" t="str">
        <f t="shared" si="107"/>
        <v>https://www.aiche.org/academy/conferences/loss-prevention-symposium/1998/proceeding/session/technical-papers</v>
      </c>
      <c r="P1039" s="28" t="s">
        <v>16929</v>
      </c>
      <c r="Q1039" s="90" t="str">
        <f t="shared" si="102"/>
        <v>https://www.aiche.org/node/1709436/group/9331/session/119086/paper/823581</v>
      </c>
    </row>
    <row r="1040" spans="1:17" ht="46.5" x14ac:dyDescent="0.35">
      <c r="A1040" s="29">
        <v>1039</v>
      </c>
      <c r="B1040" s="29" t="s">
        <v>12666</v>
      </c>
      <c r="C1040" s="29" t="s">
        <v>12667</v>
      </c>
      <c r="D1040" s="28" t="s">
        <v>13046</v>
      </c>
      <c r="E1040" s="28" t="s">
        <v>12824</v>
      </c>
      <c r="F1040" s="28" t="s">
        <v>14038</v>
      </c>
      <c r="G1040" s="29"/>
      <c r="H1040" s="29"/>
      <c r="I1040" s="29"/>
      <c r="J1040" s="29" t="s">
        <v>1083</v>
      </c>
      <c r="K1040" s="29">
        <v>4</v>
      </c>
      <c r="L1040" s="28" t="s">
        <v>12986</v>
      </c>
      <c r="M1040" s="65" t="str">
        <f t="shared" si="106"/>
        <v>https://www.aiche.org/academy/conferences/loss-prevention-symposium/1998/proceeding</v>
      </c>
      <c r="N1040" s="40" t="str">
        <f t="shared" si="105"/>
        <v>K. Zimmermann and J. Murphy , "Making RMP Hazard Assessment Meaningful," 32nd Annual Loss Prevention Symposium, Session 1d, AIChE, 1998.</v>
      </c>
      <c r="O1040" s="90" t="str">
        <f t="shared" si="107"/>
        <v>https://www.aiche.org/academy/conferences/loss-prevention-symposium/1998/proceeding/session/technical-papers</v>
      </c>
      <c r="P1040" s="28" t="s">
        <v>16930</v>
      </c>
      <c r="Q1040" s="90" t="str">
        <f t="shared" si="102"/>
        <v>https://www.aiche.org/node/1709436/group/9331/session/119086/paper/823586</v>
      </c>
    </row>
    <row r="1041" spans="1:17" ht="46.5" x14ac:dyDescent="0.35">
      <c r="A1041" s="29">
        <v>1040</v>
      </c>
      <c r="B1041" s="29" t="s">
        <v>12666</v>
      </c>
      <c r="C1041" s="29" t="s">
        <v>12667</v>
      </c>
      <c r="D1041" s="28" t="s">
        <v>13046</v>
      </c>
      <c r="E1041" s="28" t="s">
        <v>14039</v>
      </c>
      <c r="F1041" s="28" t="s">
        <v>14040</v>
      </c>
      <c r="G1041" s="29"/>
      <c r="H1041" s="29"/>
      <c r="I1041" s="29"/>
      <c r="J1041" s="29" t="s">
        <v>12973</v>
      </c>
      <c r="K1041" s="29">
        <v>5</v>
      </c>
      <c r="L1041" s="28" t="s">
        <v>12986</v>
      </c>
      <c r="M1041" s="65" t="str">
        <f t="shared" si="106"/>
        <v>https://www.aiche.org/academy/conferences/loss-prevention-symposium/1998/proceeding</v>
      </c>
      <c r="N1041" s="40" t="str">
        <f t="shared" si="105"/>
        <v>R. Riswadka and N. Mukhopadhyay, "RMP Hazard Assessment for Compliance with EPA's Risk Management Program Regulation - OxyChem's Experience," 32nd Annual Loss Prevention Symposium, Session 1e, AIChE, 1998.</v>
      </c>
      <c r="O1041" s="90" t="str">
        <f t="shared" si="107"/>
        <v>https://www.aiche.org/academy/conferences/loss-prevention-symposium/1998/proceeding/session/technical-papers</v>
      </c>
      <c r="P1041" s="28" t="s">
        <v>16931</v>
      </c>
      <c r="Q1041" s="90" t="str">
        <f t="shared" si="102"/>
        <v>https://www.aiche.org/node/1709436/group/9331/session/119086/paper/823591</v>
      </c>
    </row>
    <row r="1042" spans="1:17" ht="31" x14ac:dyDescent="0.35">
      <c r="A1042" s="29">
        <v>1041</v>
      </c>
      <c r="B1042" s="29" t="s">
        <v>12666</v>
      </c>
      <c r="C1042" s="29" t="s">
        <v>12667</v>
      </c>
      <c r="D1042" s="28" t="s">
        <v>13046</v>
      </c>
      <c r="E1042" s="28" t="s">
        <v>12531</v>
      </c>
      <c r="F1042" s="28" t="s">
        <v>7043</v>
      </c>
      <c r="G1042" s="29"/>
      <c r="H1042" s="29"/>
      <c r="I1042" s="29"/>
      <c r="J1042" s="29" t="s">
        <v>12974</v>
      </c>
      <c r="K1042" s="29">
        <v>6</v>
      </c>
      <c r="L1042" s="28" t="s">
        <v>12986</v>
      </c>
      <c r="M1042" s="65" t="str">
        <f t="shared" si="106"/>
        <v>https://www.aiche.org/academy/conferences/loss-prevention-symposium/1998/proceeding</v>
      </c>
      <c r="N1042" s="40" t="str">
        <f t="shared" si="105"/>
        <v>E. Scheier, "Panel Discussion," 32nd Annual Loss Prevention Symposium, Session 1f, AIChE, 1998.</v>
      </c>
      <c r="O1042" s="90" t="str">
        <f t="shared" si="107"/>
        <v>https://www.aiche.org/academy/conferences/loss-prevention-symposium/1998/proceeding/session/technical-papers</v>
      </c>
      <c r="P1042" s="28" t="s">
        <v>16932</v>
      </c>
      <c r="Q1042" s="90" t="str">
        <f t="shared" si="102"/>
        <v>https://www.aiche.org/node/1709436/group/9331/session/119086/paper/823596</v>
      </c>
    </row>
    <row r="1043" spans="1:17" ht="46.5" x14ac:dyDescent="0.35">
      <c r="A1043" s="29">
        <v>1042</v>
      </c>
      <c r="B1043" s="29" t="s">
        <v>12666</v>
      </c>
      <c r="C1043" s="29" t="s">
        <v>12667</v>
      </c>
      <c r="D1043" s="28" t="s">
        <v>13047</v>
      </c>
      <c r="E1043" s="28" t="s">
        <v>14041</v>
      </c>
      <c r="F1043" s="28" t="s">
        <v>14042</v>
      </c>
      <c r="G1043" s="29"/>
      <c r="H1043" s="29"/>
      <c r="I1043" s="29"/>
      <c r="J1043" s="29" t="s">
        <v>1088</v>
      </c>
      <c r="K1043" s="29">
        <v>7</v>
      </c>
      <c r="L1043" s="28" t="s">
        <v>12986</v>
      </c>
      <c r="M1043" s="65" t="str">
        <f t="shared" si="106"/>
        <v>https://www.aiche.org/academy/conferences/loss-prevention-symposium/1998/proceeding</v>
      </c>
      <c r="N1043" s="40" t="str">
        <f t="shared" si="105"/>
        <v>A. Maranghides and R. Sheinson, "Flammable Liquid Storerooms: Fire Protection Without Halon 1301," 32nd Annual Loss Prevention Symposium, Session 2a, AIChE, 1998.</v>
      </c>
      <c r="O1043" s="90" t="str">
        <f t="shared" si="107"/>
        <v>https://www.aiche.org/academy/conferences/loss-prevention-symposium/1998/proceeding/session/technical-papers</v>
      </c>
      <c r="P1043" s="28" t="s">
        <v>16933</v>
      </c>
      <c r="Q1043" s="90" t="str">
        <f t="shared" si="102"/>
        <v>https://www.aiche.org/node/1709436/group/9331/session/119086/paper/823601</v>
      </c>
    </row>
    <row r="1044" spans="1:17" ht="31" x14ac:dyDescent="0.35">
      <c r="A1044" s="29">
        <v>1043</v>
      </c>
      <c r="B1044" s="29" t="s">
        <v>12666</v>
      </c>
      <c r="C1044" s="29" t="s">
        <v>12667</v>
      </c>
      <c r="D1044" s="28" t="s">
        <v>13047</v>
      </c>
      <c r="E1044" s="28" t="s">
        <v>14043</v>
      </c>
      <c r="F1044" s="28" t="s">
        <v>12532</v>
      </c>
      <c r="G1044" s="29"/>
      <c r="H1044" s="29"/>
      <c r="I1044" s="29"/>
      <c r="J1044" s="29" t="s">
        <v>12975</v>
      </c>
      <c r="K1044" s="29">
        <v>8</v>
      </c>
      <c r="L1044" s="28" t="s">
        <v>12986</v>
      </c>
      <c r="M1044" s="65" t="str">
        <f t="shared" si="106"/>
        <v>https://www.aiche.org/academy/conferences/loss-prevention-symposium/1998/proceeding</v>
      </c>
      <c r="N1044" s="40" t="str">
        <f t="shared" si="105"/>
        <v>M. Robin, "Suppression of Class A Fires with HFC-227ea," 32nd Annual Loss Prevention Symposium, Session 2b, AIChE, 1998.</v>
      </c>
      <c r="O1044" s="90" t="str">
        <f t="shared" si="107"/>
        <v>https://www.aiche.org/academy/conferences/loss-prevention-symposium/1998/proceeding/session/technical-papers</v>
      </c>
      <c r="P1044" s="28" t="s">
        <v>16934</v>
      </c>
      <c r="Q1044" s="90" t="str">
        <f t="shared" si="102"/>
        <v>https://www.aiche.org/node/1709436/group/9331/session/119086/paper/823606</v>
      </c>
    </row>
    <row r="1045" spans="1:17" ht="46.5" x14ac:dyDescent="0.35">
      <c r="A1045" s="29">
        <v>1044</v>
      </c>
      <c r="B1045" s="29" t="s">
        <v>12666</v>
      </c>
      <c r="C1045" s="29" t="s">
        <v>12667</v>
      </c>
      <c r="D1045" s="28" t="s">
        <v>13047</v>
      </c>
      <c r="E1045" s="28" t="s">
        <v>12533</v>
      </c>
      <c r="F1045" s="28" t="s">
        <v>14044</v>
      </c>
      <c r="G1045" s="29"/>
      <c r="H1045" s="29"/>
      <c r="I1045" s="29"/>
      <c r="J1045" s="29" t="s">
        <v>1093</v>
      </c>
      <c r="K1045" s="29">
        <v>9</v>
      </c>
      <c r="L1045" s="28" t="s">
        <v>12986</v>
      </c>
      <c r="M1045" s="65" t="str">
        <f t="shared" si="106"/>
        <v>https://www.aiche.org/academy/conferences/loss-prevention-symposium/1998/proceeding</v>
      </c>
      <c r="N1045" s="40" t="str">
        <f t="shared" si="105"/>
        <v>L. Harry, J. Meltzer, V. Piccirilli, et al., "Advanced Fire Protection Technologies and Their Applications in the Process Industries," 32nd Annual Loss Prevention Symposium, Session 2c, AIChE, 1998.</v>
      </c>
      <c r="O1045" s="90" t="str">
        <f t="shared" si="107"/>
        <v>https://www.aiche.org/academy/conferences/loss-prevention-symposium/1998/proceeding/session/technical-papers</v>
      </c>
      <c r="P1045" s="28" t="s">
        <v>16935</v>
      </c>
      <c r="Q1045" s="90" t="str">
        <f t="shared" si="102"/>
        <v>https://www.aiche.org/node/1709436/group/9331/session/119086/paper/823611</v>
      </c>
    </row>
    <row r="1046" spans="1:17" ht="46.5" x14ac:dyDescent="0.35">
      <c r="A1046" s="29">
        <v>1045</v>
      </c>
      <c r="B1046" s="29" t="s">
        <v>12666</v>
      </c>
      <c r="C1046" s="29" t="s">
        <v>12667</v>
      </c>
      <c r="D1046" s="28" t="s">
        <v>13047</v>
      </c>
      <c r="E1046" s="28" t="s">
        <v>14045</v>
      </c>
      <c r="F1046" s="28" t="s">
        <v>14046</v>
      </c>
      <c r="G1046" s="29"/>
      <c r="H1046" s="29"/>
      <c r="I1046" s="29"/>
      <c r="J1046" s="29" t="s">
        <v>1097</v>
      </c>
      <c r="K1046" s="29">
        <v>10</v>
      </c>
      <c r="L1046" s="28" t="s">
        <v>12986</v>
      </c>
      <c r="M1046" s="65" t="str">
        <f t="shared" si="106"/>
        <v>https://www.aiche.org/academy/conferences/loss-prevention-symposium/1998/proceeding</v>
      </c>
      <c r="N1046" s="40" t="str">
        <f t="shared" si="105"/>
        <v>J. Davenport and M. Pabich, "Fire Tests of Rack Storage of Water Miscible Liquids Stored in Plastic Containers," 32nd Annual Loss Prevention Symposium, Session 2d, AIChE, 1998.</v>
      </c>
      <c r="O1046" s="90" t="str">
        <f t="shared" si="107"/>
        <v>https://www.aiche.org/academy/conferences/loss-prevention-symposium/1998/proceeding/session/technical-papers</v>
      </c>
      <c r="P1046" s="28" t="s">
        <v>16936</v>
      </c>
      <c r="Q1046" s="90" t="str">
        <f t="shared" si="102"/>
        <v>https://www.aiche.org/node/1709436/group/9331/session/119086/paper/823616</v>
      </c>
    </row>
    <row r="1047" spans="1:17" ht="46.5" x14ac:dyDescent="0.35">
      <c r="A1047" s="29">
        <v>1046</v>
      </c>
      <c r="B1047" s="29" t="s">
        <v>12666</v>
      </c>
      <c r="C1047" s="29" t="s">
        <v>12667</v>
      </c>
      <c r="D1047" s="28" t="s">
        <v>13047</v>
      </c>
      <c r="E1047" s="28" t="s">
        <v>14047</v>
      </c>
      <c r="F1047" s="28" t="s">
        <v>12534</v>
      </c>
      <c r="G1047" s="29"/>
      <c r="H1047" s="29"/>
      <c r="I1047" s="29"/>
      <c r="J1047" s="29" t="s">
        <v>1100</v>
      </c>
      <c r="K1047" s="29">
        <v>11</v>
      </c>
      <c r="L1047" s="28" t="s">
        <v>12986</v>
      </c>
      <c r="M1047" s="65" t="str">
        <f t="shared" si="106"/>
        <v>https://www.aiche.org/academy/conferences/loss-prevention-symposium/1998/proceeding</v>
      </c>
      <c r="N1047" s="40" t="str">
        <f t="shared" si="105"/>
        <v>J. Valiulis, F. Tamanini, and R. Zalosh, "Experiments on the Propagation of Vented Dust Explosions to Connected Equipment," 32nd Annual Loss Prevention Symposium, Session 2e, AIChE, 1998.</v>
      </c>
      <c r="O1047" s="90" t="str">
        <f t="shared" si="107"/>
        <v>https://www.aiche.org/academy/conferences/loss-prevention-symposium/1998/proceeding/session/technical-papers</v>
      </c>
      <c r="P1047" s="28" t="s">
        <v>16937</v>
      </c>
      <c r="Q1047" s="90" t="str">
        <f t="shared" ref="Q1047:Q1065" si="108">HYPERLINK(P1047)</f>
        <v>https://www.aiche.org/node/1709436/group/9331/session/119086/paper/823621</v>
      </c>
    </row>
    <row r="1048" spans="1:17" ht="46.5" x14ac:dyDescent="0.35">
      <c r="A1048" s="29">
        <v>1047</v>
      </c>
      <c r="B1048" s="29" t="s">
        <v>12666</v>
      </c>
      <c r="C1048" s="29" t="s">
        <v>12667</v>
      </c>
      <c r="D1048" s="28" t="s">
        <v>13047</v>
      </c>
      <c r="E1048" s="28" t="s">
        <v>12825</v>
      </c>
      <c r="F1048" s="28" t="s">
        <v>12476</v>
      </c>
      <c r="G1048" s="29"/>
      <c r="H1048" s="29"/>
      <c r="I1048" s="29"/>
      <c r="J1048" s="29" t="s">
        <v>12976</v>
      </c>
      <c r="K1048" s="29">
        <v>12</v>
      </c>
      <c r="L1048" s="28" t="s">
        <v>12986</v>
      </c>
      <c r="M1048" s="65" t="str">
        <f t="shared" si="106"/>
        <v>https://www.aiche.org/academy/conferences/loss-prevention-symposium/1998/proceeding</v>
      </c>
      <c r="N1048" s="40" t="str">
        <f t="shared" si="105"/>
        <v>K. Scheuermann, "Use of Aerosol Fire Extinguishing Generators at Rotogravure Fed Presses," 32nd Annual Loss Prevention Symposium, Session 2f, AIChE, 1998.</v>
      </c>
      <c r="O1048" s="90" t="str">
        <f t="shared" si="107"/>
        <v>https://www.aiche.org/academy/conferences/loss-prevention-symposium/1998/proceeding/session/technical-papers</v>
      </c>
      <c r="P1048" s="28" t="s">
        <v>16938</v>
      </c>
      <c r="Q1048" s="90" t="str">
        <f t="shared" si="108"/>
        <v>https://www.aiche.org/node/1709436/group/9331/session/119086/paper/823626</v>
      </c>
    </row>
    <row r="1049" spans="1:17" ht="46.5" x14ac:dyDescent="0.35">
      <c r="A1049" s="29">
        <v>1048</v>
      </c>
      <c r="B1049" s="29" t="s">
        <v>12666</v>
      </c>
      <c r="C1049" s="29" t="s">
        <v>12667</v>
      </c>
      <c r="D1049" s="28" t="s">
        <v>13049</v>
      </c>
      <c r="E1049" s="28" t="s">
        <v>13457</v>
      </c>
      <c r="F1049" s="28" t="s">
        <v>14048</v>
      </c>
      <c r="G1049" s="29"/>
      <c r="H1049" s="29"/>
      <c r="I1049" s="29"/>
      <c r="J1049" s="29" t="s">
        <v>1105</v>
      </c>
      <c r="K1049" s="29">
        <v>13</v>
      </c>
      <c r="L1049" s="28" t="s">
        <v>12986</v>
      </c>
      <c r="M1049" s="65" t="str">
        <f t="shared" si="106"/>
        <v>https://www.aiche.org/academy/conferences/loss-prevention-symposium/1998/proceeding</v>
      </c>
      <c r="N1049" s="40" t="str">
        <f t="shared" si="105"/>
        <v>V. Edwards, K. John Brown and D. Clark, "Should We Equip Highly Hazardous Chemical Processes with Critical Incident Recorders?," 32nd Annual Loss Prevention Symposium, Session 3a, AIChE, 1998.</v>
      </c>
      <c r="O1049" s="90" t="str">
        <f t="shared" si="107"/>
        <v>https://www.aiche.org/academy/conferences/loss-prevention-symposium/1998/proceeding/session/technical-papers</v>
      </c>
      <c r="P1049" s="28" t="s">
        <v>16939</v>
      </c>
      <c r="Q1049" s="90" t="str">
        <f t="shared" si="108"/>
        <v>https://www.aiche.org/node/1709436/group/9331/session/119086/paper/823631</v>
      </c>
    </row>
    <row r="1050" spans="1:17" ht="46.5" x14ac:dyDescent="0.35">
      <c r="A1050" s="29">
        <v>1049</v>
      </c>
      <c r="B1050" s="29" t="s">
        <v>12666</v>
      </c>
      <c r="C1050" s="29" t="s">
        <v>12667</v>
      </c>
      <c r="D1050" s="28" t="s">
        <v>13049</v>
      </c>
      <c r="E1050" s="28" t="s">
        <v>12535</v>
      </c>
      <c r="F1050" s="28" t="s">
        <v>12536</v>
      </c>
      <c r="G1050" s="29"/>
      <c r="H1050" s="29"/>
      <c r="I1050" s="29"/>
      <c r="J1050" s="29" t="s">
        <v>1109</v>
      </c>
      <c r="K1050" s="29">
        <v>14</v>
      </c>
      <c r="L1050" s="28" t="s">
        <v>12986</v>
      </c>
      <c r="M1050" s="65" t="str">
        <f t="shared" si="106"/>
        <v>https://www.aiche.org/academy/conferences/loss-prevention-symposium/1998/proceeding</v>
      </c>
      <c r="N1050" s="40" t="str">
        <f t="shared" si="105"/>
        <v>S. Flamberg, K. Torti, and P. Myers, "Passive Mitigation Solutions for Hazard Reduction," 32nd Annual Loss Prevention Symposium, Session 3b, AIChE, 1998.</v>
      </c>
      <c r="O1050" s="90" t="str">
        <f t="shared" si="107"/>
        <v>https://www.aiche.org/academy/conferences/loss-prevention-symposium/1998/proceeding/session/technical-papers</v>
      </c>
      <c r="P1050" s="28" t="s">
        <v>16940</v>
      </c>
      <c r="Q1050" s="90" t="str">
        <f t="shared" si="108"/>
        <v>https://www.aiche.org/node/1709436/group/9331/session/119086/paper/823636</v>
      </c>
    </row>
    <row r="1051" spans="1:17" ht="46.5" x14ac:dyDescent="0.35">
      <c r="A1051" s="29">
        <v>1050</v>
      </c>
      <c r="B1051" s="29" t="s">
        <v>12666</v>
      </c>
      <c r="C1051" s="29" t="s">
        <v>12667</v>
      </c>
      <c r="D1051" s="28" t="s">
        <v>13049</v>
      </c>
      <c r="E1051" s="28" t="s">
        <v>14049</v>
      </c>
      <c r="F1051" s="28" t="s">
        <v>12537</v>
      </c>
      <c r="G1051" s="29"/>
      <c r="H1051" s="29"/>
      <c r="I1051" s="29"/>
      <c r="J1051" s="29" t="s">
        <v>1113</v>
      </c>
      <c r="K1051" s="29">
        <v>15</v>
      </c>
      <c r="L1051" s="28" t="s">
        <v>12986</v>
      </c>
      <c r="M1051" s="65" t="str">
        <f t="shared" si="106"/>
        <v>https://www.aiche.org/academy/conferences/loss-prevention-symposium/1998/proceeding</v>
      </c>
      <c r="N1051" s="40" t="str">
        <f t="shared" si="105"/>
        <v>W. Stellmach, "Aboveground &amp; Underground Storage Tanks: Keeping Pace with the Continuing Evolution of Technologies, Regulations, Standards &amp; Codes," 32nd Annual Loss Prevention Symposium, Session 3c, AIChE, 1998.</v>
      </c>
      <c r="O1051" s="90" t="str">
        <f t="shared" si="107"/>
        <v>https://www.aiche.org/academy/conferences/loss-prevention-symposium/1998/proceeding/session/technical-papers</v>
      </c>
      <c r="P1051" s="28" t="s">
        <v>16941</v>
      </c>
      <c r="Q1051" s="90" t="str">
        <f t="shared" si="108"/>
        <v>https://www.aiche.org/node/1709436/group/9331/session/119086/paper/823641</v>
      </c>
    </row>
    <row r="1052" spans="1:17" ht="46.5" x14ac:dyDescent="0.35">
      <c r="A1052" s="29">
        <v>1051</v>
      </c>
      <c r="B1052" s="29" t="s">
        <v>12666</v>
      </c>
      <c r="C1052" s="29" t="s">
        <v>12667</v>
      </c>
      <c r="D1052" s="28" t="s">
        <v>13049</v>
      </c>
      <c r="E1052" s="28" t="s">
        <v>14050</v>
      </c>
      <c r="F1052" s="28" t="s">
        <v>14051</v>
      </c>
      <c r="G1052" s="29"/>
      <c r="H1052" s="29"/>
      <c r="I1052" s="29"/>
      <c r="J1052" s="29" t="s">
        <v>1117</v>
      </c>
      <c r="K1052" s="29">
        <v>16</v>
      </c>
      <c r="L1052" s="28" t="s">
        <v>12986</v>
      </c>
      <c r="M1052" s="65" t="str">
        <f t="shared" si="106"/>
        <v>https://www.aiche.org/academy/conferences/loss-prevention-symposium/1998/proceeding</v>
      </c>
      <c r="N1052" s="40" t="str">
        <f t="shared" si="105"/>
        <v>B. Hill and R. Ford, "Demilitarization of M117 Bombs: A Risk-Based Assessment Success Story," 32nd Annual Loss Prevention Symposium, Session 3d, AIChE, 1998.</v>
      </c>
      <c r="O1052" s="90" t="str">
        <f t="shared" si="107"/>
        <v>https://www.aiche.org/academy/conferences/loss-prevention-symposium/1998/proceeding/session/technical-papers</v>
      </c>
      <c r="P1052" s="28" t="s">
        <v>16942</v>
      </c>
      <c r="Q1052" s="90" t="str">
        <f t="shared" si="108"/>
        <v>https://www.aiche.org/node/1709436/group/9331/session/119086/paper/823646</v>
      </c>
    </row>
    <row r="1053" spans="1:17" ht="46.5" x14ac:dyDescent="0.35">
      <c r="A1053" s="29">
        <v>1052</v>
      </c>
      <c r="B1053" s="29" t="s">
        <v>12666</v>
      </c>
      <c r="C1053" s="29" t="s">
        <v>12667</v>
      </c>
      <c r="D1053" s="28" t="s">
        <v>13049</v>
      </c>
      <c r="E1053" s="28" t="s">
        <v>12826</v>
      </c>
      <c r="F1053" s="28" t="s">
        <v>12538</v>
      </c>
      <c r="G1053" s="29"/>
      <c r="H1053" s="29"/>
      <c r="I1053" s="29"/>
      <c r="J1053" s="29" t="s">
        <v>1120</v>
      </c>
      <c r="K1053" s="29">
        <v>17</v>
      </c>
      <c r="L1053" s="28" t="s">
        <v>12986</v>
      </c>
      <c r="M1053" s="65" t="str">
        <f t="shared" si="106"/>
        <v>https://www.aiche.org/academy/conferences/loss-prevention-symposium/1998/proceeding</v>
      </c>
      <c r="N1053" s="40" t="str">
        <f t="shared" si="105"/>
        <v>J. Lacoursiere, J. Sarlis, and P. Ravary, "The SO2SAFE Technology for Storage and Transport of Sulfur Dioxide," 32nd Annual Loss Prevention Symposium, Session 3e, AIChE, 1998.</v>
      </c>
      <c r="O1053" s="90" t="str">
        <f t="shared" si="107"/>
        <v>https://www.aiche.org/academy/conferences/loss-prevention-symposium/1998/proceeding/session/technical-papers</v>
      </c>
      <c r="P1053" s="28" t="s">
        <v>16943</v>
      </c>
      <c r="Q1053" s="90" t="str">
        <f t="shared" si="108"/>
        <v>https://www.aiche.org/node/1709436/group/9331/session/119086/paper/823651</v>
      </c>
    </row>
    <row r="1054" spans="1:17" ht="46.5" x14ac:dyDescent="0.35">
      <c r="A1054" s="29">
        <v>1053</v>
      </c>
      <c r="B1054" s="29" t="s">
        <v>12666</v>
      </c>
      <c r="C1054" s="29" t="s">
        <v>12667</v>
      </c>
      <c r="D1054" s="28" t="s">
        <v>13049</v>
      </c>
      <c r="E1054" s="28" t="s">
        <v>12827</v>
      </c>
      <c r="F1054" s="28" t="s">
        <v>12539</v>
      </c>
      <c r="G1054" s="29"/>
      <c r="H1054" s="29"/>
      <c r="I1054" s="29"/>
      <c r="J1054" s="29" t="s">
        <v>12977</v>
      </c>
      <c r="K1054" s="29">
        <v>18</v>
      </c>
      <c r="L1054" s="28" t="s">
        <v>12986</v>
      </c>
      <c r="M1054" s="65" t="str">
        <f t="shared" si="106"/>
        <v>https://www.aiche.org/academy/conferences/loss-prevention-symposium/1998/proceeding</v>
      </c>
      <c r="N1054" s="40" t="str">
        <f t="shared" si="105"/>
        <v>W. Stevenson III, "Dust Explosion Mitigation Using Q-Rohr and Exkop," 32nd Annual Loss Prevention Symposium, Session 3f, AIChE, 1998.</v>
      </c>
      <c r="O1054" s="90" t="str">
        <f t="shared" si="107"/>
        <v>https://www.aiche.org/academy/conferences/loss-prevention-symposium/1998/proceeding/session/technical-papers</v>
      </c>
      <c r="P1054" s="28" t="s">
        <v>16944</v>
      </c>
      <c r="Q1054" s="90" t="str">
        <f t="shared" si="108"/>
        <v>https://www.aiche.org/node/1709436/group/9331/session/119086/paper/823656</v>
      </c>
    </row>
    <row r="1055" spans="1:17" ht="31" x14ac:dyDescent="0.35">
      <c r="A1055" s="29">
        <v>1054</v>
      </c>
      <c r="B1055" s="29" t="s">
        <v>12666</v>
      </c>
      <c r="C1055" s="29" t="s">
        <v>12667</v>
      </c>
      <c r="D1055" s="28" t="s">
        <v>13048</v>
      </c>
      <c r="E1055" s="28" t="s">
        <v>14052</v>
      </c>
      <c r="F1055" s="28" t="s">
        <v>14053</v>
      </c>
      <c r="G1055" s="29"/>
      <c r="H1055" s="29"/>
      <c r="I1055" s="29"/>
      <c r="J1055" s="29" t="s">
        <v>1125</v>
      </c>
      <c r="K1055" s="29">
        <v>19</v>
      </c>
      <c r="L1055" s="28" t="s">
        <v>12986</v>
      </c>
      <c r="M1055" s="65" t="str">
        <f t="shared" si="106"/>
        <v>https://www.aiche.org/academy/conferences/loss-prevention-symposium/1998/proceeding</v>
      </c>
      <c r="N1055" s="40" t="str">
        <f t="shared" si="105"/>
        <v>Q. Baker and M. Tang, "Predicting Blast Effects from Fast Flames," 32nd Annual Loss Prevention Symposium, Session 4a, AIChE, 1998.</v>
      </c>
      <c r="O1055" s="90" t="str">
        <f t="shared" si="107"/>
        <v>https://www.aiche.org/academy/conferences/loss-prevention-symposium/1998/proceeding/session/technical-papers</v>
      </c>
      <c r="P1055" s="28" t="s">
        <v>16945</v>
      </c>
      <c r="Q1055" s="90" t="str">
        <f t="shared" si="108"/>
        <v>https://www.aiche.org/node/1709436/group/9331/session/119086/paper/823661</v>
      </c>
    </row>
    <row r="1056" spans="1:17" ht="62" x14ac:dyDescent="0.35">
      <c r="A1056" s="29">
        <v>1055</v>
      </c>
      <c r="B1056" s="29" t="s">
        <v>12666</v>
      </c>
      <c r="C1056" s="29" t="s">
        <v>12667</v>
      </c>
      <c r="D1056" s="28" t="s">
        <v>13048</v>
      </c>
      <c r="E1056" s="28" t="s">
        <v>14054</v>
      </c>
      <c r="F1056" s="28" t="s">
        <v>14055</v>
      </c>
      <c r="G1056" s="29"/>
      <c r="H1056" s="29"/>
      <c r="I1056" s="29"/>
      <c r="J1056" s="29" t="s">
        <v>1129</v>
      </c>
      <c r="K1056" s="29">
        <v>20</v>
      </c>
      <c r="L1056" s="28" t="s">
        <v>12986</v>
      </c>
      <c r="M1056" s="65" t="str">
        <f t="shared" si="106"/>
        <v>https://www.aiche.org/academy/conferences/loss-prevention-symposium/1998/proceeding</v>
      </c>
      <c r="N1056" s="40" t="str">
        <f t="shared" si="105"/>
        <v>K. van Wingerden, O. Hanen, and P. Foisselon , "Prediction of Blast Overpressures Generated By Vapour Cloud Explosions Occurring in the Vicinity of Control Rooms," 32nd Annual Loss Prevention Symposium, Session 4b, AIChE, 1998.</v>
      </c>
      <c r="O1056" s="90" t="str">
        <f t="shared" si="107"/>
        <v>https://www.aiche.org/academy/conferences/loss-prevention-symposium/1998/proceeding/session/technical-papers</v>
      </c>
      <c r="P1056" s="28" t="s">
        <v>16946</v>
      </c>
      <c r="Q1056" s="90" t="str">
        <f t="shared" si="108"/>
        <v>https://www.aiche.org/node/1709436/group/9331/session/119086/paper/823666</v>
      </c>
    </row>
    <row r="1057" spans="1:17" ht="31" x14ac:dyDescent="0.35">
      <c r="A1057" s="29">
        <v>1056</v>
      </c>
      <c r="B1057" s="29" t="s">
        <v>12666</v>
      </c>
      <c r="C1057" s="29" t="s">
        <v>12667</v>
      </c>
      <c r="D1057" s="28" t="s">
        <v>13048</v>
      </c>
      <c r="E1057" s="28" t="s">
        <v>12828</v>
      </c>
      <c r="F1057" s="28" t="s">
        <v>10684</v>
      </c>
      <c r="G1057" s="29"/>
      <c r="H1057" s="29"/>
      <c r="I1057" s="29"/>
      <c r="J1057" s="29" t="s">
        <v>1132</v>
      </c>
      <c r="K1057" s="29">
        <v>21</v>
      </c>
      <c r="L1057" s="28" t="s">
        <v>12986</v>
      </c>
      <c r="M1057" s="65" t="str">
        <f t="shared" si="106"/>
        <v>https://www.aiche.org/academy/conferences/loss-prevention-symposium/1998/proceeding</v>
      </c>
      <c r="N1057" s="40" t="str">
        <f t="shared" si="105"/>
        <v>R. Prugh, "The Effects of Explosive Blast on Structures and Personnel," 32nd Annual Loss Prevention Symposium, Session 4c, AIChE, 1998.</v>
      </c>
      <c r="O1057" s="90" t="str">
        <f t="shared" si="107"/>
        <v>https://www.aiche.org/academy/conferences/loss-prevention-symposium/1998/proceeding/session/technical-papers</v>
      </c>
      <c r="P1057" s="28" t="s">
        <v>16947</v>
      </c>
      <c r="Q1057" s="90" t="str">
        <f t="shared" si="108"/>
        <v>https://www.aiche.org/node/1709436/group/9331/session/119086/paper/823671</v>
      </c>
    </row>
    <row r="1058" spans="1:17" ht="31" x14ac:dyDescent="0.35">
      <c r="A1058" s="29">
        <v>1057</v>
      </c>
      <c r="B1058" s="29" t="s">
        <v>12666</v>
      </c>
      <c r="C1058" s="29" t="s">
        <v>12667</v>
      </c>
      <c r="D1058" s="28" t="s">
        <v>13048</v>
      </c>
      <c r="E1058" s="28" t="s">
        <v>12540</v>
      </c>
      <c r="F1058" s="28" t="s">
        <v>14056</v>
      </c>
      <c r="G1058" s="29"/>
      <c r="H1058" s="29"/>
      <c r="I1058" s="29"/>
      <c r="J1058" s="29" t="s">
        <v>1135</v>
      </c>
      <c r="K1058" s="29">
        <v>22</v>
      </c>
      <c r="L1058" s="28" t="s">
        <v>12986</v>
      </c>
      <c r="M1058" s="65" t="str">
        <f t="shared" si="106"/>
        <v>https://www.aiche.org/academy/conferences/loss-prevention-symposium/1998/proceeding</v>
      </c>
      <c r="N1058" s="40" t="str">
        <f t="shared" si="105"/>
        <v>D. Baker, Q. Baker, and  J. Birtwistle, "Design of Autoclave Protective Structure," 32nd Annual Loss Prevention Symposium, Session 4d, AIChE, 1998.</v>
      </c>
      <c r="O1058" s="90" t="str">
        <f t="shared" si="107"/>
        <v>https://www.aiche.org/academy/conferences/loss-prevention-symposium/1998/proceeding/session/technical-papers</v>
      </c>
      <c r="P1058" s="28" t="s">
        <v>16948</v>
      </c>
      <c r="Q1058" s="90" t="str">
        <f t="shared" si="108"/>
        <v>https://www.aiche.org/node/1709436/group/9331/session/119086/paper/823676</v>
      </c>
    </row>
    <row r="1059" spans="1:17" ht="46.5" x14ac:dyDescent="0.35">
      <c r="A1059" s="29">
        <v>1058</v>
      </c>
      <c r="B1059" s="29" t="s">
        <v>12666</v>
      </c>
      <c r="C1059" s="29" t="s">
        <v>12667</v>
      </c>
      <c r="D1059" s="28" t="s">
        <v>13048</v>
      </c>
      <c r="E1059" s="28" t="s">
        <v>14057</v>
      </c>
      <c r="F1059" s="28" t="s">
        <v>8971</v>
      </c>
      <c r="G1059" s="29"/>
      <c r="H1059" s="29"/>
      <c r="I1059" s="29"/>
      <c r="J1059" s="29" t="s">
        <v>12978</v>
      </c>
      <c r="K1059" s="29">
        <v>23</v>
      </c>
      <c r="L1059" s="28" t="s">
        <v>12986</v>
      </c>
      <c r="M1059" s="65" t="str">
        <f t="shared" si="106"/>
        <v>https://www.aiche.org/academy/conferences/loss-prevention-symposium/1998/proceeding</v>
      </c>
      <c r="N1059" s="40" t="str">
        <f t="shared" si="105"/>
        <v>W. Frank and D. Jones, "Using a Risk-Based Approach for Addressing Facility Siting Issues," 32nd Annual Loss Prevention Symposium, Session 4e, AIChE, 1998.</v>
      </c>
      <c r="O1059" s="90" t="str">
        <f t="shared" si="107"/>
        <v>https://www.aiche.org/academy/conferences/loss-prevention-symposium/1998/proceeding/session/technical-papers</v>
      </c>
      <c r="P1059" s="28" t="s">
        <v>16949</v>
      </c>
      <c r="Q1059" s="90" t="str">
        <f t="shared" si="108"/>
        <v>https://www.aiche.org/node/1709436/group/9331/session/119086/paper/823681</v>
      </c>
    </row>
    <row r="1060" spans="1:17" ht="46.5" x14ac:dyDescent="0.35">
      <c r="A1060" s="29">
        <v>1059</v>
      </c>
      <c r="B1060" s="29" t="s">
        <v>12666</v>
      </c>
      <c r="C1060" s="29" t="s">
        <v>12667</v>
      </c>
      <c r="D1060" s="28" t="s">
        <v>13048</v>
      </c>
      <c r="E1060" s="28" t="s">
        <v>14058</v>
      </c>
      <c r="F1060" s="28" t="s">
        <v>8472</v>
      </c>
      <c r="G1060" s="29"/>
      <c r="H1060" s="29"/>
      <c r="I1060" s="29"/>
      <c r="J1060" s="29" t="s">
        <v>12979</v>
      </c>
      <c r="K1060" s="29">
        <v>24</v>
      </c>
      <c r="L1060" s="28" t="s">
        <v>12986</v>
      </c>
      <c r="M1060" s="65" t="str">
        <f t="shared" si="106"/>
        <v>https://www.aiche.org/academy/conferences/loss-prevention-symposium/1998/proceeding</v>
      </c>
      <c r="N1060" s="40" t="str">
        <f t="shared" si="105"/>
        <v>D. Hobbs, "Developing Screening Risk Evaluation Criteria for Facility Siting Vapor Cloud Explosion Hazards," 32nd Annual Loss Prevention Symposium, Session 4f, AIChE, 1998.</v>
      </c>
      <c r="O1060" s="90" t="str">
        <f t="shared" si="107"/>
        <v>https://www.aiche.org/academy/conferences/loss-prevention-symposium/1998/proceeding/session/technical-papers</v>
      </c>
      <c r="P1060" s="28" t="s">
        <v>16950</v>
      </c>
      <c r="Q1060" s="90" t="str">
        <f t="shared" si="108"/>
        <v>https://www.aiche.org/node/1709436/group/9331/session/119086/paper/823686</v>
      </c>
    </row>
    <row r="1061" spans="1:17" ht="62" x14ac:dyDescent="0.35">
      <c r="A1061" s="29">
        <v>1060</v>
      </c>
      <c r="B1061" s="29" t="s">
        <v>12666</v>
      </c>
      <c r="C1061" s="29" t="s">
        <v>12667</v>
      </c>
      <c r="D1061" s="28" t="s">
        <v>13050</v>
      </c>
      <c r="E1061" s="28" t="s">
        <v>12829</v>
      </c>
      <c r="F1061" s="28" t="s">
        <v>14059</v>
      </c>
      <c r="G1061" s="29"/>
      <c r="H1061" s="29"/>
      <c r="I1061" s="29"/>
      <c r="J1061" s="29" t="s">
        <v>12980</v>
      </c>
      <c r="K1061" s="29">
        <v>25</v>
      </c>
      <c r="L1061" s="28" t="s">
        <v>12986</v>
      </c>
      <c r="M1061" s="65" t="str">
        <f t="shared" si="106"/>
        <v>https://www.aiche.org/academy/conferences/loss-prevention-symposium/1998/proceeding</v>
      </c>
      <c r="N1061" s="40" t="str">
        <f t="shared" si="105"/>
        <v>D. Crowl and C. Mashuga, "Application of the Flammability Diagram for Evaluation of Fire and Explosion Hazards of Flammable Vapors," 32nd Annual Loss Prevention Symposium, Session 5a, AIChE, 1998.</v>
      </c>
      <c r="O1061" s="90" t="str">
        <f t="shared" si="107"/>
        <v>https://www.aiche.org/academy/conferences/loss-prevention-symposium/1998/proceeding/session/technical-papers</v>
      </c>
      <c r="P1061" s="28" t="s">
        <v>16951</v>
      </c>
      <c r="Q1061" s="90" t="str">
        <f t="shared" si="108"/>
        <v>https://www.aiche.org/node/1709436/group/9331/session/119086/paper/823691</v>
      </c>
    </row>
    <row r="1062" spans="1:17" ht="62" x14ac:dyDescent="0.35">
      <c r="A1062" s="29">
        <v>1061</v>
      </c>
      <c r="B1062" s="29" t="s">
        <v>12666</v>
      </c>
      <c r="C1062" s="29" t="s">
        <v>12667</v>
      </c>
      <c r="D1062" s="28" t="s">
        <v>13050</v>
      </c>
      <c r="E1062" s="28" t="s">
        <v>14060</v>
      </c>
      <c r="F1062" s="28" t="s">
        <v>14061</v>
      </c>
      <c r="G1062" s="29"/>
      <c r="H1062" s="29"/>
      <c r="I1062" s="29"/>
      <c r="J1062" s="29" t="s">
        <v>1139</v>
      </c>
      <c r="K1062" s="29">
        <v>26</v>
      </c>
      <c r="L1062" s="28" t="s">
        <v>12986</v>
      </c>
      <c r="M1062" s="65" t="str">
        <f t="shared" si="106"/>
        <v>https://www.aiche.org/academy/conferences/loss-prevention-symposium/1998/proceeding</v>
      </c>
      <c r="N1062" s="40" t="str">
        <f t="shared" si="105"/>
        <v>K. Chatrathi,  J. Going,  A. Dastidar, et al., "Flammability Limits of Dusts - Minimum Inerting Concentrations," 32nd Annual Loss Prevention Symposium, Session 5b, AIChE, 1998.</v>
      </c>
      <c r="O1062" s="90" t="str">
        <f t="shared" si="107"/>
        <v>https://www.aiche.org/academy/conferences/loss-prevention-symposium/1998/proceeding/session/technical-papers</v>
      </c>
      <c r="P1062" s="28" t="s">
        <v>16952</v>
      </c>
      <c r="Q1062" s="90" t="str">
        <f t="shared" si="108"/>
        <v>https://www.aiche.org/node/1709436/group/9331/session/119086/paper/823696</v>
      </c>
    </row>
    <row r="1063" spans="1:17" ht="62" x14ac:dyDescent="0.35">
      <c r="A1063" s="29">
        <v>1062</v>
      </c>
      <c r="B1063" s="29" t="s">
        <v>12666</v>
      </c>
      <c r="C1063" s="29" t="s">
        <v>12667</v>
      </c>
      <c r="D1063" s="28" t="s">
        <v>13050</v>
      </c>
      <c r="E1063" s="28" t="s">
        <v>14062</v>
      </c>
      <c r="F1063" s="28" t="s">
        <v>14063</v>
      </c>
      <c r="G1063" s="29"/>
      <c r="H1063" s="29"/>
      <c r="I1063" s="29"/>
      <c r="J1063" s="29" t="s">
        <v>1142</v>
      </c>
      <c r="K1063" s="29">
        <v>27</v>
      </c>
      <c r="L1063" s="28" t="s">
        <v>12986</v>
      </c>
      <c r="M1063" s="65" t="str">
        <f t="shared" si="106"/>
        <v>https://www.aiche.org/academy/conferences/loss-prevention-symposium/1998/proceeding</v>
      </c>
      <c r="N1063" s="40" t="str">
        <f t="shared" si="105"/>
        <v>S. Evon, S. Chervin, G. Bodman, et al., "Can Solvent Choices Enhance Both Process Safety and Efficiency?," 32nd Annual Loss Prevention Symposium, Session 5c, AIChE, 1998.</v>
      </c>
      <c r="O1063" s="90" t="str">
        <f t="shared" si="107"/>
        <v>https://www.aiche.org/academy/conferences/loss-prevention-symposium/1998/proceeding/session/technical-papers</v>
      </c>
      <c r="P1063" s="28" t="s">
        <v>16953</v>
      </c>
      <c r="Q1063" s="90" t="str">
        <f t="shared" si="108"/>
        <v>https://www.aiche.org/node/1709436/group/9331/session/119086/paper/823701</v>
      </c>
    </row>
    <row r="1064" spans="1:17" ht="62" x14ac:dyDescent="0.35">
      <c r="A1064" s="29">
        <v>1063</v>
      </c>
      <c r="B1064" s="29" t="s">
        <v>12666</v>
      </c>
      <c r="C1064" s="29" t="s">
        <v>12667</v>
      </c>
      <c r="D1064" s="28" t="s">
        <v>13050</v>
      </c>
      <c r="E1064" s="28" t="s">
        <v>14064</v>
      </c>
      <c r="F1064" s="28" t="s">
        <v>12541</v>
      </c>
      <c r="G1064" s="29"/>
      <c r="H1064" s="29"/>
      <c r="I1064" s="29"/>
      <c r="J1064" s="29" t="s">
        <v>1145</v>
      </c>
      <c r="K1064" s="29">
        <v>28</v>
      </c>
      <c r="L1064" s="28" t="s">
        <v>12986</v>
      </c>
      <c r="M1064" s="65" t="str">
        <f t="shared" si="106"/>
        <v>https://www.aiche.org/academy/conferences/loss-prevention-symposium/1998/proceeding</v>
      </c>
      <c r="N1064" s="40" t="str">
        <f t="shared" si="105"/>
        <v>F. Tamanini, J. Chafee, and R. Jambor, "Reactivity and Ignition Characteristics of Silane/Air Mixtures," 32nd Annual Loss Prevention Symposium, Session 5d, AIChE, 1998.</v>
      </c>
      <c r="O1064" s="90" t="str">
        <f t="shared" si="107"/>
        <v>https://www.aiche.org/academy/conferences/loss-prevention-symposium/1998/proceeding/session/technical-papers</v>
      </c>
      <c r="P1064" s="28" t="s">
        <v>16954</v>
      </c>
      <c r="Q1064" s="90" t="str">
        <f t="shared" si="108"/>
        <v>https://www.aiche.org/node/1709436/group/9331/session/119086/paper/823706</v>
      </c>
    </row>
    <row r="1065" spans="1:17" ht="62" x14ac:dyDescent="0.35">
      <c r="A1065" s="29">
        <v>1064</v>
      </c>
      <c r="B1065" s="29" t="s">
        <v>12666</v>
      </c>
      <c r="C1065" s="29" t="s">
        <v>12667</v>
      </c>
      <c r="D1065" s="28" t="s">
        <v>13050</v>
      </c>
      <c r="E1065" s="28" t="s">
        <v>12830</v>
      </c>
      <c r="F1065" s="28" t="s">
        <v>14065</v>
      </c>
      <c r="G1065" s="29"/>
      <c r="H1065" s="29"/>
      <c r="I1065" s="29"/>
      <c r="J1065" s="29" t="s">
        <v>1149</v>
      </c>
      <c r="K1065" s="29">
        <v>29</v>
      </c>
      <c r="L1065" s="28" t="s">
        <v>12986</v>
      </c>
      <c r="M1065" s="65" t="str">
        <f t="shared" si="106"/>
        <v>https://www.aiche.org/academy/conferences/loss-prevention-symposium/1998/proceeding</v>
      </c>
      <c r="N1065" s="40" t="str">
        <f t="shared" si="105"/>
        <v>M. Ekman, P. Werner, J. Covan, et al., "A Thematic Approach to System Safety," 32nd Annual Loss Prevention Symposium, Session 5e, AIChE, 1998.</v>
      </c>
      <c r="O1065" s="90" t="str">
        <f t="shared" si="107"/>
        <v>https://www.aiche.org/academy/conferences/loss-prevention-symposium/1998/proceeding/session/technical-papers</v>
      </c>
      <c r="P1065" s="28" t="s">
        <v>16955</v>
      </c>
      <c r="Q1065" s="90" t="str">
        <f t="shared" si="108"/>
        <v>https://www.aiche.org/node/1709436/group/9331/session/119086/paper/823711</v>
      </c>
    </row>
    <row r="1066" spans="1:17" ht="31" x14ac:dyDescent="0.35">
      <c r="A1066" s="29">
        <v>1065</v>
      </c>
      <c r="B1066" s="29" t="s">
        <v>12666</v>
      </c>
      <c r="C1066" s="29" t="s">
        <v>12667</v>
      </c>
      <c r="D1066" s="28"/>
      <c r="E1066" s="28" t="s">
        <v>12678</v>
      </c>
      <c r="F1066" s="28"/>
      <c r="G1066" s="29"/>
      <c r="H1066" s="29"/>
      <c r="I1066" s="29"/>
      <c r="J1066" s="29"/>
      <c r="K1066" s="29">
        <v>30</v>
      </c>
      <c r="L1066" s="28" t="s">
        <v>12986</v>
      </c>
      <c r="M1066" s="65"/>
      <c r="N1066" s="40" t="str">
        <f t="shared" si="105"/>
        <v>, "no paper," 32nd Annual Loss Prevention Symposium, Session , AIChE, 1998.</v>
      </c>
      <c r="O1066" s="90"/>
      <c r="P1066" s="28"/>
      <c r="Q1066" s="28"/>
    </row>
    <row r="1067" spans="1:17" ht="46.5" x14ac:dyDescent="0.35">
      <c r="A1067" s="29">
        <v>1066</v>
      </c>
      <c r="B1067" s="29" t="s">
        <v>12666</v>
      </c>
      <c r="C1067" s="29" t="s">
        <v>12667</v>
      </c>
      <c r="D1067" s="28" t="s">
        <v>1050</v>
      </c>
      <c r="E1067" s="28" t="s">
        <v>13055</v>
      </c>
      <c r="F1067" s="28" t="s">
        <v>14066</v>
      </c>
      <c r="G1067" s="29"/>
      <c r="H1067" s="29"/>
      <c r="I1067" s="29"/>
      <c r="J1067" s="29" t="s">
        <v>12982</v>
      </c>
      <c r="K1067" s="29">
        <v>31</v>
      </c>
      <c r="L1067" s="28" t="s">
        <v>12986</v>
      </c>
      <c r="M1067" s="65" t="str">
        <f t="shared" si="106"/>
        <v>https://www.aiche.org/academy/conferences/loss-prevention-symposium/1998/proceeding</v>
      </c>
      <c r="N1067" s="40" t="str">
        <f t="shared" si="105"/>
        <v>T. Ho, Y. Duh and J. Chen, "Case Studies of Incidents in Runaway Reactions and Emergency Relief," 32nd Annual Loss Prevention Symposium, Session 6a, AIChE, 1998.</v>
      </c>
      <c r="O1067" s="90" t="str">
        <f t="shared" si="107"/>
        <v>https://www.aiche.org/academy/conferences/loss-prevention-symposium/1998/proceeding/session/technical-papers</v>
      </c>
      <c r="P1067" s="28" t="s">
        <v>16956</v>
      </c>
      <c r="Q1067" s="90" t="str">
        <f>HYPERLINK(P1067)</f>
        <v>https://www.aiche.org/node/1709436/group/9331/session/119086/paper/823716</v>
      </c>
    </row>
    <row r="1068" spans="1:17" ht="46.5" x14ac:dyDescent="0.35">
      <c r="A1068" s="29">
        <v>1067</v>
      </c>
      <c r="B1068" s="29" t="s">
        <v>12666</v>
      </c>
      <c r="C1068" s="29" t="s">
        <v>12667</v>
      </c>
      <c r="D1068" s="28" t="s">
        <v>1050</v>
      </c>
      <c r="E1068" s="28" t="s">
        <v>13054</v>
      </c>
      <c r="F1068" s="28" t="s">
        <v>13058</v>
      </c>
      <c r="G1068" s="29"/>
      <c r="H1068" s="29"/>
      <c r="I1068" s="29"/>
      <c r="J1068" s="29" t="s">
        <v>1152</v>
      </c>
      <c r="K1068" s="29">
        <v>32</v>
      </c>
      <c r="L1068" s="28" t="s">
        <v>12986</v>
      </c>
      <c r="M1068" s="65" t="str">
        <f t="shared" si="106"/>
        <v>https://www.aiche.org/academy/conferences/loss-prevention-symposium/1998/proceeding</v>
      </c>
      <c r="N1068" s="40" t="str">
        <f t="shared" si="105"/>
        <v>J. Woodward and H. Woodward, "Analysis of Hydrogen Fluoride Release at Texas City," 32nd Annual Loss Prevention Symposium, Session 6b, AIChE, 1998.</v>
      </c>
      <c r="O1068" s="90" t="str">
        <f t="shared" si="107"/>
        <v>https://www.aiche.org/academy/conferences/loss-prevention-symposium/1998/proceeding/session/technical-papers</v>
      </c>
      <c r="P1068" s="28" t="s">
        <v>16957</v>
      </c>
      <c r="Q1068" s="90" t="str">
        <f>HYPERLINK(P1068)</f>
        <v>https://www.aiche.org/node/1709436/group/9331/session/119086/paper/823721</v>
      </c>
    </row>
    <row r="1069" spans="1:17" ht="31" x14ac:dyDescent="0.35">
      <c r="A1069" s="29">
        <v>1068</v>
      </c>
      <c r="B1069" s="29" t="s">
        <v>12666</v>
      </c>
      <c r="C1069" s="29" t="s">
        <v>12667</v>
      </c>
      <c r="D1069" s="28" t="s">
        <v>1050</v>
      </c>
      <c r="E1069" s="28" t="s">
        <v>13053</v>
      </c>
      <c r="F1069" s="28" t="s">
        <v>15775</v>
      </c>
      <c r="G1069" s="29"/>
      <c r="H1069" s="29"/>
      <c r="I1069" s="29"/>
      <c r="J1069" s="29" t="s">
        <v>1155</v>
      </c>
      <c r="K1069" s="29">
        <v>33</v>
      </c>
      <c r="L1069" s="28" t="s">
        <v>12986</v>
      </c>
      <c r="M1069" s="65" t="str">
        <f t="shared" si="106"/>
        <v>https://www.aiche.org/academy/conferences/loss-prevention-symposium/1998/proceeding</v>
      </c>
      <c r="N1069" s="40" t="str">
        <f t="shared" si="105"/>
        <v>D. Hendershot, R. Antrim, M. Bender, et al., "Peroxide Drum Explosion and Fire," 32nd Annual Loss Prevention Symposium, Session 6c, AIChE, 1998.</v>
      </c>
      <c r="O1069" s="90" t="str">
        <f t="shared" si="107"/>
        <v>https://www.aiche.org/academy/conferences/loss-prevention-symposium/1998/proceeding/session/technical-papers</v>
      </c>
      <c r="P1069" s="28" t="s">
        <v>16958</v>
      </c>
      <c r="Q1069" s="90" t="str">
        <f>HYPERLINK(P1069)</f>
        <v>https://www.aiche.org/node/1709436/group/9331/session/119086/paper/823726</v>
      </c>
    </row>
    <row r="1070" spans="1:17" ht="31" x14ac:dyDescent="0.35">
      <c r="A1070" s="29">
        <v>1069</v>
      </c>
      <c r="B1070" s="29" t="s">
        <v>12666</v>
      </c>
      <c r="C1070" s="29" t="s">
        <v>12667</v>
      </c>
      <c r="D1070" s="28" t="s">
        <v>1050</v>
      </c>
      <c r="E1070" s="28" t="s">
        <v>13052</v>
      </c>
      <c r="F1070" s="28" t="s">
        <v>13057</v>
      </c>
      <c r="G1070" s="29"/>
      <c r="H1070" s="29"/>
      <c r="I1070" s="29"/>
      <c r="J1070" s="29" t="s">
        <v>12983</v>
      </c>
      <c r="K1070" s="29">
        <v>33</v>
      </c>
      <c r="L1070" s="28" t="s">
        <v>12986</v>
      </c>
      <c r="M1070" s="65" t="str">
        <f t="shared" si="106"/>
        <v>https://www.aiche.org/academy/conferences/loss-prevention-symposium/1998/proceeding</v>
      </c>
      <c r="N1070" s="40" t="str">
        <f t="shared" si="105"/>
        <v>F. Nichols, "Air Compressor Delivery Pipeline Failure," 32nd Annual Loss Prevention Symposium, Session 6d, AIChE, 1998.</v>
      </c>
      <c r="O1070" s="90" t="str">
        <f t="shared" si="107"/>
        <v>https://www.aiche.org/academy/conferences/loss-prevention-symposium/1998/proceeding/session/technical-papers</v>
      </c>
      <c r="P1070" s="28" t="s">
        <v>16959</v>
      </c>
      <c r="Q1070" s="90" t="str">
        <f>HYPERLINK(P1070)</f>
        <v>https://www.aiche.org/node/1709436/group/9331/session/119086/paper/823731</v>
      </c>
    </row>
    <row r="1071" spans="1:17" ht="46.5" x14ac:dyDescent="0.35">
      <c r="A1071" s="29">
        <v>1070</v>
      </c>
      <c r="B1071" s="29" t="s">
        <v>12666</v>
      </c>
      <c r="C1071" s="29" t="s">
        <v>12667</v>
      </c>
      <c r="D1071" s="28" t="s">
        <v>1050</v>
      </c>
      <c r="E1071" s="28" t="s">
        <v>13051</v>
      </c>
      <c r="F1071" s="28" t="s">
        <v>13056</v>
      </c>
      <c r="G1071" s="29"/>
      <c r="H1071" s="29"/>
      <c r="I1071" s="29"/>
      <c r="J1071" s="29" t="s">
        <v>1160</v>
      </c>
      <c r="K1071" s="29">
        <v>33</v>
      </c>
      <c r="L1071" s="28" t="s">
        <v>12986</v>
      </c>
      <c r="M1071" s="65" t="str">
        <f>HYPERLINK("https://www.aiche.org/academy/conferences/loss-prevention-symposium/1998/proceeding")</f>
        <v>https://www.aiche.org/academy/conferences/loss-prevention-symposium/1998/proceeding</v>
      </c>
      <c r="N1071" s="40" t="str">
        <f t="shared" si="105"/>
        <v>J. Park, E. Irdam, S.Lin, et al., "Use of Calorimetry Data and Modeling for Incident Investigation and Corrective Action ," 32nd Annual Loss Prevention Symposium, Session 6e, AIChE, 1998.</v>
      </c>
      <c r="O1071" s="90" t="str">
        <f>HYPERLINK("https://www.aiche.org/academy/conferences/loss-prevention-symposium/1998/proceeding/session/technical-papers")</f>
        <v>https://www.aiche.org/academy/conferences/loss-prevention-symposium/1998/proceeding/session/technical-papers</v>
      </c>
      <c r="P1071" s="28" t="s">
        <v>16960</v>
      </c>
      <c r="Q1071" s="90" t="str">
        <f>HYPERLINK(P1071)</f>
        <v>https://www.aiche.org/node/1709436/group/9331/session/119086/paper/823736</v>
      </c>
    </row>
    <row r="1072" spans="1:17" ht="46.5" x14ac:dyDescent="0.35">
      <c r="A1072" s="29">
        <v>1071</v>
      </c>
      <c r="B1072" s="29" t="s">
        <v>12668</v>
      </c>
      <c r="C1072" s="29" t="s">
        <v>12669</v>
      </c>
      <c r="D1072" s="38" t="s">
        <v>13059</v>
      </c>
      <c r="E1072" s="28" t="s">
        <v>14067</v>
      </c>
      <c r="F1072" s="28" t="s">
        <v>1898</v>
      </c>
      <c r="G1072" s="29"/>
      <c r="H1072" s="29"/>
      <c r="I1072" s="29"/>
      <c r="J1072" s="29" t="s">
        <v>1072</v>
      </c>
      <c r="K1072" s="29">
        <v>1</v>
      </c>
      <c r="L1072" s="28" t="s">
        <v>12991</v>
      </c>
      <c r="M1072" s="65" t="str">
        <f t="shared" ref="M1072:M1103" si="109">HYPERLINK("https://www.aiche.org/academy/conferences/loss-prevention-symposium/1999/proceeding")</f>
        <v>https://www.aiche.org/academy/conferences/loss-prevention-symposium/1999/proceeding</v>
      </c>
      <c r="N1072" s="40" t="str">
        <f t="shared" si="105"/>
        <v>P. Gruhn, "Lessons Learned on Safety Instrumented System Design (To Engineer is Human)," 33th Annual Loss Prevention Symposium, Session 1a, AIChE, 1999.</v>
      </c>
      <c r="O1072" s="90" t="str">
        <f t="shared" ref="O1072:O1103" si="110">HYPERLINK("https://www.aiche.org/academy/conferences/loss-prevention-symposium/1999/proceeding/session/technical-papers")</f>
        <v>https://www.aiche.org/academy/conferences/loss-prevention-symposium/1999/proceeding/session/technical-papers</v>
      </c>
      <c r="P1072" s="28" t="s">
        <v>16961</v>
      </c>
      <c r="Q1072" s="90" t="str">
        <f t="shared" ref="Q1072:Q1135" si="111">HYPERLINK(P1072)</f>
        <v>https://www.aiche.org/node/1733156/group/9336/session/119096/paper/823751</v>
      </c>
    </row>
    <row r="1073" spans="1:17" ht="46.5" x14ac:dyDescent="0.35">
      <c r="A1073" s="29">
        <v>1072</v>
      </c>
      <c r="B1073" s="29" t="s">
        <v>12668</v>
      </c>
      <c r="C1073" s="29" t="s">
        <v>12669</v>
      </c>
      <c r="D1073" s="38" t="s">
        <v>13059</v>
      </c>
      <c r="E1073" s="28" t="s">
        <v>12831</v>
      </c>
      <c r="F1073" s="28" t="s">
        <v>12542</v>
      </c>
      <c r="G1073" s="29"/>
      <c r="H1073" s="29"/>
      <c r="I1073" s="29"/>
      <c r="J1073" s="29" t="s">
        <v>1075</v>
      </c>
      <c r="K1073" s="29">
        <v>2</v>
      </c>
      <c r="L1073" s="28" t="s">
        <v>12991</v>
      </c>
      <c r="M1073" s="65" t="str">
        <f t="shared" si="109"/>
        <v>https://www.aiche.org/academy/conferences/loss-prevention-symposium/1999/proceeding</v>
      </c>
      <c r="N1073" s="40" t="str">
        <f t="shared" si="105"/>
        <v>E. M. Marszal, B. A. Fuller, and J. N. Shah, "Comparison of Safety Integrity Level Selection Methods and Utilization of Risk Based Approaches," 33th Annual Loss Prevention Symposium, Session 1b, AIChE, 1999.</v>
      </c>
      <c r="O1073" s="90" t="str">
        <f t="shared" si="110"/>
        <v>https://www.aiche.org/academy/conferences/loss-prevention-symposium/1999/proceeding/session/technical-papers</v>
      </c>
      <c r="P1073" s="28" t="s">
        <v>16962</v>
      </c>
      <c r="Q1073" s="90" t="str">
        <f t="shared" si="111"/>
        <v>https://www.aiche.org/node/1733156/group/9336/session/119096/paper/823756</v>
      </c>
    </row>
    <row r="1074" spans="1:17" ht="46.5" x14ac:dyDescent="0.35">
      <c r="A1074" s="29">
        <v>1073</v>
      </c>
      <c r="B1074" s="29" t="s">
        <v>12668</v>
      </c>
      <c r="C1074" s="29" t="s">
        <v>12669</v>
      </c>
      <c r="D1074" s="38" t="s">
        <v>13059</v>
      </c>
      <c r="E1074" s="28" t="s">
        <v>12832</v>
      </c>
      <c r="F1074" s="28" t="s">
        <v>14068</v>
      </c>
      <c r="G1074" s="29"/>
      <c r="H1074" s="29"/>
      <c r="I1074" s="29"/>
      <c r="J1074" s="29" t="s">
        <v>1080</v>
      </c>
      <c r="K1074" s="29">
        <v>3</v>
      </c>
      <c r="L1074" s="28" t="s">
        <v>12991</v>
      </c>
      <c r="M1074" s="65" t="str">
        <f t="shared" si="109"/>
        <v>https://www.aiche.org/academy/conferences/loss-prevention-symposium/1999/proceeding</v>
      </c>
      <c r="N1074" s="40" t="str">
        <f t="shared" si="105"/>
        <v>A. E. Summers, K. Ford, and G. Raney, "Estimation and Evaluation of Common Cause Failure in SIS," 33th Annual Loss Prevention Symposium, Session 1c, AIChE, 1999.</v>
      </c>
      <c r="O1074" s="90" t="str">
        <f t="shared" si="110"/>
        <v>https://www.aiche.org/academy/conferences/loss-prevention-symposium/1999/proceeding/session/technical-papers</v>
      </c>
      <c r="P1074" s="28" t="s">
        <v>16963</v>
      </c>
      <c r="Q1074" s="90" t="str">
        <f t="shared" si="111"/>
        <v>https://www.aiche.org/node/1733156/group/9336/session/119096/paper/823761</v>
      </c>
    </row>
    <row r="1075" spans="1:17" ht="31" x14ac:dyDescent="0.35">
      <c r="A1075" s="29">
        <v>1074</v>
      </c>
      <c r="B1075" s="29" t="s">
        <v>12668</v>
      </c>
      <c r="C1075" s="29" t="s">
        <v>12669</v>
      </c>
      <c r="D1075" s="38" t="s">
        <v>13059</v>
      </c>
      <c r="E1075" s="28" t="s">
        <v>14069</v>
      </c>
      <c r="F1075" s="28" t="s">
        <v>7094</v>
      </c>
      <c r="G1075" s="29"/>
      <c r="H1075" s="29"/>
      <c r="I1075" s="29"/>
      <c r="J1075" s="29" t="s">
        <v>1083</v>
      </c>
      <c r="K1075" s="29">
        <v>4</v>
      </c>
      <c r="L1075" s="28" t="s">
        <v>12991</v>
      </c>
      <c r="M1075" s="65" t="str">
        <f t="shared" si="109"/>
        <v>https://www.aiche.org/academy/conferences/loss-prevention-symposium/1999/proceeding</v>
      </c>
      <c r="N1075" s="40" t="str">
        <f t="shared" si="105"/>
        <v>W. Cohen, "Application of ISA S84.01 to SIS in the Chemical and Petrochemical Industries," 33th Annual Loss Prevention Symposium, Session 1d, AIChE, 1999.</v>
      </c>
      <c r="O1075" s="90" t="str">
        <f t="shared" si="110"/>
        <v>https://www.aiche.org/academy/conferences/loss-prevention-symposium/1999/proceeding/session/technical-papers</v>
      </c>
      <c r="P1075" s="28" t="s">
        <v>16964</v>
      </c>
      <c r="Q1075" s="90" t="str">
        <f t="shared" si="111"/>
        <v>https://www.aiche.org/node/1733156/group/9336/session/119096/paper/823766</v>
      </c>
    </row>
    <row r="1076" spans="1:17" ht="46.5" x14ac:dyDescent="0.35">
      <c r="A1076" s="29">
        <v>1075</v>
      </c>
      <c r="B1076" s="29" t="s">
        <v>12668</v>
      </c>
      <c r="C1076" s="29" t="s">
        <v>12669</v>
      </c>
      <c r="D1076" s="38" t="s">
        <v>13059</v>
      </c>
      <c r="E1076" s="28" t="s">
        <v>14070</v>
      </c>
      <c r="F1076" s="28" t="s">
        <v>7123</v>
      </c>
      <c r="G1076" s="29"/>
      <c r="H1076" s="29"/>
      <c r="I1076" s="29"/>
      <c r="J1076" s="29" t="s">
        <v>12973</v>
      </c>
      <c r="K1076" s="29">
        <v>5</v>
      </c>
      <c r="L1076" s="28" t="s">
        <v>12991</v>
      </c>
      <c r="M1076" s="65" t="str">
        <f t="shared" si="109"/>
        <v>https://www.aiche.org/academy/conferences/loss-prevention-symposium/1999/proceeding</v>
      </c>
      <c r="N1076" s="40" t="str">
        <f t="shared" si="105"/>
        <v>K. Bhimavarapu and P. Stavrianidis, "Safety Integrity Level Analysis for Processes - Methodologies and Issues," 33th Annual Loss Prevention Symposium, Session 1e, AIChE, 1999.</v>
      </c>
      <c r="O1076" s="90" t="str">
        <f t="shared" si="110"/>
        <v>https://www.aiche.org/academy/conferences/loss-prevention-symposium/1999/proceeding/session/technical-papers</v>
      </c>
      <c r="P1076" s="28" t="s">
        <v>16965</v>
      </c>
      <c r="Q1076" s="90" t="str">
        <f t="shared" si="111"/>
        <v>https://www.aiche.org/node/1733156/group/9336/session/119096/paper/823771</v>
      </c>
    </row>
    <row r="1077" spans="1:17" ht="31" x14ac:dyDescent="0.35">
      <c r="A1077" s="29">
        <v>1076</v>
      </c>
      <c r="B1077" s="29" t="s">
        <v>12668</v>
      </c>
      <c r="C1077" s="29" t="s">
        <v>12669</v>
      </c>
      <c r="D1077" s="38" t="s">
        <v>13059</v>
      </c>
      <c r="E1077" s="28" t="s">
        <v>14071</v>
      </c>
      <c r="F1077" s="28" t="s">
        <v>6209</v>
      </c>
      <c r="G1077" s="29"/>
      <c r="H1077" s="29"/>
      <c r="I1077" s="29"/>
      <c r="J1077" s="29" t="s">
        <v>12974</v>
      </c>
      <c r="K1077" s="29">
        <v>6</v>
      </c>
      <c r="L1077" s="28" t="s">
        <v>12991</v>
      </c>
      <c r="M1077" s="65" t="str">
        <f t="shared" si="109"/>
        <v>https://www.aiche.org/academy/conferences/loss-prevention-symposium/1999/proceeding</v>
      </c>
      <c r="N1077" s="40" t="str">
        <f t="shared" si="105"/>
        <v>A. M. Dowell III, "Layer of Protection Analysis and Inherently Safer Processes," 33th Annual Loss Prevention Symposium, Session 1f, AIChE, 1999.</v>
      </c>
      <c r="O1077" s="90" t="str">
        <f t="shared" si="110"/>
        <v>https://www.aiche.org/academy/conferences/loss-prevention-symposium/1999/proceeding/session/technical-papers</v>
      </c>
      <c r="P1077" s="28" t="s">
        <v>16966</v>
      </c>
      <c r="Q1077" s="90" t="str">
        <f t="shared" si="111"/>
        <v>https://www.aiche.org/node/1733156/group/9336/session/119096/paper/823776</v>
      </c>
    </row>
    <row r="1078" spans="1:17" ht="46.5" x14ac:dyDescent="0.35">
      <c r="A1078" s="29">
        <v>1077</v>
      </c>
      <c r="B1078" s="29" t="s">
        <v>12668</v>
      </c>
      <c r="C1078" s="29" t="s">
        <v>12669</v>
      </c>
      <c r="D1078" s="38" t="s">
        <v>13060</v>
      </c>
      <c r="E1078" s="28" t="s">
        <v>14072</v>
      </c>
      <c r="F1078" s="28" t="s">
        <v>14073</v>
      </c>
      <c r="G1078" s="29"/>
      <c r="H1078" s="29"/>
      <c r="I1078" s="29"/>
      <c r="J1078" s="29" t="s">
        <v>1088</v>
      </c>
      <c r="K1078" s="29">
        <v>7</v>
      </c>
      <c r="L1078" s="28" t="s">
        <v>12991</v>
      </c>
      <c r="M1078" s="65" t="str">
        <f t="shared" si="109"/>
        <v>https://www.aiche.org/academy/conferences/loss-prevention-symposium/1999/proceeding</v>
      </c>
      <c r="N1078" s="40" t="str">
        <f t="shared" si="105"/>
        <v>G. Bradley Chadwell and F. Leverenz, "Importance Measures for Prioritization of Mechanical Integrity and Risk Reduction Activities," 33th Annual Loss Prevention Symposium, Session 2a, AIChE, 1999.</v>
      </c>
      <c r="O1078" s="90" t="str">
        <f t="shared" si="110"/>
        <v>https://www.aiche.org/academy/conferences/loss-prevention-symposium/1999/proceeding/session/technical-papers</v>
      </c>
      <c r="P1078" s="28" t="s">
        <v>16967</v>
      </c>
      <c r="Q1078" s="90" t="str">
        <f t="shared" si="111"/>
        <v>https://www.aiche.org/node/1733156/group/9336/session/119096/paper/823781</v>
      </c>
    </row>
    <row r="1079" spans="1:17" ht="46.5" x14ac:dyDescent="0.35">
      <c r="A1079" s="29">
        <v>1078</v>
      </c>
      <c r="B1079" s="29" t="s">
        <v>12668</v>
      </c>
      <c r="C1079" s="29" t="s">
        <v>12669</v>
      </c>
      <c r="D1079" s="38" t="s">
        <v>13060</v>
      </c>
      <c r="E1079" s="28" t="s">
        <v>12833</v>
      </c>
      <c r="F1079" s="28" t="s">
        <v>14074</v>
      </c>
      <c r="G1079" s="29"/>
      <c r="H1079" s="29"/>
      <c r="I1079" s="29"/>
      <c r="J1079" s="29" t="s">
        <v>12975</v>
      </c>
      <c r="K1079" s="29">
        <v>8</v>
      </c>
      <c r="L1079" s="28" t="s">
        <v>12991</v>
      </c>
      <c r="M1079" s="65" t="str">
        <f t="shared" si="109"/>
        <v>https://www.aiche.org/academy/conferences/loss-prevention-symposium/1999/proceeding</v>
      </c>
      <c r="N1079" s="40" t="str">
        <f t="shared" si="105"/>
        <v>A. Ness and L. Davis, "Using Quantitative Risk Assessment to Develop a Cost Effective Spill Prevention Program," 33th Annual Loss Prevention Symposium, Session 2b, AIChE, 1999.</v>
      </c>
      <c r="O1079" s="90" t="str">
        <f t="shared" si="110"/>
        <v>https://www.aiche.org/academy/conferences/loss-prevention-symposium/1999/proceeding/session/technical-papers</v>
      </c>
      <c r="P1079" s="28" t="s">
        <v>16968</v>
      </c>
      <c r="Q1079" s="90" t="str">
        <f t="shared" si="111"/>
        <v>https://www.aiche.org/node/1733156/group/9336/session/119096/paper/823786</v>
      </c>
    </row>
    <row r="1080" spans="1:17" ht="46.5" x14ac:dyDescent="0.35">
      <c r="A1080" s="29">
        <v>1079</v>
      </c>
      <c r="B1080" s="29" t="s">
        <v>12668</v>
      </c>
      <c r="C1080" s="29" t="s">
        <v>12669</v>
      </c>
      <c r="D1080" s="38" t="s">
        <v>13060</v>
      </c>
      <c r="E1080" s="28" t="s">
        <v>12849</v>
      </c>
      <c r="F1080" s="28" t="s">
        <v>12543</v>
      </c>
      <c r="G1080" s="29"/>
      <c r="H1080" s="29"/>
      <c r="I1080" s="29"/>
      <c r="J1080" s="29" t="s">
        <v>1093</v>
      </c>
      <c r="K1080" s="29">
        <v>9</v>
      </c>
      <c r="L1080" s="28" t="s">
        <v>12991</v>
      </c>
      <c r="M1080" s="65" t="str">
        <f t="shared" si="109"/>
        <v>https://www.aiche.org/academy/conferences/loss-prevention-symposium/1999/proceeding</v>
      </c>
      <c r="N1080" s="40" t="str">
        <f t="shared" si="105"/>
        <v>P. Berwanger, R. Kreder, and W. Lee, "Non-Conformance of Existing Pressure Relief Systems with Recommended Practices: A Statistical Analysis," 33th Annual Loss Prevention Symposium, Session 2c, AIChE, 1999.</v>
      </c>
      <c r="O1080" s="90" t="str">
        <f t="shared" si="110"/>
        <v>https://www.aiche.org/academy/conferences/loss-prevention-symposium/1999/proceeding/session/technical-papers</v>
      </c>
      <c r="P1080" s="28" t="s">
        <v>16969</v>
      </c>
      <c r="Q1080" s="90" t="str">
        <f t="shared" si="111"/>
        <v>https://www.aiche.org/node/1733156/group/9336/session/119096/paper/823791</v>
      </c>
    </row>
    <row r="1081" spans="1:17" ht="62" x14ac:dyDescent="0.35">
      <c r="A1081" s="29">
        <v>1080</v>
      </c>
      <c r="B1081" s="29" t="s">
        <v>12668</v>
      </c>
      <c r="C1081" s="29" t="s">
        <v>12669</v>
      </c>
      <c r="D1081" s="38" t="s">
        <v>13060</v>
      </c>
      <c r="E1081" s="28" t="s">
        <v>12834</v>
      </c>
      <c r="F1081" s="28" t="s">
        <v>14075</v>
      </c>
      <c r="G1081" s="29"/>
      <c r="H1081" s="29"/>
      <c r="I1081" s="29"/>
      <c r="J1081" s="29" t="s">
        <v>1097</v>
      </c>
      <c r="K1081" s="29">
        <v>10</v>
      </c>
      <c r="L1081" s="28" t="s">
        <v>12991</v>
      </c>
      <c r="M1081" s="65" t="str">
        <f t="shared" si="109"/>
        <v>https://www.aiche.org/academy/conferences/loss-prevention-symposium/1999/proceeding</v>
      </c>
      <c r="N1081" s="40" t="str">
        <f t="shared" si="105"/>
        <v>K. Fenton and R. Rosser, "Are Multiple Environmental, Health and Safety Programs Driving You Mad? One Company's Approach to Alignment Through Organizational Involvement and Management of Change Processes," 33th Annual Loss Prevention Symposium, Session 2d, AIChE, 1999.</v>
      </c>
      <c r="O1081" s="90" t="str">
        <f t="shared" si="110"/>
        <v>https://www.aiche.org/academy/conferences/loss-prevention-symposium/1999/proceeding/session/technical-papers</v>
      </c>
      <c r="P1081" s="28" t="s">
        <v>16970</v>
      </c>
      <c r="Q1081" s="90" t="str">
        <f t="shared" si="111"/>
        <v>https://www.aiche.org/node/1733156/group/9336/session/119096/paper/823796</v>
      </c>
    </row>
    <row r="1082" spans="1:17" ht="46.5" x14ac:dyDescent="0.35">
      <c r="A1082" s="29">
        <v>1081</v>
      </c>
      <c r="B1082" s="29" t="s">
        <v>12668</v>
      </c>
      <c r="C1082" s="29" t="s">
        <v>12669</v>
      </c>
      <c r="D1082" s="38" t="s">
        <v>13060</v>
      </c>
      <c r="E1082" s="28" t="s">
        <v>12835</v>
      </c>
      <c r="F1082" s="28" t="s">
        <v>12544</v>
      </c>
      <c r="G1082" s="29"/>
      <c r="H1082" s="29"/>
      <c r="I1082" s="29"/>
      <c r="J1082" s="29" t="s">
        <v>1100</v>
      </c>
      <c r="K1082" s="29">
        <v>11</v>
      </c>
      <c r="L1082" s="28" t="s">
        <v>12991</v>
      </c>
      <c r="M1082" s="65" t="str">
        <f t="shared" si="109"/>
        <v>https://www.aiche.org/academy/conferences/loss-prevention-symposium/1999/proceeding</v>
      </c>
      <c r="N1082" s="40" t="str">
        <f t="shared" si="105"/>
        <v>L. Gimpelson, "Developing the One Plan for Emergency Response and Release Prevention," 33th Annual Loss Prevention Symposium, Session 2e, AIChE, 1999.</v>
      </c>
      <c r="O1082" s="90" t="str">
        <f t="shared" si="110"/>
        <v>https://www.aiche.org/academy/conferences/loss-prevention-symposium/1999/proceeding/session/technical-papers</v>
      </c>
      <c r="P1082" s="28" t="s">
        <v>16971</v>
      </c>
      <c r="Q1082" s="90" t="str">
        <f t="shared" si="111"/>
        <v>https://www.aiche.org/node/1733156/group/9336/session/119096/paper/823801</v>
      </c>
    </row>
    <row r="1083" spans="1:17" ht="31" x14ac:dyDescent="0.35">
      <c r="A1083" s="29">
        <v>1082</v>
      </c>
      <c r="B1083" s="29" t="s">
        <v>12668</v>
      </c>
      <c r="C1083" s="29" t="s">
        <v>12669</v>
      </c>
      <c r="D1083" s="38" t="s">
        <v>13061</v>
      </c>
      <c r="E1083" s="28" t="s">
        <v>12836</v>
      </c>
      <c r="F1083" s="28" t="s">
        <v>12545</v>
      </c>
      <c r="G1083" s="29"/>
      <c r="H1083" s="29"/>
      <c r="I1083" s="29"/>
      <c r="J1083" s="29" t="s">
        <v>1105</v>
      </c>
      <c r="K1083" s="29">
        <v>12</v>
      </c>
      <c r="L1083" s="28" t="s">
        <v>12991</v>
      </c>
      <c r="M1083" s="65" t="str">
        <f t="shared" si="109"/>
        <v>https://www.aiche.org/academy/conferences/loss-prevention-symposium/1999/proceeding</v>
      </c>
      <c r="N1083" s="40" t="str">
        <f t="shared" si="105"/>
        <v>M. Perron, "Human Factors in a More Global Envinronment," 33th Annual Loss Prevention Symposium, Session 3a, AIChE, 1999.</v>
      </c>
      <c r="O1083" s="90" t="str">
        <f t="shared" si="110"/>
        <v>https://www.aiche.org/academy/conferences/loss-prevention-symposium/1999/proceeding/session/technical-papers</v>
      </c>
      <c r="P1083" s="28" t="s">
        <v>16972</v>
      </c>
      <c r="Q1083" s="90" t="str">
        <f t="shared" si="111"/>
        <v>https://www.aiche.org/node/1733156/group/9336/session/119096/paper/823806</v>
      </c>
    </row>
    <row r="1084" spans="1:17" ht="46.5" x14ac:dyDescent="0.35">
      <c r="A1084" s="29">
        <v>1083</v>
      </c>
      <c r="B1084" s="29" t="s">
        <v>12668</v>
      </c>
      <c r="C1084" s="29" t="s">
        <v>12669</v>
      </c>
      <c r="D1084" s="38" t="s">
        <v>13061</v>
      </c>
      <c r="E1084" s="28" t="s">
        <v>12546</v>
      </c>
      <c r="F1084" s="28" t="s">
        <v>14076</v>
      </c>
      <c r="G1084" s="29"/>
      <c r="H1084" s="29"/>
      <c r="I1084" s="29"/>
      <c r="J1084" s="29" t="s">
        <v>1109</v>
      </c>
      <c r="K1084" s="29">
        <v>13</v>
      </c>
      <c r="L1084" s="28" t="s">
        <v>12991</v>
      </c>
      <c r="M1084" s="65" t="str">
        <f t="shared" si="109"/>
        <v>https://www.aiche.org/academy/conferences/loss-prevention-symposium/1999/proceeding</v>
      </c>
      <c r="N1084" s="40" t="str">
        <f t="shared" si="105"/>
        <v>T. Williams and M. Gromacki, "Eliminating Error-Likely Situations During Procedure Updates," 33th Annual Loss Prevention Symposium, Session 3b, AIChE, 1999.</v>
      </c>
      <c r="O1084" s="90" t="str">
        <f t="shared" si="110"/>
        <v>https://www.aiche.org/academy/conferences/loss-prevention-symposium/1999/proceeding/session/technical-papers</v>
      </c>
      <c r="P1084" s="28" t="s">
        <v>16973</v>
      </c>
      <c r="Q1084" s="90" t="str">
        <f t="shared" si="111"/>
        <v>https://www.aiche.org/node/1733156/group/9336/session/119096/paper/823811</v>
      </c>
    </row>
    <row r="1085" spans="1:17" ht="46.5" x14ac:dyDescent="0.35">
      <c r="A1085" s="29">
        <v>1084</v>
      </c>
      <c r="B1085" s="29" t="s">
        <v>12668</v>
      </c>
      <c r="C1085" s="29" t="s">
        <v>12669</v>
      </c>
      <c r="D1085" s="38" t="s">
        <v>13061</v>
      </c>
      <c r="E1085" s="28" t="s">
        <v>14077</v>
      </c>
      <c r="F1085" s="28" t="s">
        <v>7115</v>
      </c>
      <c r="G1085" s="29"/>
      <c r="H1085" s="29"/>
      <c r="I1085" s="29"/>
      <c r="J1085" s="29" t="s">
        <v>1113</v>
      </c>
      <c r="K1085" s="29">
        <v>14</v>
      </c>
      <c r="L1085" s="28" t="s">
        <v>12991</v>
      </c>
      <c r="M1085" s="65" t="str">
        <f t="shared" si="109"/>
        <v>https://www.aiche.org/academy/conferences/loss-prevention-symposium/1999/proceeding</v>
      </c>
      <c r="N1085" s="40" t="str">
        <f t="shared" si="105"/>
        <v>P. Westfall-Lake, ""Human Factors: Preventing Catastrophic Human Error in 24-Hour Operations"," 33th Annual Loss Prevention Symposium, Session 3c, AIChE, 1999.</v>
      </c>
      <c r="O1085" s="90" t="str">
        <f t="shared" si="110"/>
        <v>https://www.aiche.org/academy/conferences/loss-prevention-symposium/1999/proceeding/session/technical-papers</v>
      </c>
      <c r="P1085" s="28" t="s">
        <v>16974</v>
      </c>
      <c r="Q1085" s="90" t="str">
        <f t="shared" si="111"/>
        <v>https://www.aiche.org/node/1733156/group/9336/session/119096/paper/823816</v>
      </c>
    </row>
    <row r="1086" spans="1:17" ht="46.5" x14ac:dyDescent="0.35">
      <c r="A1086" s="29">
        <v>1085</v>
      </c>
      <c r="B1086" s="29" t="s">
        <v>12668</v>
      </c>
      <c r="C1086" s="29" t="s">
        <v>12669</v>
      </c>
      <c r="D1086" s="38" t="s">
        <v>13061</v>
      </c>
      <c r="E1086" s="28" t="s">
        <v>14078</v>
      </c>
      <c r="F1086" s="28" t="s">
        <v>14079</v>
      </c>
      <c r="G1086" s="29"/>
      <c r="H1086" s="29"/>
      <c r="I1086" s="29"/>
      <c r="J1086" s="29" t="s">
        <v>1117</v>
      </c>
      <c r="K1086" s="29">
        <v>15</v>
      </c>
      <c r="L1086" s="28" t="s">
        <v>12991</v>
      </c>
      <c r="M1086" s="65" t="str">
        <f t="shared" si="109"/>
        <v>https://www.aiche.org/academy/conferences/loss-prevention-symposium/1999/proceeding</v>
      </c>
      <c r="N1086" s="40" t="str">
        <f t="shared" si="105"/>
        <v>G. B. Chadwell, F. L. Leverenz, and S. E. Rose, "Contribution of Human Factors to Incidents in the Petroleum Refining Industry," 33th Annual Loss Prevention Symposium, Session 3d, AIChE, 1999.</v>
      </c>
      <c r="O1086" s="90" t="str">
        <f t="shared" si="110"/>
        <v>https://www.aiche.org/academy/conferences/loss-prevention-symposium/1999/proceeding/session/technical-papers</v>
      </c>
      <c r="P1086" s="28" t="s">
        <v>16975</v>
      </c>
      <c r="Q1086" s="90" t="str">
        <f t="shared" si="111"/>
        <v>https://www.aiche.org/node/1733156/group/9336/session/119096/paper/823821</v>
      </c>
    </row>
    <row r="1087" spans="1:17" ht="31" x14ac:dyDescent="0.35">
      <c r="A1087" s="29">
        <v>1086</v>
      </c>
      <c r="B1087" s="29" t="s">
        <v>12668</v>
      </c>
      <c r="C1087" s="29" t="s">
        <v>12669</v>
      </c>
      <c r="D1087" s="38" t="s">
        <v>13061</v>
      </c>
      <c r="E1087" s="28" t="s">
        <v>14080</v>
      </c>
      <c r="F1087" s="28" t="s">
        <v>14081</v>
      </c>
      <c r="G1087" s="29"/>
      <c r="H1087" s="29"/>
      <c r="I1087" s="29"/>
      <c r="J1087" s="29" t="s">
        <v>1120</v>
      </c>
      <c r="K1087" s="29">
        <v>16</v>
      </c>
      <c r="L1087" s="28" t="s">
        <v>12991</v>
      </c>
      <c r="M1087" s="65" t="str">
        <f t="shared" si="109"/>
        <v>https://www.aiche.org/academy/conferences/loss-prevention-symposium/1999/proceeding</v>
      </c>
      <c r="N1087" s="40" t="str">
        <f t="shared" si="105"/>
        <v>D. R. LaJeunesse, "SOCMA/OEC Chemical Process Operator Workshops," 33th Annual Loss Prevention Symposium, Session 3e, AIChE, 1999.</v>
      </c>
      <c r="O1087" s="90" t="str">
        <f t="shared" si="110"/>
        <v>https://www.aiche.org/academy/conferences/loss-prevention-symposium/1999/proceeding/session/technical-papers</v>
      </c>
      <c r="P1087" s="28" t="s">
        <v>16976</v>
      </c>
      <c r="Q1087" s="90" t="str">
        <f t="shared" si="111"/>
        <v>https://www.aiche.org/node/1733156/group/9336/session/119096/paper/823826</v>
      </c>
    </row>
    <row r="1088" spans="1:17" ht="31" x14ac:dyDescent="0.35">
      <c r="A1088" s="29">
        <v>1087</v>
      </c>
      <c r="B1088" s="29" t="s">
        <v>12668</v>
      </c>
      <c r="C1088" s="29" t="s">
        <v>12669</v>
      </c>
      <c r="D1088" s="38" t="s">
        <v>13061</v>
      </c>
      <c r="E1088" s="28" t="s">
        <v>12837</v>
      </c>
      <c r="F1088" s="28" t="s">
        <v>14082</v>
      </c>
      <c r="G1088" s="29"/>
      <c r="H1088" s="29"/>
      <c r="I1088" s="29"/>
      <c r="J1088" s="29" t="s">
        <v>12977</v>
      </c>
      <c r="K1088" s="29">
        <v>17</v>
      </c>
      <c r="L1088" s="28" t="s">
        <v>12991</v>
      </c>
      <c r="M1088" s="65" t="str">
        <f t="shared" si="109"/>
        <v>https://www.aiche.org/academy/conferences/loss-prevention-symposium/1999/proceeding</v>
      </c>
      <c r="N1088" s="40" t="str">
        <f t="shared" si="105"/>
        <v>M. Moosemiller and J. Philley, "Hazard Identification for General Industry Activities," 33th Annual Loss Prevention Symposium, Session 3f, AIChE, 1999.</v>
      </c>
      <c r="O1088" s="90" t="str">
        <f t="shared" si="110"/>
        <v>https://www.aiche.org/academy/conferences/loss-prevention-symposium/1999/proceeding/session/technical-papers</v>
      </c>
      <c r="P1088" s="28" t="s">
        <v>16977</v>
      </c>
      <c r="Q1088" s="90" t="str">
        <f t="shared" si="111"/>
        <v>https://www.aiche.org/node/1733156/group/9336/session/119096/paper/823831</v>
      </c>
    </row>
    <row r="1089" spans="1:17" ht="46.5" x14ac:dyDescent="0.35">
      <c r="A1089" s="29">
        <v>1088</v>
      </c>
      <c r="B1089" s="29" t="s">
        <v>12668</v>
      </c>
      <c r="C1089" s="29" t="s">
        <v>12669</v>
      </c>
      <c r="D1089" s="38" t="s">
        <v>13062</v>
      </c>
      <c r="E1089" s="28" t="s">
        <v>14083</v>
      </c>
      <c r="F1089" s="28" t="s">
        <v>12547</v>
      </c>
      <c r="G1089" s="29"/>
      <c r="H1089" s="29"/>
      <c r="I1089" s="29"/>
      <c r="J1089" s="29" t="s">
        <v>1125</v>
      </c>
      <c r="K1089" s="29">
        <v>18</v>
      </c>
      <c r="L1089" s="28" t="s">
        <v>12991</v>
      </c>
      <c r="M1089" s="65" t="str">
        <f t="shared" si="109"/>
        <v>https://www.aiche.org/academy/conferences/loss-prevention-symposium/1999/proceeding</v>
      </c>
      <c r="N1089" s="40" t="str">
        <f t="shared" si="105"/>
        <v>R. Johnson, "Analyze Hazards, Not Just Risks," 33th Annual Loss Prevention Symposium, Session 4a, AIChE, 1999.</v>
      </c>
      <c r="O1089" s="90" t="str">
        <f t="shared" si="110"/>
        <v>https://www.aiche.org/academy/conferences/loss-prevention-symposium/1999/proceeding/session/technical-papers</v>
      </c>
      <c r="P1089" s="28" t="s">
        <v>16978</v>
      </c>
      <c r="Q1089" s="90" t="str">
        <f t="shared" si="111"/>
        <v>https://www.aiche.org/node/1733156/group/9336/session/119096/paper/823836</v>
      </c>
    </row>
    <row r="1090" spans="1:17" ht="46.5" x14ac:dyDescent="0.35">
      <c r="A1090" s="29">
        <v>1089</v>
      </c>
      <c r="B1090" s="29" t="s">
        <v>12668</v>
      </c>
      <c r="C1090" s="29" t="s">
        <v>12669</v>
      </c>
      <c r="D1090" s="38" t="s">
        <v>13062</v>
      </c>
      <c r="E1090" s="28" t="s">
        <v>12838</v>
      </c>
      <c r="F1090" s="28" t="s">
        <v>7119</v>
      </c>
      <c r="G1090" s="29"/>
      <c r="H1090" s="29"/>
      <c r="I1090" s="29"/>
      <c r="J1090" s="29" t="s">
        <v>1129</v>
      </c>
      <c r="K1090" s="29">
        <v>19</v>
      </c>
      <c r="L1090" s="28" t="s">
        <v>12991</v>
      </c>
      <c r="M1090" s="65" t="str">
        <f t="shared" si="109"/>
        <v>https://www.aiche.org/academy/conferences/loss-prevention-symposium/1999/proceeding</v>
      </c>
      <c r="N1090" s="40" t="str">
        <f t="shared" si="105"/>
        <v>D. Leggett and J. Singh, "Process Improvements from Incident Data," 33th Annual Loss Prevention Symposium, Session 4b, AIChE, 1999.</v>
      </c>
      <c r="O1090" s="90" t="str">
        <f t="shared" si="110"/>
        <v>https://www.aiche.org/academy/conferences/loss-prevention-symposium/1999/proceeding/session/technical-papers</v>
      </c>
      <c r="P1090" s="28" t="s">
        <v>16979</v>
      </c>
      <c r="Q1090" s="90" t="str">
        <f t="shared" si="111"/>
        <v>https://www.aiche.org/node/1733156/group/9336/session/119096/paper/823841</v>
      </c>
    </row>
    <row r="1091" spans="1:17" ht="46.5" x14ac:dyDescent="0.35">
      <c r="A1091" s="29">
        <v>1090</v>
      </c>
      <c r="B1091" s="29" t="s">
        <v>12668</v>
      </c>
      <c r="C1091" s="29" t="s">
        <v>12669</v>
      </c>
      <c r="D1091" s="38" t="s">
        <v>13062</v>
      </c>
      <c r="E1091" s="28" t="s">
        <v>12839</v>
      </c>
      <c r="F1091" s="28" t="s">
        <v>6889</v>
      </c>
      <c r="G1091" s="29"/>
      <c r="H1091" s="29"/>
      <c r="I1091" s="29"/>
      <c r="J1091" s="29" t="s">
        <v>1132</v>
      </c>
      <c r="K1091" s="29">
        <v>20</v>
      </c>
      <c r="L1091" s="28" t="s">
        <v>12991</v>
      </c>
      <c r="M1091" s="65" t="str">
        <f t="shared" si="109"/>
        <v>https://www.aiche.org/academy/conferences/loss-prevention-symposium/1999/proceeding</v>
      </c>
      <c r="N1091" s="40" t="str">
        <f t="shared" si="105"/>
        <v>C. V. Mashuga and D. A. Crowl, "Flammability Zone Prediction Using Calculated Adiabatic Flame Temperatures," 33th Annual Loss Prevention Symposium, Session 4c, AIChE, 1999.</v>
      </c>
      <c r="O1091" s="90" t="str">
        <f t="shared" si="110"/>
        <v>https://www.aiche.org/academy/conferences/loss-prevention-symposium/1999/proceeding/session/technical-papers</v>
      </c>
      <c r="P1091" s="28" t="s">
        <v>16980</v>
      </c>
      <c r="Q1091" s="90" t="str">
        <f t="shared" si="111"/>
        <v>https://www.aiche.org/node/1733156/group/9336/session/119096/paper/823846</v>
      </c>
    </row>
    <row r="1092" spans="1:17" ht="46.5" x14ac:dyDescent="0.35">
      <c r="A1092" s="29">
        <v>1091</v>
      </c>
      <c r="B1092" s="29" t="s">
        <v>12668</v>
      </c>
      <c r="C1092" s="29" t="s">
        <v>12669</v>
      </c>
      <c r="D1092" s="38" t="s">
        <v>13062</v>
      </c>
      <c r="E1092" s="28" t="s">
        <v>14084</v>
      </c>
      <c r="F1092" s="28" t="s">
        <v>14085</v>
      </c>
      <c r="G1092" s="29"/>
      <c r="H1092" s="29"/>
      <c r="I1092" s="29"/>
      <c r="J1092" s="29" t="s">
        <v>1135</v>
      </c>
      <c r="K1092" s="29">
        <v>21</v>
      </c>
      <c r="L1092" s="28" t="s">
        <v>12991</v>
      </c>
      <c r="M1092" s="65" t="str">
        <f t="shared" si="109"/>
        <v>https://www.aiche.org/academy/conferences/loss-prevention-symposium/1999/proceeding</v>
      </c>
      <c r="N1092" s="40" t="str">
        <f t="shared" ref="N1092:N1155" si="112">F1092&amp;", """&amp;E1092&amp;","" "&amp;L1092&amp;","&amp;" Session "&amp;J1092&amp;", AIChE, "&amp;MID(C1092,5,4)&amp;"."</f>
        <v>T. Horstmann and W. Leuckel, "Influence of Turbulent Flowing Condition on the Ignition of Flammable Fuel/ Air-Mixtures," 33th Annual Loss Prevention Symposium, Session 4d, AIChE, 1999.</v>
      </c>
      <c r="O1092" s="90" t="str">
        <f t="shared" si="110"/>
        <v>https://www.aiche.org/academy/conferences/loss-prevention-symposium/1999/proceeding/session/technical-papers</v>
      </c>
      <c r="P1092" s="28" t="s">
        <v>16981</v>
      </c>
      <c r="Q1092" s="90" t="str">
        <f t="shared" si="111"/>
        <v>https://www.aiche.org/node/1733156/group/9336/session/119096/paper/823851</v>
      </c>
    </row>
    <row r="1093" spans="1:17" ht="46.5" x14ac:dyDescent="0.35">
      <c r="A1093" s="29">
        <v>1092</v>
      </c>
      <c r="B1093" s="29" t="s">
        <v>12668</v>
      </c>
      <c r="C1093" s="29" t="s">
        <v>12669</v>
      </c>
      <c r="D1093" s="38" t="s">
        <v>13062</v>
      </c>
      <c r="E1093" s="28" t="s">
        <v>14086</v>
      </c>
      <c r="F1093" s="28" t="s">
        <v>14087</v>
      </c>
      <c r="G1093" s="29"/>
      <c r="H1093" s="29"/>
      <c r="I1093" s="29"/>
      <c r="J1093" s="29" t="s">
        <v>12978</v>
      </c>
      <c r="K1093" s="29">
        <v>22</v>
      </c>
      <c r="L1093" s="28" t="s">
        <v>12991</v>
      </c>
      <c r="M1093" s="65" t="str">
        <f t="shared" si="109"/>
        <v>https://www.aiche.org/academy/conferences/loss-prevention-symposium/1999/proceeding</v>
      </c>
      <c r="N1093" s="40" t="str">
        <f t="shared" si="112"/>
        <v>Q. Baker and M. J. Tang, "A New Set of Blast Curves from Vapor Cloud Explosions," 33th Annual Loss Prevention Symposium, Session 4e, AIChE, 1999.</v>
      </c>
      <c r="O1093" s="90" t="str">
        <f t="shared" si="110"/>
        <v>https://www.aiche.org/academy/conferences/loss-prevention-symposium/1999/proceeding/session/technical-papers</v>
      </c>
      <c r="P1093" s="28" t="s">
        <v>16982</v>
      </c>
      <c r="Q1093" s="90" t="str">
        <f t="shared" si="111"/>
        <v>https://www.aiche.org/node/1733156/group/9336/session/119096/paper/823856</v>
      </c>
    </row>
    <row r="1094" spans="1:17" ht="46.5" x14ac:dyDescent="0.35">
      <c r="A1094" s="29">
        <v>1093</v>
      </c>
      <c r="B1094" s="29" t="s">
        <v>12668</v>
      </c>
      <c r="C1094" s="29" t="s">
        <v>12669</v>
      </c>
      <c r="D1094" s="38" t="s">
        <v>13063</v>
      </c>
      <c r="E1094" s="28" t="s">
        <v>14088</v>
      </c>
      <c r="F1094" s="28" t="s">
        <v>12548</v>
      </c>
      <c r="G1094" s="29"/>
      <c r="H1094" s="29"/>
      <c r="I1094" s="29"/>
      <c r="J1094" s="29" t="s">
        <v>12980</v>
      </c>
      <c r="K1094" s="29">
        <v>23</v>
      </c>
      <c r="L1094" s="28" t="s">
        <v>12991</v>
      </c>
      <c r="M1094" s="65" t="str">
        <f t="shared" si="109"/>
        <v>https://www.aiche.org/academy/conferences/loss-prevention-symposium/1999/proceeding</v>
      </c>
      <c r="N1094" s="40" t="str">
        <f t="shared" si="112"/>
        <v>T. C. Hofelich, M. S. LaBarge, and D. A. Drott, "Prevention of Thermal Runaways in Carbon Beds," 33th Annual Loss Prevention Symposium, Session 5a, AIChE, 1999.</v>
      </c>
      <c r="O1094" s="90" t="str">
        <f t="shared" si="110"/>
        <v>https://www.aiche.org/academy/conferences/loss-prevention-symposium/1999/proceeding/session/technical-papers</v>
      </c>
      <c r="P1094" s="28" t="s">
        <v>16983</v>
      </c>
      <c r="Q1094" s="90" t="str">
        <f t="shared" si="111"/>
        <v>https://www.aiche.org/node/1733156/group/9336/session/119096/paper/823861</v>
      </c>
    </row>
    <row r="1095" spans="1:17" ht="46.5" x14ac:dyDescent="0.35">
      <c r="A1095" s="29">
        <v>1094</v>
      </c>
      <c r="B1095" s="29" t="s">
        <v>12668</v>
      </c>
      <c r="C1095" s="29" t="s">
        <v>12669</v>
      </c>
      <c r="D1095" s="38" t="s">
        <v>13063</v>
      </c>
      <c r="E1095" s="28" t="s">
        <v>14089</v>
      </c>
      <c r="F1095" s="28" t="s">
        <v>10447</v>
      </c>
      <c r="G1095" s="29"/>
      <c r="H1095" s="29"/>
      <c r="I1095" s="29"/>
      <c r="J1095" s="29" t="s">
        <v>1139</v>
      </c>
      <c r="K1095" s="29">
        <v>24</v>
      </c>
      <c r="L1095" s="28" t="s">
        <v>12991</v>
      </c>
      <c r="M1095" s="65" t="str">
        <f t="shared" si="109"/>
        <v>https://www.aiche.org/academy/conferences/loss-prevention-symposium/1999/proceeding</v>
      </c>
      <c r="N1095" s="40" t="str">
        <f t="shared" si="112"/>
        <v>V. H. Edwards, "Process Hazards of Industrial Wastewater Treatment Systems," 33th Annual Loss Prevention Symposium, Session 5b, AIChE, 1999.</v>
      </c>
      <c r="O1095" s="90" t="str">
        <f t="shared" si="110"/>
        <v>https://www.aiche.org/academy/conferences/loss-prevention-symposium/1999/proceeding/session/technical-papers</v>
      </c>
      <c r="P1095" s="28" t="s">
        <v>16984</v>
      </c>
      <c r="Q1095" s="90" t="str">
        <f t="shared" si="111"/>
        <v>https://www.aiche.org/node/1733156/group/9336/session/119096/paper/823866</v>
      </c>
    </row>
    <row r="1096" spans="1:17" ht="46.5" x14ac:dyDescent="0.35">
      <c r="A1096" s="29">
        <v>1095</v>
      </c>
      <c r="B1096" s="29" t="s">
        <v>12668</v>
      </c>
      <c r="C1096" s="29" t="s">
        <v>12669</v>
      </c>
      <c r="D1096" s="38" t="s">
        <v>13063</v>
      </c>
      <c r="E1096" s="28" t="s">
        <v>12840</v>
      </c>
      <c r="F1096" s="28" t="s">
        <v>14090</v>
      </c>
      <c r="G1096" s="29"/>
      <c r="H1096" s="29"/>
      <c r="I1096" s="29"/>
      <c r="J1096" s="29" t="s">
        <v>1142</v>
      </c>
      <c r="K1096" s="29">
        <v>25</v>
      </c>
      <c r="L1096" s="28" t="s">
        <v>12991</v>
      </c>
      <c r="M1096" s="65" t="str">
        <f t="shared" si="109"/>
        <v>https://www.aiche.org/academy/conferences/loss-prevention-symposium/1999/proceeding</v>
      </c>
      <c r="N1096" s="40" t="str">
        <f t="shared" si="112"/>
        <v>S. E. Anderson and A. Ness, "When You Cut Down a Tree, Keep an Eye on the Forest," 33th Annual Loss Prevention Symposium, Session 5c, AIChE, 1999.</v>
      </c>
      <c r="O1096" s="90" t="str">
        <f t="shared" si="110"/>
        <v>https://www.aiche.org/academy/conferences/loss-prevention-symposium/1999/proceeding/session/technical-papers</v>
      </c>
      <c r="P1096" s="28" t="s">
        <v>16985</v>
      </c>
      <c r="Q1096" s="90" t="str">
        <f t="shared" si="111"/>
        <v>https://www.aiche.org/node/1733156/group/9336/session/119096/paper/823871</v>
      </c>
    </row>
    <row r="1097" spans="1:17" ht="46.5" x14ac:dyDescent="0.35">
      <c r="A1097" s="29">
        <v>1096</v>
      </c>
      <c r="B1097" s="29" t="s">
        <v>12668</v>
      </c>
      <c r="C1097" s="29" t="s">
        <v>12669</v>
      </c>
      <c r="D1097" s="38" t="s">
        <v>13063</v>
      </c>
      <c r="E1097" s="28" t="s">
        <v>12549</v>
      </c>
      <c r="F1097" s="28" t="s">
        <v>7126</v>
      </c>
      <c r="G1097" s="29"/>
      <c r="H1097" s="29"/>
      <c r="I1097" s="29"/>
      <c r="J1097" s="29" t="s">
        <v>1145</v>
      </c>
      <c r="K1097" s="29">
        <v>26</v>
      </c>
      <c r="L1097" s="28" t="s">
        <v>12991</v>
      </c>
      <c r="M1097" s="65" t="str">
        <f t="shared" si="109"/>
        <v>https://www.aiche.org/academy/conferences/loss-prevention-symposium/1999/proceeding</v>
      </c>
      <c r="N1097" s="40" t="str">
        <f t="shared" si="112"/>
        <v>H. Ozog and W. J. Erny, "Safety Hazards Associated with Air-Emission Controls," 33th Annual Loss Prevention Symposium, Session 5d, AIChE, 1999.</v>
      </c>
      <c r="O1097" s="90" t="str">
        <f t="shared" si="110"/>
        <v>https://www.aiche.org/academy/conferences/loss-prevention-symposium/1999/proceeding/session/technical-papers</v>
      </c>
      <c r="P1097" s="28" t="s">
        <v>16986</v>
      </c>
      <c r="Q1097" s="90" t="str">
        <f t="shared" si="111"/>
        <v>https://www.aiche.org/node/1733156/group/9336/session/119096/paper/823876</v>
      </c>
    </row>
    <row r="1098" spans="1:17" ht="46.5" x14ac:dyDescent="0.35">
      <c r="A1098" s="29">
        <v>1097</v>
      </c>
      <c r="B1098" s="29" t="s">
        <v>12668</v>
      </c>
      <c r="C1098" s="29" t="s">
        <v>12669</v>
      </c>
      <c r="D1098" s="38" t="s">
        <v>13063</v>
      </c>
      <c r="E1098" s="28" t="s">
        <v>12550</v>
      </c>
      <c r="F1098" s="28" t="s">
        <v>7234</v>
      </c>
      <c r="G1098" s="29"/>
      <c r="H1098" s="29"/>
      <c r="I1098" s="29"/>
      <c r="J1098" s="29" t="s">
        <v>1149</v>
      </c>
      <c r="K1098" s="29">
        <v>27</v>
      </c>
      <c r="L1098" s="28" t="s">
        <v>12991</v>
      </c>
      <c r="M1098" s="65" t="str">
        <f t="shared" si="109"/>
        <v>https://www.aiche.org/academy/conferences/loss-prevention-symposium/1999/proceeding</v>
      </c>
      <c r="N1098" s="40" t="str">
        <f t="shared" si="112"/>
        <v>J. Schmidt and H. Giesbrecht, "Design of Cyclone Separators for Emergency Relief Systems," 33th Annual Loss Prevention Symposium, Session 5e, AIChE, 1999.</v>
      </c>
      <c r="O1098" s="90" t="str">
        <f t="shared" si="110"/>
        <v>https://www.aiche.org/academy/conferences/loss-prevention-symposium/1999/proceeding/session/technical-papers</v>
      </c>
      <c r="P1098" s="28" t="s">
        <v>16987</v>
      </c>
      <c r="Q1098" s="90" t="str">
        <f t="shared" si="111"/>
        <v>https://www.aiche.org/node/1733156/group/9336/session/119096/paper/823881</v>
      </c>
    </row>
    <row r="1099" spans="1:17" ht="46.5" x14ac:dyDescent="0.35">
      <c r="A1099" s="29">
        <v>1098</v>
      </c>
      <c r="B1099" s="29" t="s">
        <v>12668</v>
      </c>
      <c r="C1099" s="29" t="s">
        <v>12669</v>
      </c>
      <c r="D1099" s="38" t="s">
        <v>13063</v>
      </c>
      <c r="E1099" s="28" t="s">
        <v>14091</v>
      </c>
      <c r="F1099" s="28" t="s">
        <v>12551</v>
      </c>
      <c r="G1099" s="29"/>
      <c r="H1099" s="29"/>
      <c r="I1099" s="29"/>
      <c r="J1099" s="29" t="s">
        <v>12981</v>
      </c>
      <c r="K1099" s="29">
        <v>28</v>
      </c>
      <c r="L1099" s="28" t="s">
        <v>12991</v>
      </c>
      <c r="M1099" s="65" t="str">
        <f t="shared" si="109"/>
        <v>https://www.aiche.org/academy/conferences/loss-prevention-symposium/1999/proceeding</v>
      </c>
      <c r="N1099" s="40" t="str">
        <f t="shared" si="112"/>
        <v>E. A. Scheier, "OxyChem Y2K Contingency Planning," 33th Annual Loss Prevention Symposium, Session 5f, AIChE, 1999.</v>
      </c>
      <c r="O1099" s="90" t="str">
        <f t="shared" si="110"/>
        <v>https://www.aiche.org/academy/conferences/loss-prevention-symposium/1999/proceeding/session/technical-papers</v>
      </c>
      <c r="P1099" s="28" t="s">
        <v>16988</v>
      </c>
      <c r="Q1099" s="90" t="str">
        <f t="shared" si="111"/>
        <v>https://www.aiche.org/node/1733156/group/9336/session/119096/paper/823886</v>
      </c>
    </row>
    <row r="1100" spans="1:17" ht="46.5" x14ac:dyDescent="0.35">
      <c r="A1100" s="29">
        <v>1099</v>
      </c>
      <c r="B1100" s="29" t="s">
        <v>12668</v>
      </c>
      <c r="C1100" s="29" t="s">
        <v>12669</v>
      </c>
      <c r="D1100" s="38" t="s">
        <v>13064</v>
      </c>
      <c r="E1100" s="28" t="s">
        <v>14092</v>
      </c>
      <c r="F1100" s="28" t="s">
        <v>12552</v>
      </c>
      <c r="G1100" s="29"/>
      <c r="H1100" s="29"/>
      <c r="I1100" s="29"/>
      <c r="J1100" s="29" t="s">
        <v>12982</v>
      </c>
      <c r="K1100" s="29">
        <v>29</v>
      </c>
      <c r="L1100" s="28" t="s">
        <v>12991</v>
      </c>
      <c r="M1100" s="65" t="str">
        <f t="shared" si="109"/>
        <v>https://www.aiche.org/academy/conferences/loss-prevention-symposium/1999/proceeding</v>
      </c>
      <c r="N1100" s="40" t="str">
        <f t="shared" si="112"/>
        <v>G. Poje, "Chemical Incident Investigation: New Approaches by the Chemical Safety and Hazard Investigation Board," 33th Annual Loss Prevention Symposium, Session 6a, AIChE, 1999.</v>
      </c>
      <c r="O1100" s="90" t="str">
        <f t="shared" si="110"/>
        <v>https://www.aiche.org/academy/conferences/loss-prevention-symposium/1999/proceeding/session/technical-papers</v>
      </c>
      <c r="P1100" s="28" t="s">
        <v>16989</v>
      </c>
      <c r="Q1100" s="90" t="str">
        <f t="shared" si="111"/>
        <v>https://www.aiche.org/node/1733156/group/9336/session/119096/paper/823891</v>
      </c>
    </row>
    <row r="1101" spans="1:17" ht="31" x14ac:dyDescent="0.35">
      <c r="A1101" s="29">
        <v>1100</v>
      </c>
      <c r="B1101" s="29" t="s">
        <v>12668</v>
      </c>
      <c r="C1101" s="29" t="s">
        <v>12669</v>
      </c>
      <c r="D1101" s="38" t="s">
        <v>13064</v>
      </c>
      <c r="E1101" s="28" t="s">
        <v>12553</v>
      </c>
      <c r="F1101" s="28" t="s">
        <v>7076</v>
      </c>
      <c r="G1101" s="29"/>
      <c r="H1101" s="29"/>
      <c r="I1101" s="29"/>
      <c r="J1101" s="29" t="s">
        <v>1152</v>
      </c>
      <c r="K1101" s="29">
        <v>30</v>
      </c>
      <c r="L1101" s="28" t="s">
        <v>12991</v>
      </c>
      <c r="M1101" s="65" t="str">
        <f t="shared" si="109"/>
        <v>https://www.aiche.org/academy/conferences/loss-prevention-symposium/1999/proceeding</v>
      </c>
      <c r="N1101" s="40" t="str">
        <f t="shared" si="112"/>
        <v>R. J. Willey, "SACHE Case Histories &amp; Training Modules," 33th Annual Loss Prevention Symposium, Session 6b, AIChE, 1999.</v>
      </c>
      <c r="O1101" s="90" t="str">
        <f t="shared" si="110"/>
        <v>https://www.aiche.org/academy/conferences/loss-prevention-symposium/1999/proceeding/session/technical-papers</v>
      </c>
      <c r="P1101" s="28" t="s">
        <v>16990</v>
      </c>
      <c r="Q1101" s="90" t="str">
        <f t="shared" si="111"/>
        <v>https://www.aiche.org/node/1733156/group/9336/session/119096/paper/823896</v>
      </c>
    </row>
    <row r="1102" spans="1:17" ht="31" x14ac:dyDescent="0.35">
      <c r="A1102" s="29">
        <v>1101</v>
      </c>
      <c r="B1102" s="29" t="s">
        <v>12668</v>
      </c>
      <c r="C1102" s="29" t="s">
        <v>12669</v>
      </c>
      <c r="D1102" s="38" t="s">
        <v>13064</v>
      </c>
      <c r="E1102" s="28" t="s">
        <v>12677</v>
      </c>
      <c r="F1102" s="28" t="s">
        <v>10302</v>
      </c>
      <c r="G1102" s="29"/>
      <c r="H1102" s="29"/>
      <c r="I1102" s="29"/>
      <c r="J1102" s="29" t="s">
        <v>1155</v>
      </c>
      <c r="K1102" s="29">
        <v>31</v>
      </c>
      <c r="L1102" s="28" t="s">
        <v>12991</v>
      </c>
      <c r="M1102" s="65" t="str">
        <f t="shared" si="109"/>
        <v>https://www.aiche.org/academy/conferences/loss-prevention-symposium/1999/proceeding</v>
      </c>
      <c r="N1102" s="40" t="str">
        <f t="shared" si="112"/>
        <v>H. Febo, "Plastics in Construction -- The Hidden Exposure," 33th Annual Loss Prevention Symposium, Session 6c, AIChE, 1999.</v>
      </c>
      <c r="O1102" s="90" t="str">
        <f t="shared" si="110"/>
        <v>https://www.aiche.org/academy/conferences/loss-prevention-symposium/1999/proceeding/session/technical-papers</v>
      </c>
      <c r="P1102" s="28" t="s">
        <v>16991</v>
      </c>
      <c r="Q1102" s="90" t="str">
        <f t="shared" si="111"/>
        <v>https://www.aiche.org/node/1733156/group/9336/session/119096/paper/823901</v>
      </c>
    </row>
    <row r="1103" spans="1:17" ht="31" x14ac:dyDescent="0.35">
      <c r="A1103" s="29">
        <v>1102</v>
      </c>
      <c r="B1103" s="29" t="s">
        <v>12668</v>
      </c>
      <c r="C1103" s="29" t="s">
        <v>12669</v>
      </c>
      <c r="D1103" s="38" t="s">
        <v>13064</v>
      </c>
      <c r="E1103" s="28" t="s">
        <v>12554</v>
      </c>
      <c r="F1103" s="28" t="s">
        <v>14093</v>
      </c>
      <c r="G1103" s="29"/>
      <c r="H1103" s="29"/>
      <c r="I1103" s="29"/>
      <c r="J1103" s="29" t="s">
        <v>12983</v>
      </c>
      <c r="K1103" s="29">
        <v>32</v>
      </c>
      <c r="L1103" s="28" t="s">
        <v>12991</v>
      </c>
      <c r="M1103" s="65" t="str">
        <f t="shared" si="109"/>
        <v>https://www.aiche.org/academy/conferences/loss-prevention-symposium/1999/proceeding</v>
      </c>
      <c r="N1103" s="40" t="str">
        <f t="shared" si="112"/>
        <v>C. Kao, T. Ho, and Y. Duh, "Dust Explosion of an ABS Plant," 33th Annual Loss Prevention Symposium, Session 6d, AIChE, 1999.</v>
      </c>
      <c r="O1103" s="90" t="str">
        <f t="shared" si="110"/>
        <v>https://www.aiche.org/academy/conferences/loss-prevention-symposium/1999/proceeding/session/technical-papers</v>
      </c>
      <c r="P1103" s="28" t="s">
        <v>16992</v>
      </c>
      <c r="Q1103" s="90" t="str">
        <f t="shared" si="111"/>
        <v>https://www.aiche.org/node/1733156/group/9336/session/119096/paper/823906</v>
      </c>
    </row>
    <row r="1104" spans="1:17" ht="46.5" x14ac:dyDescent="0.35">
      <c r="A1104" s="29">
        <v>1103</v>
      </c>
      <c r="B1104" s="29" t="s">
        <v>12668</v>
      </c>
      <c r="C1104" s="29" t="s">
        <v>12669</v>
      </c>
      <c r="D1104" s="38" t="s">
        <v>13064</v>
      </c>
      <c r="E1104" s="28" t="s">
        <v>14094</v>
      </c>
      <c r="F1104" s="28" t="s">
        <v>7105</v>
      </c>
      <c r="G1104" s="29"/>
      <c r="H1104" s="29"/>
      <c r="I1104" s="29"/>
      <c r="J1104" s="29" t="s">
        <v>1160</v>
      </c>
      <c r="K1104" s="29">
        <v>33</v>
      </c>
      <c r="L1104" s="28" t="s">
        <v>12991</v>
      </c>
      <c r="M1104" s="65" t="str">
        <f>HYPERLINK("https://www.aiche.org/academy/conferences/loss-prevention-symposium/1999/proceeding")</f>
        <v>https://www.aiche.org/academy/conferences/loss-prevention-symposium/1999/proceeding</v>
      </c>
      <c r="N1104" s="40" t="str">
        <f t="shared" si="112"/>
        <v>T. H. Pratt and J. G. Atherton, "Electrostatic Ignitions in Everyday Operations - Three Case Histories," 33th Annual Loss Prevention Symposium, Session 6e, AIChE, 1999.</v>
      </c>
      <c r="O1104" s="90" t="str">
        <f>HYPERLINK("https://www.aiche.org/academy/conferences/loss-prevention-symposium/1999/proceeding/session/technical-papers")</f>
        <v>https://www.aiche.org/academy/conferences/loss-prevention-symposium/1999/proceeding/session/technical-papers</v>
      </c>
      <c r="P1104" s="28" t="s">
        <v>16993</v>
      </c>
      <c r="Q1104" s="90" t="str">
        <f t="shared" si="111"/>
        <v>https://www.aiche.org/node/1733156/group/9336/session/119096/paper/823911</v>
      </c>
    </row>
    <row r="1105" spans="1:17" ht="46.5" x14ac:dyDescent="0.35">
      <c r="A1105" s="29">
        <v>1104</v>
      </c>
      <c r="B1105" s="29" t="s">
        <v>12670</v>
      </c>
      <c r="C1105" s="29" t="s">
        <v>12671</v>
      </c>
      <c r="D1105" s="38" t="s">
        <v>13047</v>
      </c>
      <c r="E1105" s="28" t="s">
        <v>12841</v>
      </c>
      <c r="F1105" s="28" t="s">
        <v>7177</v>
      </c>
      <c r="G1105" s="29"/>
      <c r="H1105" s="29"/>
      <c r="I1105" s="29"/>
      <c r="J1105" s="29" t="s">
        <v>1072</v>
      </c>
      <c r="K1105" s="29">
        <v>1</v>
      </c>
      <c r="L1105" s="28" t="s">
        <v>12987</v>
      </c>
      <c r="M1105" s="65" t="str">
        <f t="shared" ref="M1105:M1138" si="113">HYPERLINK("https://www.aiche.org/academy/conferences/loss-prevention-symposium/2000/proceeding")</f>
        <v>https://www.aiche.org/academy/conferences/loss-prevention-symposium/2000/proceeding</v>
      </c>
      <c r="N1105" s="40" t="str">
        <f t="shared" si="112"/>
        <v>D. L. Roe, "Fire Protection Risk Assessment - A Proposed Methodology for Oil and Chemical Facilities," 34th Annual Loss Prevention Symposium, Session 1a, AIChE, 2000.</v>
      </c>
      <c r="O1105" s="90" t="str">
        <f t="shared" ref="O1105:O1138" si="114">HYPERLINK("https://www.aiche.org/academy/conferences/loss-prevention-symposium/2000/proceeding/session/technical-papers")</f>
        <v>https://www.aiche.org/academy/conferences/loss-prevention-symposium/2000/proceeding/session/technical-papers</v>
      </c>
      <c r="P1105" s="28" t="s">
        <v>16994</v>
      </c>
      <c r="Q1105" s="90" t="str">
        <f t="shared" si="111"/>
        <v>https://www.aiche.org/node/1780876/group/9341/session/119106/paper/823926</v>
      </c>
    </row>
    <row r="1106" spans="1:17" ht="31" x14ac:dyDescent="0.35">
      <c r="A1106" s="29">
        <v>1105</v>
      </c>
      <c r="B1106" s="29" t="s">
        <v>12670</v>
      </c>
      <c r="C1106" s="29" t="s">
        <v>12671</v>
      </c>
      <c r="D1106" s="38" t="s">
        <v>13047</v>
      </c>
      <c r="E1106" s="28" t="s">
        <v>12555</v>
      </c>
      <c r="F1106" s="28" t="s">
        <v>6907</v>
      </c>
      <c r="G1106" s="29"/>
      <c r="H1106" s="29"/>
      <c r="I1106" s="29"/>
      <c r="J1106" s="29" t="s">
        <v>1075</v>
      </c>
      <c r="K1106" s="29">
        <v>2</v>
      </c>
      <c r="L1106" s="28" t="s">
        <v>12987</v>
      </c>
      <c r="M1106" s="65" t="str">
        <f t="shared" si="113"/>
        <v>https://www.aiche.org/academy/conferences/loss-prevention-symposium/2000/proceeding</v>
      </c>
      <c r="N1106" s="40" t="str">
        <f t="shared" si="112"/>
        <v>M. L. Robin, "Fire Protection in Telecommunication Facilities," 34th Annual Loss Prevention Symposium, Session 1b, AIChE, 2000.</v>
      </c>
      <c r="O1106" s="90" t="str">
        <f t="shared" si="114"/>
        <v>https://www.aiche.org/academy/conferences/loss-prevention-symposium/2000/proceeding/session/technical-papers</v>
      </c>
      <c r="P1106" s="28" t="s">
        <v>16995</v>
      </c>
      <c r="Q1106" s="90" t="str">
        <f t="shared" si="111"/>
        <v>https://www.aiche.org/node/1780876/group/9341/session/119106/paper/823931</v>
      </c>
    </row>
    <row r="1107" spans="1:17" ht="31" x14ac:dyDescent="0.35">
      <c r="A1107" s="29">
        <v>1106</v>
      </c>
      <c r="B1107" s="29" t="s">
        <v>12670</v>
      </c>
      <c r="C1107" s="29" t="s">
        <v>12671</v>
      </c>
      <c r="D1107" s="38" t="s">
        <v>13047</v>
      </c>
      <c r="E1107" s="28" t="s">
        <v>12842</v>
      </c>
      <c r="F1107" s="28" t="s">
        <v>12556</v>
      </c>
      <c r="G1107" s="29"/>
      <c r="H1107" s="29"/>
      <c r="I1107" s="29"/>
      <c r="J1107" s="29" t="s">
        <v>1080</v>
      </c>
      <c r="K1107" s="29">
        <v>3</v>
      </c>
      <c r="L1107" s="28" t="s">
        <v>12987</v>
      </c>
      <c r="M1107" s="65" t="str">
        <f t="shared" si="113"/>
        <v>https://www.aiche.org/academy/conferences/loss-prevention-symposium/2000/proceeding</v>
      </c>
      <c r="N1107" s="40" t="str">
        <f t="shared" si="112"/>
        <v>C. P. Hanauska, "Developments in Clean Agent System Design," 34th Annual Loss Prevention Symposium, Session 1c, AIChE, 2000.</v>
      </c>
      <c r="O1107" s="90" t="str">
        <f t="shared" si="114"/>
        <v>https://www.aiche.org/academy/conferences/loss-prevention-symposium/2000/proceeding/session/technical-papers</v>
      </c>
      <c r="P1107" s="28" t="s">
        <v>16996</v>
      </c>
      <c r="Q1107" s="90" t="str">
        <f t="shared" si="111"/>
        <v>https://www.aiche.org/node/1780876/group/9341/session/119106/paper/823936</v>
      </c>
    </row>
    <row r="1108" spans="1:17" ht="46.5" x14ac:dyDescent="0.35">
      <c r="A1108" s="29">
        <v>1107</v>
      </c>
      <c r="B1108" s="29" t="s">
        <v>12670</v>
      </c>
      <c r="C1108" s="29" t="s">
        <v>12671</v>
      </c>
      <c r="D1108" s="38" t="s">
        <v>13047</v>
      </c>
      <c r="E1108" s="28" t="s">
        <v>14095</v>
      </c>
      <c r="F1108" s="28" t="s">
        <v>12494</v>
      </c>
      <c r="G1108" s="29"/>
      <c r="H1108" s="29"/>
      <c r="I1108" s="29"/>
      <c r="J1108" s="29" t="s">
        <v>1083</v>
      </c>
      <c r="K1108" s="29">
        <v>4</v>
      </c>
      <c r="L1108" s="28" t="s">
        <v>12987</v>
      </c>
      <c r="M1108" s="65" t="str">
        <f t="shared" si="113"/>
        <v>https://www.aiche.org/academy/conferences/loss-prevention-symposium/2000/proceeding</v>
      </c>
      <c r="N1108" s="40" t="str">
        <f t="shared" si="112"/>
        <v>R. Zalosh, "Suppression of Ashphalt Based Material Fires Using Water Sprays and Water Films," 34th Annual Loss Prevention Symposium, Session 1d, AIChE, 2000.</v>
      </c>
      <c r="O1108" s="90" t="str">
        <f t="shared" si="114"/>
        <v>https://www.aiche.org/academy/conferences/loss-prevention-symposium/2000/proceeding/session/technical-papers</v>
      </c>
      <c r="P1108" s="28" t="s">
        <v>16997</v>
      </c>
      <c r="Q1108" s="90" t="str">
        <f t="shared" si="111"/>
        <v>https://www.aiche.org/node/1780876/group/9341/session/119106/paper/823941</v>
      </c>
    </row>
    <row r="1109" spans="1:17" ht="31" x14ac:dyDescent="0.35">
      <c r="A1109" s="29">
        <v>1108</v>
      </c>
      <c r="B1109" s="29" t="s">
        <v>12670</v>
      </c>
      <c r="C1109" s="29" t="s">
        <v>12671</v>
      </c>
      <c r="D1109" s="38" t="s">
        <v>13047</v>
      </c>
      <c r="E1109" s="28" t="s">
        <v>14096</v>
      </c>
      <c r="F1109" s="28" t="s">
        <v>12502</v>
      </c>
      <c r="G1109" s="29"/>
      <c r="H1109" s="29"/>
      <c r="I1109" s="29"/>
      <c r="J1109" s="29" t="s">
        <v>12973</v>
      </c>
      <c r="K1109" s="29">
        <v>5</v>
      </c>
      <c r="L1109" s="28" t="s">
        <v>12987</v>
      </c>
      <c r="M1109" s="65" t="str">
        <f t="shared" si="113"/>
        <v>https://www.aiche.org/academy/conferences/loss-prevention-symposium/2000/proceeding</v>
      </c>
      <c r="N1109" s="40" t="str">
        <f t="shared" si="112"/>
        <v>J. L. Scheffey, "Rack Storage Fire Testing of Large Liquid-Filled Containers," 34th Annual Loss Prevention Symposium, Session 1e, AIChE, 2000.</v>
      </c>
      <c r="O1109" s="90" t="str">
        <f t="shared" si="114"/>
        <v>https://www.aiche.org/academy/conferences/loss-prevention-symposium/2000/proceeding/session/technical-papers</v>
      </c>
      <c r="P1109" s="28" t="s">
        <v>16998</v>
      </c>
      <c r="Q1109" s="90" t="str">
        <f t="shared" si="111"/>
        <v>https://www.aiche.org/node/1780876/group/9341/session/119106/paper/823946</v>
      </c>
    </row>
    <row r="1110" spans="1:17" ht="46.5" x14ac:dyDescent="0.35">
      <c r="A1110" s="29">
        <v>1109</v>
      </c>
      <c r="B1110" s="29" t="s">
        <v>12670</v>
      </c>
      <c r="C1110" s="29" t="s">
        <v>12671</v>
      </c>
      <c r="D1110" s="38" t="s">
        <v>13047</v>
      </c>
      <c r="E1110" s="28" t="s">
        <v>14097</v>
      </c>
      <c r="F1110" s="28" t="s">
        <v>14098</v>
      </c>
      <c r="G1110" s="29"/>
      <c r="H1110" s="29"/>
      <c r="I1110" s="29"/>
      <c r="J1110" s="29" t="s">
        <v>12974</v>
      </c>
      <c r="K1110" s="29">
        <v>6</v>
      </c>
      <c r="L1110" s="28" t="s">
        <v>12987</v>
      </c>
      <c r="M1110" s="65" t="str">
        <f t="shared" si="113"/>
        <v>https://www.aiche.org/academy/conferences/loss-prevention-symposium/2000/proceeding</v>
      </c>
      <c r="N1110" s="40" t="str">
        <f t="shared" si="112"/>
        <v>R. M. Eber and R. G. Zalosh, "Flow of Dry Chemical Fire Suppressants through Simplified Discharge Systems," 34th Annual Loss Prevention Symposium, Session 1f, AIChE, 2000.</v>
      </c>
      <c r="O1110" s="90" t="str">
        <f t="shared" si="114"/>
        <v>https://www.aiche.org/academy/conferences/loss-prevention-symposium/2000/proceeding/session/technical-papers</v>
      </c>
      <c r="P1110" s="28" t="s">
        <v>16999</v>
      </c>
      <c r="Q1110" s="90" t="str">
        <f t="shared" si="111"/>
        <v>https://www.aiche.org/node/1780876/group/9341/session/119106/paper/823951</v>
      </c>
    </row>
    <row r="1111" spans="1:17" ht="46.5" x14ac:dyDescent="0.35">
      <c r="A1111" s="29">
        <v>1110</v>
      </c>
      <c r="B1111" s="29" t="s">
        <v>12670</v>
      </c>
      <c r="C1111" s="29" t="s">
        <v>12671</v>
      </c>
      <c r="D1111" s="38" t="s">
        <v>13065</v>
      </c>
      <c r="E1111" s="28" t="s">
        <v>14099</v>
      </c>
      <c r="F1111" s="28" t="s">
        <v>14100</v>
      </c>
      <c r="G1111" s="29"/>
      <c r="H1111" s="29"/>
      <c r="I1111" s="29"/>
      <c r="J1111" s="29" t="s">
        <v>1088</v>
      </c>
      <c r="K1111" s="29">
        <v>7</v>
      </c>
      <c r="L1111" s="28" t="s">
        <v>12987</v>
      </c>
      <c r="M1111" s="65" t="str">
        <f t="shared" si="113"/>
        <v>https://www.aiche.org/academy/conferences/loss-prevention-symposium/2000/proceeding</v>
      </c>
      <c r="N1111" s="40" t="str">
        <f t="shared" si="112"/>
        <v>G. M. Rusch, R. Garret, P. Tobin, et al., "The Development of Acute Exposure Guidance Levels for Hazardous Substances," 34th Annual Loss Prevention Symposium, Session 2a, AIChE, 2000.</v>
      </c>
      <c r="O1111" s="90" t="str">
        <f t="shared" si="114"/>
        <v>https://www.aiche.org/academy/conferences/loss-prevention-symposium/2000/proceeding/session/technical-papers</v>
      </c>
      <c r="P1111" s="28" t="s">
        <v>17000</v>
      </c>
      <c r="Q1111" s="90" t="str">
        <f t="shared" si="111"/>
        <v>https://www.aiche.org/node/1780876/group/9341/session/119106/paper/823956</v>
      </c>
    </row>
    <row r="1112" spans="1:17" ht="46.5" x14ac:dyDescent="0.35">
      <c r="A1112" s="29">
        <v>1111</v>
      </c>
      <c r="B1112" s="29" t="s">
        <v>12670</v>
      </c>
      <c r="C1112" s="29" t="s">
        <v>12671</v>
      </c>
      <c r="D1112" s="38" t="s">
        <v>13065</v>
      </c>
      <c r="E1112" s="28" t="s">
        <v>14101</v>
      </c>
      <c r="F1112" s="28" t="s">
        <v>14102</v>
      </c>
      <c r="G1112" s="29"/>
      <c r="H1112" s="29"/>
      <c r="I1112" s="29"/>
      <c r="J1112" s="29" t="s">
        <v>12975</v>
      </c>
      <c r="K1112" s="29">
        <v>8</v>
      </c>
      <c r="L1112" s="28" t="s">
        <v>12987</v>
      </c>
      <c r="M1112" s="65" t="str">
        <f t="shared" si="113"/>
        <v>https://www.aiche.org/academy/conferences/loss-prevention-symposium/2000/proceeding</v>
      </c>
      <c r="N1112" s="40" t="str">
        <f t="shared" si="112"/>
        <v>J. S. Ferguson and D. C.. Hendershot, "The Impact of Toxicity Dose-Response Relationships on Quantitative Risk Analysis Results," 34th Annual Loss Prevention Symposium, Session 2b, AIChE, 2000.</v>
      </c>
      <c r="O1112" s="90" t="str">
        <f t="shared" si="114"/>
        <v>https://www.aiche.org/academy/conferences/loss-prevention-symposium/2000/proceeding/session/technical-papers</v>
      </c>
      <c r="P1112" s="28" t="s">
        <v>17001</v>
      </c>
      <c r="Q1112" s="90" t="str">
        <f t="shared" si="111"/>
        <v>https://www.aiche.org/node/1780876/group/9341/session/119106/paper/823961</v>
      </c>
    </row>
    <row r="1113" spans="1:17" ht="46.5" x14ac:dyDescent="0.35">
      <c r="A1113" s="29">
        <v>1112</v>
      </c>
      <c r="B1113" s="29" t="s">
        <v>12670</v>
      </c>
      <c r="C1113" s="29" t="s">
        <v>12671</v>
      </c>
      <c r="D1113" s="38" t="s">
        <v>13065</v>
      </c>
      <c r="E1113" s="28" t="s">
        <v>12843</v>
      </c>
      <c r="F1113" s="28" t="s">
        <v>14103</v>
      </c>
      <c r="G1113" s="29"/>
      <c r="H1113" s="29"/>
      <c r="I1113" s="29"/>
      <c r="J1113" s="29" t="s">
        <v>1093</v>
      </c>
      <c r="K1113" s="29">
        <v>9</v>
      </c>
      <c r="L1113" s="28" t="s">
        <v>12987</v>
      </c>
      <c r="M1113" s="65" t="str">
        <f t="shared" si="113"/>
        <v>https://www.aiche.org/academy/conferences/loss-prevention-symposium/2000/proceeding</v>
      </c>
      <c r="N1113" s="40" t="str">
        <f t="shared" si="112"/>
        <v>M. R. Stenzel, K. Beckner W. E. J. McDowell, "The Use of Physical Properties to Identify the Most Significant Contaminant in a Multi-Component System," 34th Annual Loss Prevention Symposium, Session 2c, AIChE, 2000.</v>
      </c>
      <c r="O1113" s="90" t="str">
        <f t="shared" si="114"/>
        <v>https://www.aiche.org/academy/conferences/loss-prevention-symposium/2000/proceeding/session/technical-papers</v>
      </c>
      <c r="P1113" s="28" t="s">
        <v>17002</v>
      </c>
      <c r="Q1113" s="90" t="str">
        <f t="shared" si="111"/>
        <v>https://www.aiche.org/node/1780876/group/9341/session/119106/paper/823966</v>
      </c>
    </row>
    <row r="1114" spans="1:17" ht="46.5" x14ac:dyDescent="0.35">
      <c r="A1114" s="29">
        <v>1113</v>
      </c>
      <c r="B1114" s="29" t="s">
        <v>12670</v>
      </c>
      <c r="C1114" s="29" t="s">
        <v>12671</v>
      </c>
      <c r="D1114" s="38" t="s">
        <v>13065</v>
      </c>
      <c r="E1114" s="28" t="s">
        <v>12844</v>
      </c>
      <c r="F1114" s="28" t="s">
        <v>12557</v>
      </c>
      <c r="G1114" s="29"/>
      <c r="H1114" s="29"/>
      <c r="I1114" s="29"/>
      <c r="J1114" s="29" t="s">
        <v>1097</v>
      </c>
      <c r="K1114" s="29">
        <v>10</v>
      </c>
      <c r="L1114" s="28" t="s">
        <v>12987</v>
      </c>
      <c r="M1114" s="65" t="str">
        <f t="shared" si="113"/>
        <v>https://www.aiche.org/academy/conferences/loss-prevention-symposium/2000/proceeding</v>
      </c>
      <c r="N1114" s="40" t="str">
        <f t="shared" si="112"/>
        <v>J. Keller, R. Noble, and M. Keller, "Determining Safe Levels of Thermal Radiation Exposure on Personnel," 34th Annual Loss Prevention Symposium, Session 2d, AIChE, 2000.</v>
      </c>
      <c r="O1114" s="90" t="str">
        <f t="shared" si="114"/>
        <v>https://www.aiche.org/academy/conferences/loss-prevention-symposium/2000/proceeding/session/technical-papers</v>
      </c>
      <c r="P1114" s="28" t="s">
        <v>17003</v>
      </c>
      <c r="Q1114" s="90" t="str">
        <f t="shared" si="111"/>
        <v>https://www.aiche.org/node/1780876/group/9341/session/119106/paper/823971</v>
      </c>
    </row>
    <row r="1115" spans="1:17" ht="31" x14ac:dyDescent="0.35">
      <c r="A1115" s="29">
        <v>1114</v>
      </c>
      <c r="B1115" s="29" t="s">
        <v>12670</v>
      </c>
      <c r="C1115" s="29" t="s">
        <v>12671</v>
      </c>
      <c r="D1115" s="38" t="s">
        <v>13065</v>
      </c>
      <c r="E1115" s="28" t="s">
        <v>12845</v>
      </c>
      <c r="F1115" s="28" t="s">
        <v>14104</v>
      </c>
      <c r="G1115" s="29"/>
      <c r="H1115" s="29"/>
      <c r="I1115" s="29"/>
      <c r="J1115" s="29" t="s">
        <v>1100</v>
      </c>
      <c r="K1115" s="29">
        <v>11</v>
      </c>
      <c r="L1115" s="28" t="s">
        <v>12987</v>
      </c>
      <c r="M1115" s="65" t="str">
        <f t="shared" si="113"/>
        <v>https://www.aiche.org/academy/conferences/loss-prevention-symposium/2000/proceeding</v>
      </c>
      <c r="N1115" s="40" t="str">
        <f t="shared" si="112"/>
        <v>M. Hochberg, "Safe Havens - How Their Characteristics Impact Dose," 34th Annual Loss Prevention Symposium, Session 2e, AIChE, 2000.</v>
      </c>
      <c r="O1115" s="90" t="str">
        <f t="shared" si="114"/>
        <v>https://www.aiche.org/academy/conferences/loss-prevention-symposium/2000/proceeding/session/technical-papers</v>
      </c>
      <c r="P1115" s="28" t="s">
        <v>17004</v>
      </c>
      <c r="Q1115" s="90" t="str">
        <f t="shared" si="111"/>
        <v>https://www.aiche.org/node/1780876/group/9341/session/119106/paper/823976</v>
      </c>
    </row>
    <row r="1116" spans="1:17" ht="46.5" x14ac:dyDescent="0.35">
      <c r="A1116" s="29">
        <v>1115</v>
      </c>
      <c r="B1116" s="29" t="s">
        <v>12670</v>
      </c>
      <c r="C1116" s="29" t="s">
        <v>12671</v>
      </c>
      <c r="D1116" s="38" t="s">
        <v>13065</v>
      </c>
      <c r="E1116" s="28" t="s">
        <v>14105</v>
      </c>
      <c r="F1116" s="28" t="s">
        <v>14106</v>
      </c>
      <c r="G1116" s="29"/>
      <c r="H1116" s="29"/>
      <c r="I1116" s="29"/>
      <c r="J1116" s="29" t="s">
        <v>12976</v>
      </c>
      <c r="K1116" s="29">
        <v>12</v>
      </c>
      <c r="L1116" s="28" t="s">
        <v>12987</v>
      </c>
      <c r="M1116" s="65" t="str">
        <f t="shared" si="113"/>
        <v>https://www.aiche.org/academy/conferences/loss-prevention-symposium/2000/proceeding</v>
      </c>
      <c r="N1116" s="40" t="str">
        <f t="shared" si="112"/>
        <v>G. Bennett, "Use of the Department of Defense Operational Requirements-Based Casualty Assessment (ORCA) Software System to Determine Exposure Limits," 34th Annual Loss Prevention Symposium, Session 2f, AIChE, 2000.</v>
      </c>
      <c r="O1116" s="90" t="str">
        <f t="shared" si="114"/>
        <v>https://www.aiche.org/academy/conferences/loss-prevention-symposium/2000/proceeding/session/technical-papers</v>
      </c>
      <c r="P1116" s="28" t="s">
        <v>17005</v>
      </c>
      <c r="Q1116" s="90" t="str">
        <f t="shared" si="111"/>
        <v>https://www.aiche.org/node/1780876/group/9341/session/119106/paper/823981</v>
      </c>
    </row>
    <row r="1117" spans="1:17" ht="31" x14ac:dyDescent="0.35">
      <c r="A1117" s="29">
        <v>1116</v>
      </c>
      <c r="B1117" s="29" t="s">
        <v>12670</v>
      </c>
      <c r="C1117" s="29" t="s">
        <v>12671</v>
      </c>
      <c r="D1117" s="38" t="s">
        <v>13066</v>
      </c>
      <c r="E1117" s="28" t="s">
        <v>14107</v>
      </c>
      <c r="F1117" s="28" t="s">
        <v>12558</v>
      </c>
      <c r="G1117" s="29"/>
      <c r="H1117" s="29"/>
      <c r="I1117" s="29"/>
      <c r="J1117" s="29" t="s">
        <v>1105</v>
      </c>
      <c r="K1117" s="29">
        <v>13</v>
      </c>
      <c r="L1117" s="28" t="s">
        <v>12987</v>
      </c>
      <c r="M1117" s="65" t="str">
        <f t="shared" si="113"/>
        <v>https://www.aiche.org/academy/conferences/loss-prevention-symposium/2000/proceeding</v>
      </c>
      <c r="N1117" s="40" t="str">
        <f t="shared" si="112"/>
        <v>J. M. Bennett, "Ignition of Combustible Fluids by Heated Surfaces," 34th Annual Loss Prevention Symposium, Session 3a, AIChE, 2000.</v>
      </c>
      <c r="O1117" s="90" t="str">
        <f t="shared" si="114"/>
        <v>https://www.aiche.org/academy/conferences/loss-prevention-symposium/2000/proceeding/session/technical-papers</v>
      </c>
      <c r="P1117" s="28" t="s">
        <v>17006</v>
      </c>
      <c r="Q1117" s="90" t="str">
        <f t="shared" si="111"/>
        <v>https://www.aiche.org/node/1780876/group/9341/session/119106/paper/823986</v>
      </c>
    </row>
    <row r="1118" spans="1:17" ht="31" x14ac:dyDescent="0.35">
      <c r="A1118" s="29">
        <v>1117</v>
      </c>
      <c r="B1118" s="29" t="s">
        <v>12670</v>
      </c>
      <c r="C1118" s="29" t="s">
        <v>12671</v>
      </c>
      <c r="D1118" s="38" t="s">
        <v>13066</v>
      </c>
      <c r="E1118" s="28" t="s">
        <v>12559</v>
      </c>
      <c r="F1118" s="28" t="s">
        <v>6613</v>
      </c>
      <c r="G1118" s="29"/>
      <c r="H1118" s="29"/>
      <c r="I1118" s="29"/>
      <c r="J1118" s="29" t="s">
        <v>1109</v>
      </c>
      <c r="K1118" s="29">
        <v>14</v>
      </c>
      <c r="L1118" s="28" t="s">
        <v>12987</v>
      </c>
      <c r="M1118" s="65" t="str">
        <f t="shared" si="113"/>
        <v>https://www.aiche.org/academy/conferences/loss-prevention-symposium/2000/proceeding</v>
      </c>
      <c r="N1118" s="40" t="str">
        <f t="shared" si="112"/>
        <v>K. Chatrathi and J. Going, "Dust Deflagration Extinction," 34th Annual Loss Prevention Symposium, Session 3b, AIChE, 2000.</v>
      </c>
      <c r="O1118" s="90" t="str">
        <f t="shared" si="114"/>
        <v>https://www.aiche.org/academy/conferences/loss-prevention-symposium/2000/proceeding/session/technical-papers</v>
      </c>
      <c r="P1118" s="28" t="s">
        <v>17007</v>
      </c>
      <c r="Q1118" s="90" t="str">
        <f t="shared" si="111"/>
        <v>https://www.aiche.org/node/1780876/group/9341/session/119106/paper/823991</v>
      </c>
    </row>
    <row r="1119" spans="1:17" ht="46.5" x14ac:dyDescent="0.35">
      <c r="A1119" s="29">
        <v>1118</v>
      </c>
      <c r="B1119" s="29" t="s">
        <v>12670</v>
      </c>
      <c r="C1119" s="29" t="s">
        <v>12671</v>
      </c>
      <c r="D1119" s="38" t="s">
        <v>13066</v>
      </c>
      <c r="E1119" s="28" t="s">
        <v>14108</v>
      </c>
      <c r="F1119" s="28" t="s">
        <v>14109</v>
      </c>
      <c r="G1119" s="29"/>
      <c r="H1119" s="29"/>
      <c r="I1119" s="29"/>
      <c r="J1119" s="29" t="s">
        <v>1113</v>
      </c>
      <c r="K1119" s="29">
        <v>15</v>
      </c>
      <c r="L1119" s="28" t="s">
        <v>12987</v>
      </c>
      <c r="M1119" s="65" t="str">
        <f t="shared" si="113"/>
        <v>https://www.aiche.org/academy/conferences/loss-prevention-symposium/2000/proceeding</v>
      </c>
      <c r="N1119" s="40" t="str">
        <f t="shared" si="112"/>
        <v>C. J. Oswald and Q. A. Baker, "Vulnerability Model for Occupants of Blast Damaged Buildings," 34th Annual Loss Prevention Symposium, Session 3c, AIChE, 2000.</v>
      </c>
      <c r="O1119" s="90" t="str">
        <f t="shared" si="114"/>
        <v>https://www.aiche.org/academy/conferences/loss-prevention-symposium/2000/proceeding/session/technical-papers</v>
      </c>
      <c r="P1119" s="28" t="s">
        <v>17008</v>
      </c>
      <c r="Q1119" s="90" t="str">
        <f t="shared" si="111"/>
        <v>https://www.aiche.org/node/1780876/group/9341/session/119106/paper/823996</v>
      </c>
    </row>
    <row r="1120" spans="1:17" ht="46.5" x14ac:dyDescent="0.35">
      <c r="A1120" s="29">
        <v>1119</v>
      </c>
      <c r="B1120" s="29" t="s">
        <v>12670</v>
      </c>
      <c r="C1120" s="29" t="s">
        <v>12671</v>
      </c>
      <c r="D1120" s="38" t="s">
        <v>13066</v>
      </c>
      <c r="E1120" s="28" t="s">
        <v>12846</v>
      </c>
      <c r="F1120" s="28" t="s">
        <v>12560</v>
      </c>
      <c r="G1120" s="29"/>
      <c r="H1120" s="29"/>
      <c r="I1120" s="29"/>
      <c r="J1120" s="29" t="s">
        <v>1117</v>
      </c>
      <c r="K1120" s="29">
        <v>16</v>
      </c>
      <c r="L1120" s="28" t="s">
        <v>12987</v>
      </c>
      <c r="M1120" s="65" t="str">
        <f t="shared" si="113"/>
        <v>https://www.aiche.org/academy/conferences/loss-prevention-symposium/2000/proceeding</v>
      </c>
      <c r="N1120" s="40" t="str">
        <f t="shared" si="112"/>
        <v>D. W. Mosley, A. Ness, and D. C. Hendershot, "Tools for Understanding Reactive Chemical Hazards Early in Process Development," 34th Annual Loss Prevention Symposium, Session 3d, AIChE, 2000.</v>
      </c>
      <c r="O1120" s="90" t="str">
        <f t="shared" si="114"/>
        <v>https://www.aiche.org/academy/conferences/loss-prevention-symposium/2000/proceeding/session/technical-papers</v>
      </c>
      <c r="P1120" s="28" t="s">
        <v>17009</v>
      </c>
      <c r="Q1120" s="90" t="str">
        <f t="shared" si="111"/>
        <v>https://www.aiche.org/node/1780876/group/9341/session/119106/paper/824001</v>
      </c>
    </row>
    <row r="1121" spans="1:17" ht="31" x14ac:dyDescent="0.35">
      <c r="A1121" s="29">
        <v>1120</v>
      </c>
      <c r="B1121" s="29" t="s">
        <v>12670</v>
      </c>
      <c r="C1121" s="29" t="s">
        <v>12671</v>
      </c>
      <c r="D1121" s="38" t="s">
        <v>13066</v>
      </c>
      <c r="E1121" s="28" t="s">
        <v>12847</v>
      </c>
      <c r="F1121" s="28" t="s">
        <v>12561</v>
      </c>
      <c r="G1121" s="29"/>
      <c r="H1121" s="29"/>
      <c r="I1121" s="29"/>
      <c r="J1121" s="29" t="s">
        <v>1120</v>
      </c>
      <c r="K1121" s="29">
        <v>17</v>
      </c>
      <c r="L1121" s="28" t="s">
        <v>12987</v>
      </c>
      <c r="M1121" s="65" t="str">
        <f t="shared" si="113"/>
        <v>https://www.aiche.org/academy/conferences/loss-prevention-symposium/2000/proceeding</v>
      </c>
      <c r="N1121" s="40" t="str">
        <f t="shared" si="112"/>
        <v>K. van Wingerden, "Mitigation of Gas Explosions Using Water Deluge," 34th Annual Loss Prevention Symposium, Session 3e, AIChE, 2000.</v>
      </c>
      <c r="O1121" s="90" t="str">
        <f t="shared" si="114"/>
        <v>https://www.aiche.org/academy/conferences/loss-prevention-symposium/2000/proceeding/session/technical-papers</v>
      </c>
      <c r="P1121" s="28" t="s">
        <v>17010</v>
      </c>
      <c r="Q1121" s="90" t="str">
        <f t="shared" si="111"/>
        <v>https://www.aiche.org/node/1780876/group/9341/session/119106/paper/824006</v>
      </c>
    </row>
    <row r="1122" spans="1:17" ht="46.5" x14ac:dyDescent="0.35">
      <c r="A1122" s="29">
        <v>1121</v>
      </c>
      <c r="B1122" s="29" t="s">
        <v>12670</v>
      </c>
      <c r="C1122" s="29" t="s">
        <v>12671</v>
      </c>
      <c r="D1122" s="38" t="s">
        <v>13066</v>
      </c>
      <c r="E1122" s="28" t="s">
        <v>14110</v>
      </c>
      <c r="F1122" s="28" t="s">
        <v>7227</v>
      </c>
      <c r="G1122" s="29"/>
      <c r="H1122" s="29"/>
      <c r="I1122" s="29"/>
      <c r="J1122" s="29" t="s">
        <v>12977</v>
      </c>
      <c r="K1122" s="29">
        <v>18</v>
      </c>
      <c r="L1122" s="28" t="s">
        <v>12987</v>
      </c>
      <c r="M1122" s="65" t="str">
        <f t="shared" si="113"/>
        <v>https://www.aiche.org/academy/conferences/loss-prevention-symposium/2000/proceeding</v>
      </c>
      <c r="N1122" s="40" t="str">
        <f t="shared" si="112"/>
        <v>F. Tamanini and J. L. Chaffee, "Mixture Reactivity in Explosions of Stratified Fuel/Air Layers," 34th Annual Loss Prevention Symposium, Session 3f, AIChE, 2000.</v>
      </c>
      <c r="O1122" s="90" t="str">
        <f t="shared" si="114"/>
        <v>https://www.aiche.org/academy/conferences/loss-prevention-symposium/2000/proceeding/session/technical-papers</v>
      </c>
      <c r="P1122" s="28" t="s">
        <v>17011</v>
      </c>
      <c r="Q1122" s="90" t="str">
        <f t="shared" si="111"/>
        <v>https://www.aiche.org/node/1780876/group/9341/session/119106/paper/824011</v>
      </c>
    </row>
    <row r="1123" spans="1:17" ht="31" x14ac:dyDescent="0.35">
      <c r="A1123" s="29">
        <v>1122</v>
      </c>
      <c r="B1123" s="29" t="s">
        <v>12670</v>
      </c>
      <c r="C1123" s="29" t="s">
        <v>12671</v>
      </c>
      <c r="D1123" s="38" t="s">
        <v>13067</v>
      </c>
      <c r="E1123" s="28" t="s">
        <v>12848</v>
      </c>
      <c r="F1123" s="28" t="s">
        <v>3160</v>
      </c>
      <c r="G1123" s="29"/>
      <c r="H1123" s="29"/>
      <c r="I1123" s="29"/>
      <c r="J1123" s="29" t="s">
        <v>1125</v>
      </c>
      <c r="K1123" s="29">
        <v>19</v>
      </c>
      <c r="L1123" s="28" t="s">
        <v>12987</v>
      </c>
      <c r="M1123" s="65" t="str">
        <f t="shared" si="113"/>
        <v>https://www.aiche.org/academy/conferences/loss-prevention-symposium/2000/proceeding</v>
      </c>
      <c r="N1123" s="40" t="str">
        <f t="shared" si="112"/>
        <v>A. E. Summers, "Using Instrumented Systems for Overpressure Protection," 34th Annual Loss Prevention Symposium, Session 4a, AIChE, 2000.</v>
      </c>
      <c r="O1123" s="90" t="str">
        <f t="shared" si="114"/>
        <v>https://www.aiche.org/academy/conferences/loss-prevention-symposium/2000/proceeding/session/technical-papers</v>
      </c>
      <c r="P1123" s="28" t="s">
        <v>17012</v>
      </c>
      <c r="Q1123" s="90" t="str">
        <f t="shared" si="111"/>
        <v>https://www.aiche.org/node/1780876/group/9341/session/119106/paper/824016</v>
      </c>
    </row>
    <row r="1124" spans="1:17" ht="46.5" x14ac:dyDescent="0.35">
      <c r="A1124" s="29">
        <v>1123</v>
      </c>
      <c r="B1124" s="29" t="s">
        <v>12670</v>
      </c>
      <c r="C1124" s="29" t="s">
        <v>12671</v>
      </c>
      <c r="D1124" s="38" t="s">
        <v>13067</v>
      </c>
      <c r="E1124" s="28" t="s">
        <v>12849</v>
      </c>
      <c r="F1124" s="28" t="s">
        <v>14111</v>
      </c>
      <c r="G1124" s="29"/>
      <c r="H1124" s="29"/>
      <c r="I1124" s="29"/>
      <c r="J1124" s="29" t="s">
        <v>1129</v>
      </c>
      <c r="K1124" s="29">
        <v>20</v>
      </c>
      <c r="L1124" s="28" t="s">
        <v>12987</v>
      </c>
      <c r="M1124" s="65" t="str">
        <f t="shared" si="113"/>
        <v>https://www.aiche.org/academy/conferences/loss-prevention-symposium/2000/proceeding</v>
      </c>
      <c r="N1124" s="40" t="str">
        <f t="shared" si="112"/>
        <v>P. C. Berwagner, R. A. Kreder, W. Lee, et al., "Non-Conformance of Existing Pressure Relief Systems with Recommended Practices: A Statistical Analysis," 34th Annual Loss Prevention Symposium, Session 4b, AIChE, 2000.</v>
      </c>
      <c r="O1124" s="90" t="str">
        <f t="shared" si="114"/>
        <v>https://www.aiche.org/academy/conferences/loss-prevention-symposium/2000/proceeding/session/technical-papers</v>
      </c>
      <c r="P1124" s="28" t="s">
        <v>17013</v>
      </c>
      <c r="Q1124" s="90" t="str">
        <f t="shared" si="111"/>
        <v>https://www.aiche.org/node/1780876/group/9341/session/119106/paper/824021</v>
      </c>
    </row>
    <row r="1125" spans="1:17" ht="46.5" x14ac:dyDescent="0.35">
      <c r="A1125" s="29">
        <v>1124</v>
      </c>
      <c r="B1125" s="29" t="s">
        <v>12670</v>
      </c>
      <c r="C1125" s="29" t="s">
        <v>12671</v>
      </c>
      <c r="D1125" s="38" t="s">
        <v>13067</v>
      </c>
      <c r="E1125" s="28" t="s">
        <v>14112</v>
      </c>
      <c r="F1125" s="28" t="s">
        <v>14113</v>
      </c>
      <c r="G1125" s="29"/>
      <c r="H1125" s="29"/>
      <c r="I1125" s="29"/>
      <c r="J1125" s="29" t="s">
        <v>1132</v>
      </c>
      <c r="K1125" s="29">
        <v>21</v>
      </c>
      <c r="L1125" s="28" t="s">
        <v>12987</v>
      </c>
      <c r="M1125" s="65" t="str">
        <f t="shared" si="113"/>
        <v>https://www.aiche.org/academy/conferences/loss-prevention-symposium/2000/proceeding</v>
      </c>
      <c r="N1125" s="40" t="str">
        <f t="shared" si="112"/>
        <v>K. Walter and V. H. Edwards, "Consider Bottom Venting for Emergency Relief of Reactive Liquids," 34th Annual Loss Prevention Symposium, Session 4c, AIChE, 2000.</v>
      </c>
      <c r="O1125" s="90" t="str">
        <f t="shared" si="114"/>
        <v>https://www.aiche.org/academy/conferences/loss-prevention-symposium/2000/proceeding/session/technical-papers</v>
      </c>
      <c r="P1125" s="28" t="s">
        <v>17014</v>
      </c>
      <c r="Q1125" s="90" t="str">
        <f t="shared" si="111"/>
        <v>https://www.aiche.org/node/1780876/group/9341/session/119106/paper/824026</v>
      </c>
    </row>
    <row r="1126" spans="1:17" ht="31" x14ac:dyDescent="0.35">
      <c r="A1126" s="29">
        <v>1125</v>
      </c>
      <c r="B1126" s="29" t="s">
        <v>12670</v>
      </c>
      <c r="C1126" s="29" t="s">
        <v>12671</v>
      </c>
      <c r="D1126" s="38" t="s">
        <v>13067</v>
      </c>
      <c r="E1126" s="28" t="s">
        <v>12562</v>
      </c>
      <c r="F1126" s="28" t="s">
        <v>12563</v>
      </c>
      <c r="G1126" s="29"/>
      <c r="H1126" s="29"/>
      <c r="I1126" s="29"/>
      <c r="J1126" s="29" t="s">
        <v>1135</v>
      </c>
      <c r="K1126" s="29">
        <v>22</v>
      </c>
      <c r="L1126" s="28" t="s">
        <v>12987</v>
      </c>
      <c r="M1126" s="65" t="str">
        <f t="shared" si="113"/>
        <v>https://www.aiche.org/academy/conferences/loss-prevention-symposium/2000/proceeding</v>
      </c>
      <c r="N1126" s="40" t="str">
        <f t="shared" si="112"/>
        <v>R. Darby, P. Meiller, and J. Stockton, "Relief Sizing for Two-Phase Flow," 34th Annual Loss Prevention Symposium, Session 4d, AIChE, 2000.</v>
      </c>
      <c r="O1126" s="90" t="str">
        <f t="shared" si="114"/>
        <v>https://www.aiche.org/academy/conferences/loss-prevention-symposium/2000/proceeding/session/technical-papers</v>
      </c>
      <c r="P1126" s="28" t="s">
        <v>17015</v>
      </c>
      <c r="Q1126" s="90" t="str">
        <f t="shared" si="111"/>
        <v>https://www.aiche.org/node/1780876/group/9341/session/119106/paper/824031</v>
      </c>
    </row>
    <row r="1127" spans="1:17" ht="46.5" x14ac:dyDescent="0.35">
      <c r="A1127" s="29">
        <v>1126</v>
      </c>
      <c r="B1127" s="29" t="s">
        <v>12670</v>
      </c>
      <c r="C1127" s="29" t="s">
        <v>12671</v>
      </c>
      <c r="D1127" s="38" t="s">
        <v>13067</v>
      </c>
      <c r="E1127" s="28" t="s">
        <v>14114</v>
      </c>
      <c r="F1127" s="28" t="s">
        <v>12564</v>
      </c>
      <c r="G1127" s="29"/>
      <c r="H1127" s="29"/>
      <c r="I1127" s="29"/>
      <c r="J1127" s="29" t="s">
        <v>12978</v>
      </c>
      <c r="K1127" s="29">
        <v>23</v>
      </c>
      <c r="L1127" s="28" t="s">
        <v>12987</v>
      </c>
      <c r="M1127" s="65" t="str">
        <f t="shared" si="113"/>
        <v>https://www.aiche.org/academy/conferences/loss-prevention-symposium/2000/proceeding</v>
      </c>
      <c r="N1127" s="40" t="str">
        <f t="shared" si="112"/>
        <v>R. B. Santoso, "Increasing LNG Plant Safety by Minimizing Potential BLEVE - Boiling Liquid Expanding Vapor Explosion," 34th Annual Loss Prevention Symposium, Session 4e, AIChE, 2000.</v>
      </c>
      <c r="O1127" s="90" t="str">
        <f t="shared" si="114"/>
        <v>https://www.aiche.org/academy/conferences/loss-prevention-symposium/2000/proceeding/session/technical-papers</v>
      </c>
      <c r="P1127" s="28" t="s">
        <v>17016</v>
      </c>
      <c r="Q1127" s="90" t="str">
        <f t="shared" si="111"/>
        <v>https://www.aiche.org/node/1780876/group/9341/session/119106/paper/824036</v>
      </c>
    </row>
    <row r="1128" spans="1:17" ht="46.5" x14ac:dyDescent="0.35">
      <c r="A1128" s="29">
        <v>1127</v>
      </c>
      <c r="B1128" s="29" t="s">
        <v>12670</v>
      </c>
      <c r="C1128" s="29" t="s">
        <v>12671</v>
      </c>
      <c r="D1128" s="38" t="s">
        <v>13067</v>
      </c>
      <c r="E1128" s="28" t="s">
        <v>14115</v>
      </c>
      <c r="F1128" s="28" t="s">
        <v>14116</v>
      </c>
      <c r="G1128" s="29"/>
      <c r="H1128" s="29"/>
      <c r="I1128" s="29"/>
      <c r="J1128" s="29" t="s">
        <v>12979</v>
      </c>
      <c r="K1128" s="29">
        <v>24</v>
      </c>
      <c r="L1128" s="28" t="s">
        <v>12987</v>
      </c>
      <c r="M1128" s="65" t="str">
        <f t="shared" si="113"/>
        <v>https://www.aiche.org/academy/conferences/loss-prevention-symposium/2000/proceeding</v>
      </c>
      <c r="N1128" s="40" t="str">
        <f t="shared" si="112"/>
        <v>A. Torres and E. Kodak, "Resistance of Glass-lined Reactors to Internal Deflagrations and High Overpressures," 34th Annual Loss Prevention Symposium, Session 4f, AIChE, 2000.</v>
      </c>
      <c r="O1128" s="90" t="str">
        <f t="shared" si="114"/>
        <v>https://www.aiche.org/academy/conferences/loss-prevention-symposium/2000/proceeding/session/technical-papers</v>
      </c>
      <c r="P1128" s="28" t="s">
        <v>17017</v>
      </c>
      <c r="Q1128" s="90" t="str">
        <f t="shared" si="111"/>
        <v>https://www.aiche.org/node/1780876/group/9341/session/119106/paper/824041</v>
      </c>
    </row>
    <row r="1129" spans="1:17" ht="46.5" x14ac:dyDescent="0.35">
      <c r="A1129" s="29">
        <v>1128</v>
      </c>
      <c r="B1129" s="29" t="s">
        <v>12670</v>
      </c>
      <c r="C1129" s="29" t="s">
        <v>12671</v>
      </c>
      <c r="D1129" s="38" t="s">
        <v>13068</v>
      </c>
      <c r="E1129" s="28" t="s">
        <v>13068</v>
      </c>
      <c r="F1129" s="28" t="s">
        <v>1669</v>
      </c>
      <c r="G1129" s="29"/>
      <c r="H1129" s="29"/>
      <c r="I1129" s="29"/>
      <c r="J1129" s="29" t="s">
        <v>12980</v>
      </c>
      <c r="K1129" s="29">
        <v>25</v>
      </c>
      <c r="L1129" s="28" t="s">
        <v>12987</v>
      </c>
      <c r="M1129" s="65" t="str">
        <f t="shared" si="113"/>
        <v>https://www.aiche.org/academy/conferences/loss-prevention-symposium/2000/proceeding</v>
      </c>
      <c r="N1129" s="40" t="str">
        <f t="shared" si="112"/>
        <v>R. F. Schwab, "Electrical Equipment Design for Application in Hazardous Areas," 34th Annual Loss Prevention Symposium, Session 5a, AIChE, 2000.</v>
      </c>
      <c r="O1129" s="90" t="str">
        <f t="shared" si="114"/>
        <v>https://www.aiche.org/academy/conferences/loss-prevention-symposium/2000/proceeding/session/technical-papers</v>
      </c>
      <c r="P1129" s="28" t="s">
        <v>17018</v>
      </c>
      <c r="Q1129" s="90" t="str">
        <f t="shared" si="111"/>
        <v>https://www.aiche.org/node/1780876/group/9341/session/119106/paper/824046</v>
      </c>
    </row>
    <row r="1130" spans="1:17" ht="46.5" x14ac:dyDescent="0.35">
      <c r="A1130" s="29">
        <v>1129</v>
      </c>
      <c r="B1130" s="29" t="s">
        <v>12670</v>
      </c>
      <c r="C1130" s="29" t="s">
        <v>12671</v>
      </c>
      <c r="D1130" s="38" t="s">
        <v>13068</v>
      </c>
      <c r="E1130" s="28" t="s">
        <v>14117</v>
      </c>
      <c r="F1130" s="28" t="s">
        <v>14118</v>
      </c>
      <c r="G1130" s="29"/>
      <c r="H1130" s="29"/>
      <c r="I1130" s="29"/>
      <c r="J1130" s="29" t="s">
        <v>1139</v>
      </c>
      <c r="K1130" s="29">
        <v>26</v>
      </c>
      <c r="L1130" s="28" t="s">
        <v>12987</v>
      </c>
      <c r="M1130" s="65" t="str">
        <f t="shared" si="113"/>
        <v>https://www.aiche.org/academy/conferences/loss-prevention-symposium/2000/proceeding</v>
      </c>
      <c r="N1130" s="40" t="str">
        <f t="shared" si="112"/>
        <v>J. A. LeBlanc and W. G. Lawrence, "The Three-Zone Classification System and the National Electric Code," 34th Annual Loss Prevention Symposium, Session 5b, AIChE, 2000.</v>
      </c>
      <c r="O1130" s="90" t="str">
        <f t="shared" si="114"/>
        <v>https://www.aiche.org/academy/conferences/loss-prevention-symposium/2000/proceeding/session/technical-papers</v>
      </c>
      <c r="P1130" s="28" t="s">
        <v>17019</v>
      </c>
      <c r="Q1130" s="90" t="str">
        <f t="shared" si="111"/>
        <v>https://www.aiche.org/node/1780876/group/9341/session/119106/paper/824051</v>
      </c>
    </row>
    <row r="1131" spans="1:17" ht="46.5" x14ac:dyDescent="0.35">
      <c r="A1131" s="29">
        <v>1130</v>
      </c>
      <c r="B1131" s="29" t="s">
        <v>12670</v>
      </c>
      <c r="C1131" s="29" t="s">
        <v>12671</v>
      </c>
      <c r="D1131" s="38" t="s">
        <v>13068</v>
      </c>
      <c r="E1131" s="28" t="s">
        <v>12565</v>
      </c>
      <c r="F1131" s="28" t="s">
        <v>12566</v>
      </c>
      <c r="G1131" s="29"/>
      <c r="H1131" s="29"/>
      <c r="I1131" s="29"/>
      <c r="J1131" s="29" t="s">
        <v>1142</v>
      </c>
      <c r="K1131" s="29">
        <v>27</v>
      </c>
      <c r="L1131" s="28" t="s">
        <v>12987</v>
      </c>
      <c r="M1131" s="65" t="str">
        <f t="shared" si="113"/>
        <v>https://www.aiche.org/academy/conferences/loss-prevention-symposium/2000/proceeding</v>
      </c>
      <c r="N1131" s="40" t="str">
        <f t="shared" si="112"/>
        <v>M. C. Ode, "Electrical Equipment Design for Use in Hazardous Locations," 34th Annual Loss Prevention Symposium, Session 5c, AIChE, 2000.</v>
      </c>
      <c r="O1131" s="90" t="str">
        <f t="shared" si="114"/>
        <v>https://www.aiche.org/academy/conferences/loss-prevention-symposium/2000/proceeding/session/technical-papers</v>
      </c>
      <c r="P1131" s="28" t="s">
        <v>17020</v>
      </c>
      <c r="Q1131" s="90" t="str">
        <f t="shared" si="111"/>
        <v>https://www.aiche.org/node/1780876/group/9341/session/119106/paper/824056</v>
      </c>
    </row>
    <row r="1132" spans="1:17" ht="46.5" x14ac:dyDescent="0.35">
      <c r="A1132" s="29">
        <v>1131</v>
      </c>
      <c r="B1132" s="29" t="s">
        <v>12670</v>
      </c>
      <c r="C1132" s="29" t="s">
        <v>12671</v>
      </c>
      <c r="D1132" s="38" t="s">
        <v>13068</v>
      </c>
      <c r="E1132" s="28" t="s">
        <v>14119</v>
      </c>
      <c r="F1132" s="28" t="s">
        <v>12567</v>
      </c>
      <c r="G1132" s="29"/>
      <c r="H1132" s="29"/>
      <c r="I1132" s="29"/>
      <c r="J1132" s="29" t="s">
        <v>1145</v>
      </c>
      <c r="K1132" s="29">
        <v>28</v>
      </c>
      <c r="L1132" s="28" t="s">
        <v>12987</v>
      </c>
      <c r="M1132" s="65" t="str">
        <f t="shared" si="113"/>
        <v>https://www.aiche.org/academy/conferences/loss-prevention-symposium/2000/proceeding</v>
      </c>
      <c r="N1132" s="40" t="str">
        <f t="shared" si="112"/>
        <v>E. Briesch, "NEC Group Classification of Mixtures," 34th Annual Loss Prevention Symposium, Session 5d, AIChE, 2000.</v>
      </c>
      <c r="O1132" s="90" t="str">
        <f t="shared" si="114"/>
        <v>https://www.aiche.org/academy/conferences/loss-prevention-symposium/2000/proceeding/session/technical-papers</v>
      </c>
      <c r="P1132" s="28" t="s">
        <v>17021</v>
      </c>
      <c r="Q1132" s="90" t="str">
        <f t="shared" si="111"/>
        <v>https://www.aiche.org/node/1780876/group/9341/session/119106/paper/824061</v>
      </c>
    </row>
    <row r="1133" spans="1:17" ht="46.5" x14ac:dyDescent="0.35">
      <c r="A1133" s="29">
        <v>1132</v>
      </c>
      <c r="B1133" s="29" t="s">
        <v>12670</v>
      </c>
      <c r="C1133" s="29" t="s">
        <v>12671</v>
      </c>
      <c r="D1133" s="38" t="s">
        <v>13068</v>
      </c>
      <c r="E1133" s="28" t="s">
        <v>14120</v>
      </c>
      <c r="F1133" s="28" t="s">
        <v>12568</v>
      </c>
      <c r="G1133" s="29"/>
      <c r="H1133" s="29"/>
      <c r="I1133" s="29"/>
      <c r="J1133" s="29" t="s">
        <v>1149</v>
      </c>
      <c r="K1133" s="29">
        <v>29</v>
      </c>
      <c r="L1133" s="28" t="s">
        <v>12987</v>
      </c>
      <c r="M1133" s="65" t="str">
        <f t="shared" si="113"/>
        <v>https://www.aiche.org/academy/conferences/loss-prevention-symposium/2000/proceeding</v>
      </c>
      <c r="N1133" s="40" t="str">
        <f t="shared" si="112"/>
        <v>R. J. Bruschart, "Cable and Cabling Systems in Hazardous Locations," 34th Annual Loss Prevention Symposium, Session 5e, AIChE, 2000.</v>
      </c>
      <c r="O1133" s="90" t="str">
        <f t="shared" si="114"/>
        <v>https://www.aiche.org/academy/conferences/loss-prevention-symposium/2000/proceeding/session/technical-papers</v>
      </c>
      <c r="P1133" s="28" t="s">
        <v>17022</v>
      </c>
      <c r="Q1133" s="90" t="str">
        <f t="shared" si="111"/>
        <v>https://www.aiche.org/node/1780876/group/9341/session/119106/paper/824066</v>
      </c>
    </row>
    <row r="1134" spans="1:17" ht="31" x14ac:dyDescent="0.35">
      <c r="A1134" s="29">
        <v>1133</v>
      </c>
      <c r="B1134" s="29" t="s">
        <v>12670</v>
      </c>
      <c r="C1134" s="29" t="s">
        <v>12671</v>
      </c>
      <c r="D1134" s="38" t="s">
        <v>13069</v>
      </c>
      <c r="E1134" s="28" t="s">
        <v>12569</v>
      </c>
      <c r="F1134" s="28" t="s">
        <v>12570</v>
      </c>
      <c r="G1134" s="29"/>
      <c r="H1134" s="29"/>
      <c r="I1134" s="29"/>
      <c r="J1134" s="29" t="s">
        <v>12982</v>
      </c>
      <c r="K1134" s="29">
        <v>30</v>
      </c>
      <c r="L1134" s="28" t="s">
        <v>12987</v>
      </c>
      <c r="M1134" s="65" t="str">
        <f t="shared" si="113"/>
        <v>https://www.aiche.org/academy/conferences/loss-prevention-symposium/2000/proceeding</v>
      </c>
      <c r="N1134" s="40" t="str">
        <f t="shared" si="112"/>
        <v>D. Chung, "Explosion and Fire at Powell Duffryn Terminals," 34th Annual Loss Prevention Symposium, Session 6a, AIChE, 2000.</v>
      </c>
      <c r="O1134" s="90" t="str">
        <f t="shared" si="114"/>
        <v>https://www.aiche.org/academy/conferences/loss-prevention-symposium/2000/proceeding/session/technical-papers</v>
      </c>
      <c r="P1134" s="28" t="s">
        <v>17023</v>
      </c>
      <c r="Q1134" s="90" t="str">
        <f t="shared" si="111"/>
        <v>https://www.aiche.org/node/1780876/group/9341/session/119106/paper/824071</v>
      </c>
    </row>
    <row r="1135" spans="1:17" ht="46.5" x14ac:dyDescent="0.35">
      <c r="A1135" s="29">
        <v>1134</v>
      </c>
      <c r="B1135" s="29" t="s">
        <v>12670</v>
      </c>
      <c r="C1135" s="29" t="s">
        <v>12671</v>
      </c>
      <c r="D1135" s="38" t="s">
        <v>13069</v>
      </c>
      <c r="E1135" s="28" t="s">
        <v>12850</v>
      </c>
      <c r="F1135" s="28" t="s">
        <v>12571</v>
      </c>
      <c r="G1135" s="29"/>
      <c r="H1135" s="29"/>
      <c r="I1135" s="29"/>
      <c r="J1135" s="29" t="s">
        <v>1152</v>
      </c>
      <c r="K1135" s="29">
        <v>31</v>
      </c>
      <c r="L1135" s="28" t="s">
        <v>12987</v>
      </c>
      <c r="M1135" s="65" t="str">
        <f t="shared" si="113"/>
        <v>https://www.aiche.org/academy/conferences/loss-prevention-symposium/2000/proceeding</v>
      </c>
      <c r="N1135" s="40" t="str">
        <f t="shared" si="112"/>
        <v>Q. A. Baker, D. E. Ketchum, and K. H. Turnbull, "Storage Tank Explosion Investigation," 34th Annual Loss Prevention Symposium, Session 6b, AIChE, 2000.</v>
      </c>
      <c r="O1135" s="90" t="str">
        <f t="shared" si="114"/>
        <v>https://www.aiche.org/academy/conferences/loss-prevention-symposium/2000/proceeding/session/technical-papers</v>
      </c>
      <c r="P1135" s="28" t="s">
        <v>17024</v>
      </c>
      <c r="Q1135" s="90" t="str">
        <f t="shared" si="111"/>
        <v>https://www.aiche.org/node/1780876/group/9341/session/119106/paper/824076</v>
      </c>
    </row>
    <row r="1136" spans="1:17" ht="62" x14ac:dyDescent="0.35">
      <c r="A1136" s="29">
        <v>1135</v>
      </c>
      <c r="B1136" s="29" t="s">
        <v>12670</v>
      </c>
      <c r="C1136" s="29" t="s">
        <v>12671</v>
      </c>
      <c r="D1136" s="38" t="s">
        <v>13069</v>
      </c>
      <c r="E1136" s="28" t="s">
        <v>14121</v>
      </c>
      <c r="F1136" s="28" t="s">
        <v>12572</v>
      </c>
      <c r="G1136" s="29"/>
      <c r="H1136" s="29"/>
      <c r="I1136" s="29"/>
      <c r="J1136" s="29" t="s">
        <v>1155</v>
      </c>
      <c r="K1136" s="29">
        <v>32</v>
      </c>
      <c r="L1136" s="28" t="s">
        <v>12987</v>
      </c>
      <c r="M1136" s="65" t="str">
        <f t="shared" si="113"/>
        <v>https://www.aiche.org/academy/conferences/loss-prevention-symposium/2000/proceeding</v>
      </c>
      <c r="N1136" s="40" t="str">
        <f t="shared" si="112"/>
        <v>G. Mahnken, D. Karydas, and D. Solomon, "Using Case Histories in PHA Meetings; Learning PHA Lessons from Case Histories; Case History: Scrubber Back-up Leads to Rupture of a Process Tank," 34th Annual Loss Prevention Symposium, Session 6c, AIChE, 2000.</v>
      </c>
      <c r="O1136" s="90" t="str">
        <f t="shared" si="114"/>
        <v>https://www.aiche.org/academy/conferences/loss-prevention-symposium/2000/proceeding/session/technical-papers</v>
      </c>
      <c r="P1136" s="28" t="s">
        <v>17025</v>
      </c>
      <c r="Q1136" s="90" t="str">
        <f t="shared" ref="Q1136:Q1199" si="115">HYPERLINK(P1136)</f>
        <v>https://www.aiche.org/node/1780876/group/9341/session/119106/paper/824081</v>
      </c>
    </row>
    <row r="1137" spans="1:17" ht="31" x14ac:dyDescent="0.35">
      <c r="A1137" s="29">
        <v>1136</v>
      </c>
      <c r="B1137" s="29" t="s">
        <v>12670</v>
      </c>
      <c r="C1137" s="29" t="s">
        <v>12671</v>
      </c>
      <c r="D1137" s="38" t="s">
        <v>13069</v>
      </c>
      <c r="E1137" s="28" t="s">
        <v>12573</v>
      </c>
      <c r="F1137" s="28" t="s">
        <v>12494</v>
      </c>
      <c r="G1137" s="29"/>
      <c r="H1137" s="29"/>
      <c r="I1137" s="29"/>
      <c r="J1137" s="29" t="s">
        <v>12983</v>
      </c>
      <c r="K1137" s="29">
        <v>33</v>
      </c>
      <c r="L1137" s="28" t="s">
        <v>12987</v>
      </c>
      <c r="M1137" s="65" t="str">
        <f t="shared" si="113"/>
        <v>https://www.aiche.org/academy/conferences/loss-prevention-symposium/2000/proceeding</v>
      </c>
      <c r="N1137" s="40" t="str">
        <f t="shared" si="112"/>
        <v>R. Zalosh, "A Tale of Two Explosions," 34th Annual Loss Prevention Symposium, Session 6d, AIChE, 2000.</v>
      </c>
      <c r="O1137" s="90" t="str">
        <f t="shared" si="114"/>
        <v>https://www.aiche.org/academy/conferences/loss-prevention-symposium/2000/proceeding/session/technical-papers</v>
      </c>
      <c r="P1137" s="28" t="s">
        <v>17026</v>
      </c>
      <c r="Q1137" s="90" t="str">
        <f t="shared" si="115"/>
        <v>https://www.aiche.org/node/1780876/group/9341/session/119106/paper/824086</v>
      </c>
    </row>
    <row r="1138" spans="1:17" ht="31" x14ac:dyDescent="0.35">
      <c r="A1138" s="29">
        <v>1137</v>
      </c>
      <c r="B1138" s="29" t="s">
        <v>12670</v>
      </c>
      <c r="C1138" s="29" t="s">
        <v>12671</v>
      </c>
      <c r="D1138" s="38" t="s">
        <v>13069</v>
      </c>
      <c r="E1138" s="28" t="s">
        <v>14122</v>
      </c>
      <c r="F1138" s="28" t="s">
        <v>7192</v>
      </c>
      <c r="G1138" s="29"/>
      <c r="H1138" s="29"/>
      <c r="I1138" s="29"/>
      <c r="J1138" s="29" t="s">
        <v>1160</v>
      </c>
      <c r="K1138" s="29">
        <v>34</v>
      </c>
      <c r="L1138" s="28" t="s">
        <v>12987</v>
      </c>
      <c r="M1138" s="65" t="str">
        <f t="shared" si="113"/>
        <v>https://www.aiche.org/academy/conferences/loss-prevention-symposium/2000/proceeding</v>
      </c>
      <c r="N1138" s="40" t="str">
        <f t="shared" si="112"/>
        <v>P. N. Lodal, "Case History: Steam Line Rupture at Tennessee Eastman Division 11/3/98," 34th Annual Loss Prevention Symposium, Session 6e, AIChE, 2000.</v>
      </c>
      <c r="O1138" s="90" t="str">
        <f t="shared" si="114"/>
        <v>https://www.aiche.org/academy/conferences/loss-prevention-symposium/2000/proceeding/session/technical-papers</v>
      </c>
      <c r="P1138" s="28" t="s">
        <v>17027</v>
      </c>
      <c r="Q1138" s="90" t="str">
        <f t="shared" si="115"/>
        <v>https://www.aiche.org/node/1780876/group/9341/session/119106/paper/824091</v>
      </c>
    </row>
    <row r="1139" spans="1:17" ht="31" x14ac:dyDescent="0.35">
      <c r="A1139" s="29">
        <v>1138</v>
      </c>
      <c r="B1139" s="29" t="s">
        <v>12670</v>
      </c>
      <c r="C1139" s="29" t="s">
        <v>12671</v>
      </c>
      <c r="D1139" s="38" t="s">
        <v>13069</v>
      </c>
      <c r="E1139" s="28" t="s">
        <v>12574</v>
      </c>
      <c r="F1139" s="28" t="s">
        <v>3009</v>
      </c>
      <c r="G1139" s="29"/>
      <c r="H1139" s="29"/>
      <c r="I1139" s="29"/>
      <c r="J1139" s="29" t="s">
        <v>1157</v>
      </c>
      <c r="K1139" s="29">
        <v>35</v>
      </c>
      <c r="L1139" s="28" t="s">
        <v>12987</v>
      </c>
      <c r="M1139" s="65" t="str">
        <f>HYPERLINK("https://www.aiche.org/academy/conferences/loss-prevention-symposium/2000/proceeding")</f>
        <v>https://www.aiche.org/academy/conferences/loss-prevention-symposium/2000/proceeding</v>
      </c>
      <c r="N1139" s="40" t="str">
        <f t="shared" si="112"/>
        <v>Y. Riezel, "Fixed Roof Gas-Oil Tank Explosion," 34th Annual Loss Prevention Symposium, Session 6f, AIChE, 2000.</v>
      </c>
      <c r="O1139" s="90" t="str">
        <f>HYPERLINK("https://www.aiche.org/academy/conferences/loss-prevention-symposium/2000/proceeding/session/technical-papers")</f>
        <v>https://www.aiche.org/academy/conferences/loss-prevention-symposium/2000/proceeding/session/technical-papers</v>
      </c>
      <c r="P1139" s="28" t="s">
        <v>17028</v>
      </c>
      <c r="Q1139" s="90" t="str">
        <f t="shared" si="115"/>
        <v>https://www.aiche.org/node/1780876/group/9341/session/119106/paper/824096</v>
      </c>
    </row>
    <row r="1140" spans="1:17" ht="46.5" x14ac:dyDescent="0.35">
      <c r="A1140" s="29">
        <v>1139</v>
      </c>
      <c r="B1140" s="29" t="s">
        <v>12672</v>
      </c>
      <c r="C1140" s="29" t="s">
        <v>12673</v>
      </c>
      <c r="D1140" s="38" t="s">
        <v>13070</v>
      </c>
      <c r="E1140" s="28" t="s">
        <v>12575</v>
      </c>
      <c r="F1140" s="28" t="s">
        <v>14123</v>
      </c>
      <c r="G1140" s="29"/>
      <c r="H1140" s="29"/>
      <c r="I1140" s="29"/>
      <c r="J1140" s="29" t="s">
        <v>1072</v>
      </c>
      <c r="K1140" s="29">
        <v>1</v>
      </c>
      <c r="L1140" s="28" t="s">
        <v>12988</v>
      </c>
      <c r="M1140" s="65" t="str">
        <f t="shared" ref="M1140:M1170" si="116">HYPERLINK("https://www.aiche.org/academy/conferences/loss-prevention-symposium/2001/proceeding")</f>
        <v>https://www.aiche.org/academy/conferences/loss-prevention-symposium/2001/proceeding</v>
      </c>
      <c r="N1140" s="40" t="str">
        <f t="shared" si="112"/>
        <v>A. J. Gosse and J. Alderman, "The Effectiveness of Water Deluge Systems in Mitigating Offshore Fires," 35th Annual Loss Prevention Symposium, Session 1a, AIChE, 2001.</v>
      </c>
      <c r="O1140" s="90" t="str">
        <f t="shared" ref="O1140:O1170" si="117">HYPERLINK("https://www.aiche.org/academy/conferences/loss-prevention-symposium/2001/proceeding/session/technical-papers")</f>
        <v>https://www.aiche.org/academy/conferences/loss-prevention-symposium/2001/proceeding/session/technical-papers</v>
      </c>
      <c r="P1140" s="28" t="s">
        <v>17029</v>
      </c>
      <c r="Q1140" s="90" t="str">
        <f t="shared" si="115"/>
        <v>https://www.aiche.org/node/1781631/group/9346/session/119116/paper/824111</v>
      </c>
    </row>
    <row r="1141" spans="1:17" ht="31" x14ac:dyDescent="0.35">
      <c r="A1141" s="29">
        <v>1140</v>
      </c>
      <c r="B1141" s="29" t="s">
        <v>12672</v>
      </c>
      <c r="C1141" s="29" t="s">
        <v>12673</v>
      </c>
      <c r="D1141" s="38" t="s">
        <v>13070</v>
      </c>
      <c r="E1141" s="28" t="s">
        <v>14124</v>
      </c>
      <c r="F1141" s="28" t="s">
        <v>14125</v>
      </c>
      <c r="G1141" s="29"/>
      <c r="H1141" s="29"/>
      <c r="I1141" s="29"/>
      <c r="J1141" s="29" t="s">
        <v>1075</v>
      </c>
      <c r="K1141" s="29">
        <v>2</v>
      </c>
      <c r="L1141" s="28" t="s">
        <v>12988</v>
      </c>
      <c r="M1141" s="65" t="str">
        <f t="shared" si="116"/>
        <v>https://www.aiche.org/academy/conferences/loss-prevention-symposium/2001/proceeding</v>
      </c>
      <c r="N1141" s="40" t="str">
        <f t="shared" si="112"/>
        <v>R. Loyd and S. Wells, "Advanced Fire Protection Deluge Systems (AFPDS)," 35th Annual Loss Prevention Symposium, Session 1b, AIChE, 2001.</v>
      </c>
      <c r="O1141" s="90" t="str">
        <f t="shared" si="117"/>
        <v>https://www.aiche.org/academy/conferences/loss-prevention-symposium/2001/proceeding/session/technical-papers</v>
      </c>
      <c r="P1141" s="28" t="s">
        <v>17030</v>
      </c>
      <c r="Q1141" s="90" t="str">
        <f t="shared" si="115"/>
        <v>https://www.aiche.org/node/1781631/group/9346/session/119116/paper/824116</v>
      </c>
    </row>
    <row r="1142" spans="1:17" ht="46.5" x14ac:dyDescent="0.35">
      <c r="A1142" s="29">
        <v>1141</v>
      </c>
      <c r="B1142" s="29" t="s">
        <v>12672</v>
      </c>
      <c r="C1142" s="29" t="s">
        <v>12673</v>
      </c>
      <c r="D1142" s="38" t="s">
        <v>13070</v>
      </c>
      <c r="E1142" s="28" t="s">
        <v>14126</v>
      </c>
      <c r="F1142" s="28" t="s">
        <v>14127</v>
      </c>
      <c r="G1142" s="29"/>
      <c r="H1142" s="29"/>
      <c r="I1142" s="29"/>
      <c r="J1142" s="29" t="s">
        <v>1080</v>
      </c>
      <c r="K1142" s="29">
        <v>3</v>
      </c>
      <c r="L1142" s="28" t="s">
        <v>12988</v>
      </c>
      <c r="M1142" s="65" t="str">
        <f t="shared" si="116"/>
        <v>https://www.aiche.org/academy/conferences/loss-prevention-symposium/2001/proceeding</v>
      </c>
      <c r="N1142" s="40" t="str">
        <f t="shared" si="112"/>
        <v>O. Antelmann and J. Steinbach, "Identification and Characterization of Dangerous Self Reactive Substances," 35th Annual Loss Prevention Symposium, Session 1c, AIChE, 2001.</v>
      </c>
      <c r="O1142" s="90" t="str">
        <f t="shared" si="117"/>
        <v>https://www.aiche.org/academy/conferences/loss-prevention-symposium/2001/proceeding/session/technical-papers</v>
      </c>
      <c r="P1142" s="28" t="s">
        <v>17031</v>
      </c>
      <c r="Q1142" s="90" t="str">
        <f t="shared" si="115"/>
        <v>https://www.aiche.org/node/1781631/group/9346/session/119116/paper/824121</v>
      </c>
    </row>
    <row r="1143" spans="1:17" ht="46.5" x14ac:dyDescent="0.35">
      <c r="A1143" s="29">
        <v>1142</v>
      </c>
      <c r="B1143" s="29" t="s">
        <v>12672</v>
      </c>
      <c r="C1143" s="29" t="s">
        <v>12673</v>
      </c>
      <c r="D1143" s="38" t="s">
        <v>13070</v>
      </c>
      <c r="E1143" s="28" t="s">
        <v>12851</v>
      </c>
      <c r="F1143" s="28" t="s">
        <v>12576</v>
      </c>
      <c r="G1143" s="29"/>
      <c r="H1143" s="29"/>
      <c r="I1143" s="29"/>
      <c r="J1143" s="29" t="s">
        <v>1083</v>
      </c>
      <c r="K1143" s="29">
        <v>4</v>
      </c>
      <c r="L1143" s="28" t="s">
        <v>12988</v>
      </c>
      <c r="M1143" s="65" t="str">
        <f t="shared" si="116"/>
        <v>https://www.aiche.org/academy/conferences/loss-prevention-symposium/2001/proceeding</v>
      </c>
      <c r="N1143" s="40" t="str">
        <f t="shared" si="112"/>
        <v>K. Chatrathi, J. Going, and B. Grandestaff, "Flame Propagation in Industrial Scale Piping," 35th Annual Loss Prevention Symposium, Session 1d, AIChE, 2001.</v>
      </c>
      <c r="O1143" s="90" t="str">
        <f t="shared" si="117"/>
        <v>https://www.aiche.org/academy/conferences/loss-prevention-symposium/2001/proceeding/session/technical-papers</v>
      </c>
      <c r="P1143" s="28" t="s">
        <v>17032</v>
      </c>
      <c r="Q1143" s="90" t="str">
        <f t="shared" si="115"/>
        <v>https://www.aiche.org/node/1781631/group/9346/session/119116/paper/824126</v>
      </c>
    </row>
    <row r="1144" spans="1:17" ht="46.5" x14ac:dyDescent="0.35">
      <c r="A1144" s="29">
        <v>1143</v>
      </c>
      <c r="B1144" s="29" t="s">
        <v>12672</v>
      </c>
      <c r="C1144" s="29" t="s">
        <v>12673</v>
      </c>
      <c r="D1144" s="38" t="s">
        <v>13070</v>
      </c>
      <c r="E1144" s="28" t="s">
        <v>14128</v>
      </c>
      <c r="F1144" s="28" t="s">
        <v>14129</v>
      </c>
      <c r="G1144" s="29"/>
      <c r="H1144" s="29"/>
      <c r="I1144" s="29"/>
      <c r="J1144" s="29" t="s">
        <v>12973</v>
      </c>
      <c r="K1144" s="29">
        <v>5</v>
      </c>
      <c r="L1144" s="28" t="s">
        <v>12988</v>
      </c>
      <c r="M1144" s="65" t="str">
        <f t="shared" si="116"/>
        <v>https://www.aiche.org/academy/conferences/loss-prevention-symposium/2001/proceeding</v>
      </c>
      <c r="N1144" s="40" t="str">
        <f t="shared" si="112"/>
        <v>P. Moore and R. Siwek, "An Update on the European Explosion Suppression and Explosion Venting Standards," 35th Annual Loss Prevention Symposium, Session 1e, AIChE, 2001.</v>
      </c>
      <c r="O1144" s="90" t="str">
        <f t="shared" si="117"/>
        <v>https://www.aiche.org/academy/conferences/loss-prevention-symposium/2001/proceeding/session/technical-papers</v>
      </c>
      <c r="P1144" s="28" t="s">
        <v>17033</v>
      </c>
      <c r="Q1144" s="90" t="str">
        <f t="shared" si="115"/>
        <v>https://www.aiche.org/node/1781631/group/9346/session/119116/paper/824131</v>
      </c>
    </row>
    <row r="1145" spans="1:17" ht="31" x14ac:dyDescent="0.35">
      <c r="A1145" s="29">
        <v>1144</v>
      </c>
      <c r="B1145" s="29" t="s">
        <v>12672</v>
      </c>
      <c r="C1145" s="29" t="s">
        <v>12673</v>
      </c>
      <c r="D1145" s="38" t="s">
        <v>13070</v>
      </c>
      <c r="E1145" s="28" t="s">
        <v>12852</v>
      </c>
      <c r="F1145" s="28" t="s">
        <v>12422</v>
      </c>
      <c r="G1145" s="29"/>
      <c r="H1145" s="29"/>
      <c r="I1145" s="29"/>
      <c r="J1145" s="29" t="s">
        <v>12974</v>
      </c>
      <c r="K1145" s="29">
        <v>6</v>
      </c>
      <c r="L1145" s="28" t="s">
        <v>12988</v>
      </c>
      <c r="M1145" s="65" t="str">
        <f t="shared" si="116"/>
        <v>https://www.aiche.org/academy/conferences/loss-prevention-symposium/2001/proceeding</v>
      </c>
      <c r="N1145" s="40" t="str">
        <f t="shared" si="112"/>
        <v>E. Ural, "A Simplified Development of a Unified Dust Explosion Vent Sizing Formula," 35th Annual Loss Prevention Symposium, Session 1f, AIChE, 2001.</v>
      </c>
      <c r="O1145" s="90" t="str">
        <f t="shared" si="117"/>
        <v>https://www.aiche.org/academy/conferences/loss-prevention-symposium/2001/proceeding/session/technical-papers</v>
      </c>
      <c r="P1145" s="28" t="s">
        <v>17034</v>
      </c>
      <c r="Q1145" s="90" t="str">
        <f t="shared" si="115"/>
        <v>https://www.aiche.org/node/1781631/group/9346/session/119116/paper/824136</v>
      </c>
    </row>
    <row r="1146" spans="1:17" ht="46.5" x14ac:dyDescent="0.35">
      <c r="A1146" s="29">
        <v>1145</v>
      </c>
      <c r="B1146" s="29" t="s">
        <v>12672</v>
      </c>
      <c r="C1146" s="29" t="s">
        <v>12673</v>
      </c>
      <c r="D1146" s="38" t="s">
        <v>13071</v>
      </c>
      <c r="E1146" s="28" t="s">
        <v>14130</v>
      </c>
      <c r="F1146" s="28" t="s">
        <v>12577</v>
      </c>
      <c r="G1146" s="29"/>
      <c r="H1146" s="29"/>
      <c r="I1146" s="29"/>
      <c r="J1146" s="29" t="s">
        <v>1088</v>
      </c>
      <c r="K1146" s="29">
        <v>7</v>
      </c>
      <c r="L1146" s="28" t="s">
        <v>12988</v>
      </c>
      <c r="M1146" s="65" t="str">
        <f t="shared" si="116"/>
        <v>https://www.aiche.org/academy/conferences/loss-prevention-symposium/2001/proceeding</v>
      </c>
      <c r="N1146" s="40" t="str">
        <f t="shared" si="112"/>
        <v>O. M. Slye, "Application of Fire Protection Measures to New and Complex Chemical Facilities," 35th Annual Loss Prevention Symposium, Session 2a, AIChE, 2001.</v>
      </c>
      <c r="O1146" s="90" t="str">
        <f t="shared" si="117"/>
        <v>https://www.aiche.org/academy/conferences/loss-prevention-symposium/2001/proceeding/session/technical-papers</v>
      </c>
      <c r="P1146" s="28" t="s">
        <v>17035</v>
      </c>
      <c r="Q1146" s="90" t="str">
        <f t="shared" si="115"/>
        <v>https://www.aiche.org/node/1781631/group/9346/session/119116/paper/824141</v>
      </c>
    </row>
    <row r="1147" spans="1:17" ht="46.5" x14ac:dyDescent="0.35">
      <c r="A1147" s="29">
        <v>1146</v>
      </c>
      <c r="B1147" s="29" t="s">
        <v>12672</v>
      </c>
      <c r="C1147" s="29" t="s">
        <v>12673</v>
      </c>
      <c r="D1147" s="38" t="s">
        <v>13071</v>
      </c>
      <c r="E1147" s="28" t="s">
        <v>12853</v>
      </c>
      <c r="F1147" s="28" t="s">
        <v>14131</v>
      </c>
      <c r="G1147" s="29"/>
      <c r="H1147" s="29"/>
      <c r="I1147" s="29"/>
      <c r="J1147" s="29" t="s">
        <v>12975</v>
      </c>
      <c r="K1147" s="29">
        <v>8</v>
      </c>
      <c r="L1147" s="28" t="s">
        <v>12988</v>
      </c>
      <c r="M1147" s="65" t="str">
        <f t="shared" si="116"/>
        <v>https://www.aiche.org/academy/conferences/loss-prevention-symposium/2001/proceeding</v>
      </c>
      <c r="N1147" s="40" t="str">
        <f t="shared" si="112"/>
        <v>J. Morgan and J. Alderman, "Performance-Based Fire Protection for the Offshore Industry," 35th Annual Loss Prevention Symposium, Session 2b, AIChE, 2001.</v>
      </c>
      <c r="O1147" s="90" t="str">
        <f t="shared" si="117"/>
        <v>https://www.aiche.org/academy/conferences/loss-prevention-symposium/2001/proceeding/session/technical-papers</v>
      </c>
      <c r="P1147" s="28" t="s">
        <v>17036</v>
      </c>
      <c r="Q1147" s="90" t="str">
        <f t="shared" si="115"/>
        <v>https://www.aiche.org/node/1781631/group/9346/session/119116/paper/824146</v>
      </c>
    </row>
    <row r="1148" spans="1:17" ht="46.5" x14ac:dyDescent="0.35">
      <c r="A1148" s="29">
        <v>1147</v>
      </c>
      <c r="B1148" s="29" t="s">
        <v>12672</v>
      </c>
      <c r="C1148" s="29" t="s">
        <v>12673</v>
      </c>
      <c r="D1148" s="38" t="s">
        <v>13071</v>
      </c>
      <c r="E1148" s="28" t="s">
        <v>12854</v>
      </c>
      <c r="F1148" s="28" t="s">
        <v>14132</v>
      </c>
      <c r="G1148" s="29"/>
      <c r="H1148" s="29"/>
      <c r="I1148" s="29"/>
      <c r="J1148" s="29" t="s">
        <v>1093</v>
      </c>
      <c r="K1148" s="29">
        <v>9</v>
      </c>
      <c r="L1148" s="28" t="s">
        <v>12988</v>
      </c>
      <c r="M1148" s="65" t="str">
        <f t="shared" si="116"/>
        <v>https://www.aiche.org/academy/conferences/loss-prevention-symposium/2001/proceeding</v>
      </c>
      <c r="N1148" s="40" t="str">
        <f t="shared" si="112"/>
        <v>W. Schmidt, K. Winegardner, M. Dennehy, et al., "Safe Design and Operation of a Cryogenic Air Separation Unit," 35th Annual Loss Prevention Symposium, Session 2c, AIChE, 2001.</v>
      </c>
      <c r="O1148" s="90" t="str">
        <f t="shared" si="117"/>
        <v>https://www.aiche.org/academy/conferences/loss-prevention-symposium/2001/proceeding/session/technical-papers</v>
      </c>
      <c r="P1148" s="28" t="s">
        <v>17037</v>
      </c>
      <c r="Q1148" s="90" t="str">
        <f t="shared" si="115"/>
        <v>https://www.aiche.org/node/1781631/group/9346/session/119116/paper/824151</v>
      </c>
    </row>
    <row r="1149" spans="1:17" ht="31" x14ac:dyDescent="0.35">
      <c r="A1149" s="29">
        <v>1148</v>
      </c>
      <c r="B1149" s="29" t="s">
        <v>12672</v>
      </c>
      <c r="C1149" s="29" t="s">
        <v>12673</v>
      </c>
      <c r="D1149" s="38" t="s">
        <v>13071</v>
      </c>
      <c r="E1149" s="28" t="s">
        <v>12855</v>
      </c>
      <c r="F1149" s="28" t="s">
        <v>14133</v>
      </c>
      <c r="G1149" s="29"/>
      <c r="H1149" s="29"/>
      <c r="I1149" s="29"/>
      <c r="J1149" s="29" t="s">
        <v>1097</v>
      </c>
      <c r="K1149" s="29">
        <v>10</v>
      </c>
      <c r="L1149" s="28" t="s">
        <v>12988</v>
      </c>
      <c r="M1149" s="65" t="str">
        <f t="shared" si="116"/>
        <v>https://www.aiche.org/academy/conferences/loss-prevention-symposium/2001/proceeding</v>
      </c>
      <c r="N1149" s="40" t="str">
        <f t="shared" si="112"/>
        <v>R. Pearce, "Protecting Semiconductors Facilities," 35th Annual Loss Prevention Symposium, Session 2d, AIChE, 2001.</v>
      </c>
      <c r="O1149" s="90" t="str">
        <f t="shared" si="117"/>
        <v>https://www.aiche.org/academy/conferences/loss-prevention-symposium/2001/proceeding/session/technical-papers</v>
      </c>
      <c r="P1149" s="28" t="s">
        <v>17038</v>
      </c>
      <c r="Q1149" s="90" t="str">
        <f t="shared" si="115"/>
        <v>https://www.aiche.org/node/1781631/group/9346/session/119116/paper/824156</v>
      </c>
    </row>
    <row r="1150" spans="1:17" ht="46.5" x14ac:dyDescent="0.35">
      <c r="A1150" s="29">
        <v>1149</v>
      </c>
      <c r="B1150" s="29" t="s">
        <v>12672</v>
      </c>
      <c r="C1150" s="29" t="s">
        <v>12673</v>
      </c>
      <c r="D1150" s="38" t="s">
        <v>13071</v>
      </c>
      <c r="E1150" s="28" t="s">
        <v>14134</v>
      </c>
      <c r="F1150" s="28" t="s">
        <v>12578</v>
      </c>
      <c r="G1150" s="29"/>
      <c r="H1150" s="29"/>
      <c r="I1150" s="29"/>
      <c r="J1150" s="29" t="s">
        <v>1100</v>
      </c>
      <c r="K1150" s="29">
        <v>11</v>
      </c>
      <c r="L1150" s="28" t="s">
        <v>12988</v>
      </c>
      <c r="M1150" s="65" t="str">
        <f t="shared" si="116"/>
        <v>https://www.aiche.org/academy/conferences/loss-prevention-symposium/2001/proceeding</v>
      </c>
      <c r="N1150" s="40" t="str">
        <f t="shared" si="112"/>
        <v>V. M. Fthemakis, "Multilayer Protective Analysis for Photovoltaic Manufacturing Facilities," 35th Annual Loss Prevention Symposium, Session 2e, AIChE, 2001.</v>
      </c>
      <c r="O1150" s="90" t="str">
        <f t="shared" si="117"/>
        <v>https://www.aiche.org/academy/conferences/loss-prevention-symposium/2001/proceeding/session/technical-papers</v>
      </c>
      <c r="P1150" s="28" t="s">
        <v>17039</v>
      </c>
      <c r="Q1150" s="90" t="str">
        <f t="shared" si="115"/>
        <v>https://www.aiche.org/node/1781631/group/9346/session/119116/paper/824161</v>
      </c>
    </row>
    <row r="1151" spans="1:17" ht="62" x14ac:dyDescent="0.35">
      <c r="A1151" s="29">
        <v>1150</v>
      </c>
      <c r="B1151" s="29" t="s">
        <v>12672</v>
      </c>
      <c r="C1151" s="29" t="s">
        <v>12673</v>
      </c>
      <c r="D1151" s="38" t="s">
        <v>13072</v>
      </c>
      <c r="E1151" s="28" t="s">
        <v>12856</v>
      </c>
      <c r="F1151" s="28" t="s">
        <v>14135</v>
      </c>
      <c r="G1151" s="29"/>
      <c r="H1151" s="29"/>
      <c r="I1151" s="29"/>
      <c r="J1151" s="29" t="s">
        <v>1105</v>
      </c>
      <c r="K1151" s="29">
        <v>12</v>
      </c>
      <c r="L1151" s="28" t="s">
        <v>12988</v>
      </c>
      <c r="M1151" s="65" t="str">
        <f t="shared" si="116"/>
        <v>https://www.aiche.org/academy/conferences/loss-prevention-symposium/2001/proceeding</v>
      </c>
      <c r="N1151" s="40" t="str">
        <f t="shared" si="112"/>
        <v>J. Reynolds and M. Moosemiller, "Validating a Risk-Based Inspection Tool - The Evolution of the API RBI Protocol," 35th Annual Loss Prevention Symposium, Session 3a, AIChE, 2001.</v>
      </c>
      <c r="O1151" s="90" t="str">
        <f t="shared" si="117"/>
        <v>https://www.aiche.org/academy/conferences/loss-prevention-symposium/2001/proceeding/session/technical-papers</v>
      </c>
      <c r="P1151" s="28" t="s">
        <v>17040</v>
      </c>
      <c r="Q1151" s="90" t="str">
        <f t="shared" si="115"/>
        <v>https://www.aiche.org/node/1781631/group/9346/session/119116/paper/824166</v>
      </c>
    </row>
    <row r="1152" spans="1:17" ht="62" x14ac:dyDescent="0.35">
      <c r="A1152" s="29">
        <v>1151</v>
      </c>
      <c r="B1152" s="29" t="s">
        <v>12672</v>
      </c>
      <c r="C1152" s="29" t="s">
        <v>12673</v>
      </c>
      <c r="D1152" s="38" t="s">
        <v>13072</v>
      </c>
      <c r="E1152" s="28" t="s">
        <v>14136</v>
      </c>
      <c r="F1152" s="28" t="s">
        <v>12579</v>
      </c>
      <c r="G1152" s="29"/>
      <c r="H1152" s="29"/>
      <c r="I1152" s="29"/>
      <c r="J1152" s="29" t="s">
        <v>1109</v>
      </c>
      <c r="K1152" s="29">
        <v>13</v>
      </c>
      <c r="L1152" s="28" t="s">
        <v>12988</v>
      </c>
      <c r="M1152" s="65" t="str">
        <f t="shared" si="116"/>
        <v>https://www.aiche.org/academy/conferences/loss-prevention-symposium/2001/proceeding</v>
      </c>
      <c r="N1152" s="40" t="str">
        <f t="shared" si="112"/>
        <v>B. Weber, "Integrating Risk Based Mechanical Integrity and ISA S84.01," 35th Annual Loss Prevention Symposium, Session 3b, AIChE, 2001.</v>
      </c>
      <c r="O1152" s="90" t="str">
        <f t="shared" si="117"/>
        <v>https://www.aiche.org/academy/conferences/loss-prevention-symposium/2001/proceeding/session/technical-papers</v>
      </c>
      <c r="P1152" s="28" t="s">
        <v>17041</v>
      </c>
      <c r="Q1152" s="90" t="str">
        <f t="shared" si="115"/>
        <v>https://www.aiche.org/node/1781631/group/9346/session/119116/paper/824171</v>
      </c>
    </row>
    <row r="1153" spans="1:17" ht="62" x14ac:dyDescent="0.35">
      <c r="A1153" s="29">
        <v>1152</v>
      </c>
      <c r="B1153" s="29" t="s">
        <v>12672</v>
      </c>
      <c r="C1153" s="29" t="s">
        <v>12673</v>
      </c>
      <c r="D1153" s="38" t="s">
        <v>13072</v>
      </c>
      <c r="E1153" s="28" t="s">
        <v>12857</v>
      </c>
      <c r="F1153" s="28" t="s">
        <v>14137</v>
      </c>
      <c r="G1153" s="29"/>
      <c r="H1153" s="29"/>
      <c r="I1153" s="29"/>
      <c r="J1153" s="29" t="s">
        <v>1113</v>
      </c>
      <c r="K1153" s="29">
        <v>14</v>
      </c>
      <c r="L1153" s="28" t="s">
        <v>12988</v>
      </c>
      <c r="M1153" s="65" t="str">
        <f t="shared" si="116"/>
        <v>https://www.aiche.org/academy/conferences/loss-prevention-symposium/2001/proceeding</v>
      </c>
      <c r="N1153" s="40" t="str">
        <f t="shared" si="112"/>
        <v>H. Thomas and M. Moosemiller, "Establishing a Data Farm to Harvest Quality Information," 35th Annual Loss Prevention Symposium, Session 3c, AIChE, 2001.</v>
      </c>
      <c r="O1153" s="90" t="str">
        <f t="shared" si="117"/>
        <v>https://www.aiche.org/academy/conferences/loss-prevention-symposium/2001/proceeding/session/technical-papers</v>
      </c>
      <c r="P1153" s="28" t="s">
        <v>17042</v>
      </c>
      <c r="Q1153" s="90" t="str">
        <f t="shared" si="115"/>
        <v>https://www.aiche.org/node/1781631/group/9346/session/119116/paper/824176</v>
      </c>
    </row>
    <row r="1154" spans="1:17" ht="62" x14ac:dyDescent="0.35">
      <c r="A1154" s="29">
        <v>1153</v>
      </c>
      <c r="B1154" s="29" t="s">
        <v>12672</v>
      </c>
      <c r="C1154" s="29" t="s">
        <v>12673</v>
      </c>
      <c r="D1154" s="38" t="s">
        <v>13072</v>
      </c>
      <c r="E1154" s="28" t="s">
        <v>12580</v>
      </c>
      <c r="F1154" s="28" t="s">
        <v>10134</v>
      </c>
      <c r="G1154" s="29"/>
      <c r="H1154" s="29"/>
      <c r="I1154" s="29"/>
      <c r="J1154" s="29" t="s">
        <v>1117</v>
      </c>
      <c r="K1154" s="29">
        <v>15</v>
      </c>
      <c r="L1154" s="28" t="s">
        <v>12988</v>
      </c>
      <c r="M1154" s="65" t="str">
        <f t="shared" si="116"/>
        <v>https://www.aiche.org/academy/conferences/loss-prevention-symposium/2001/proceeding</v>
      </c>
      <c r="N1154" s="40" t="str">
        <f t="shared" si="112"/>
        <v>A. Summers, "Fault Management Analysis," 35th Annual Loss Prevention Symposium, Session 3d, AIChE, 2001.</v>
      </c>
      <c r="O1154" s="90" t="str">
        <f t="shared" si="117"/>
        <v>https://www.aiche.org/academy/conferences/loss-prevention-symposium/2001/proceeding/session/technical-papers</v>
      </c>
      <c r="P1154" s="28" t="s">
        <v>17043</v>
      </c>
      <c r="Q1154" s="90" t="str">
        <f t="shared" si="115"/>
        <v>https://www.aiche.org/node/1781631/group/9346/session/119116/paper/824181</v>
      </c>
    </row>
    <row r="1155" spans="1:17" ht="62" x14ac:dyDescent="0.35">
      <c r="A1155" s="29">
        <v>1154</v>
      </c>
      <c r="B1155" s="29" t="s">
        <v>12672</v>
      </c>
      <c r="C1155" s="29" t="s">
        <v>12673</v>
      </c>
      <c r="D1155" s="38" t="s">
        <v>13072</v>
      </c>
      <c r="E1155" s="28" t="s">
        <v>14138</v>
      </c>
      <c r="F1155" s="28" t="s">
        <v>12581</v>
      </c>
      <c r="G1155" s="29"/>
      <c r="H1155" s="29"/>
      <c r="I1155" s="29"/>
      <c r="J1155" s="29" t="s">
        <v>1120</v>
      </c>
      <c r="K1155" s="29">
        <v>16</v>
      </c>
      <c r="L1155" s="28" t="s">
        <v>12988</v>
      </c>
      <c r="M1155" s="65" t="str">
        <f t="shared" si="116"/>
        <v>https://www.aiche.org/academy/conferences/loss-prevention-symposium/2001/proceeding</v>
      </c>
      <c r="N1155" s="40" t="str">
        <f t="shared" si="112"/>
        <v>M. K. Antes, M. F. Miri, and S. A. Flambert, "Selection and Design of Cost-Effective Risk Reduction Systems," 35th Annual Loss Prevention Symposium, Session 3e, AIChE, 2001.</v>
      </c>
      <c r="O1155" s="90" t="str">
        <f t="shared" si="117"/>
        <v>https://www.aiche.org/academy/conferences/loss-prevention-symposium/2001/proceeding/session/technical-papers</v>
      </c>
      <c r="P1155" s="28" t="s">
        <v>17044</v>
      </c>
      <c r="Q1155" s="90" t="str">
        <f t="shared" si="115"/>
        <v>https://www.aiche.org/node/1781631/group/9346/session/119116/paper/824186</v>
      </c>
    </row>
    <row r="1156" spans="1:17" ht="46.5" x14ac:dyDescent="0.35">
      <c r="A1156" s="29">
        <v>1155</v>
      </c>
      <c r="B1156" s="29" t="s">
        <v>12672</v>
      </c>
      <c r="C1156" s="29" t="s">
        <v>12673</v>
      </c>
      <c r="D1156" s="38" t="s">
        <v>13073</v>
      </c>
      <c r="E1156" s="28" t="s">
        <v>14139</v>
      </c>
      <c r="F1156" s="28" t="s">
        <v>12582</v>
      </c>
      <c r="G1156" s="29"/>
      <c r="H1156" s="29"/>
      <c r="I1156" s="29"/>
      <c r="J1156" s="29" t="s">
        <v>1125</v>
      </c>
      <c r="K1156" s="29">
        <v>17</v>
      </c>
      <c r="L1156" s="28" t="s">
        <v>12988</v>
      </c>
      <c r="M1156" s="65" t="str">
        <f t="shared" si="116"/>
        <v>https://www.aiche.org/academy/conferences/loss-prevention-symposium/2001/proceeding</v>
      </c>
      <c r="N1156" s="40" t="str">
        <f t="shared" ref="N1156:N1219" si="118">F1156&amp;", """&amp;E1156&amp;","" "&amp;L1156&amp;","&amp;" Session "&amp;J1156&amp;", AIChE, "&amp;MID(C1156,5,4)&amp;"."</f>
        <v>J. Voas, "Why Testing Under Expected Operational Profiles is Not Sufficient," 35th Annual Loss Prevention Symposium, Session 4a, AIChE, 2001.</v>
      </c>
      <c r="O1156" s="90" t="str">
        <f t="shared" si="117"/>
        <v>https://www.aiche.org/academy/conferences/loss-prevention-symposium/2001/proceeding/session/technical-papers</v>
      </c>
      <c r="P1156" s="28" t="s">
        <v>17045</v>
      </c>
      <c r="Q1156" s="90" t="str">
        <f t="shared" si="115"/>
        <v>https://www.aiche.org/node/1781631/group/9346/session/119116/paper/824191</v>
      </c>
    </row>
    <row r="1157" spans="1:17" ht="46.5" x14ac:dyDescent="0.35">
      <c r="A1157" s="29">
        <v>1156</v>
      </c>
      <c r="B1157" s="29" t="s">
        <v>12672</v>
      </c>
      <c r="C1157" s="29" t="s">
        <v>12673</v>
      </c>
      <c r="D1157" s="38" t="s">
        <v>13073</v>
      </c>
      <c r="E1157" s="28" t="s">
        <v>14140</v>
      </c>
      <c r="F1157" s="28" t="s">
        <v>14141</v>
      </c>
      <c r="G1157" s="29"/>
      <c r="H1157" s="29"/>
      <c r="I1157" s="29"/>
      <c r="J1157" s="29" t="s">
        <v>1129</v>
      </c>
      <c r="K1157" s="29">
        <v>18</v>
      </c>
      <c r="L1157" s="28" t="s">
        <v>12988</v>
      </c>
      <c r="M1157" s="65" t="str">
        <f t="shared" si="116"/>
        <v>https://www.aiche.org/academy/conferences/loss-prevention-symposium/2001/proceeding</v>
      </c>
      <c r="N1157" s="40" t="str">
        <f t="shared" si="118"/>
        <v>D. Giles and P. Lodal, "Case Histories of Pump Explosions While Running Isolated," 35th Annual Loss Prevention Symposium, Session 4b, AIChE, 2001.</v>
      </c>
      <c r="O1157" s="90" t="str">
        <f t="shared" si="117"/>
        <v>https://www.aiche.org/academy/conferences/loss-prevention-symposium/2001/proceeding/session/technical-papers</v>
      </c>
      <c r="P1157" s="28" t="s">
        <v>17046</v>
      </c>
      <c r="Q1157" s="90" t="str">
        <f t="shared" si="115"/>
        <v>https://www.aiche.org/node/1781631/group/9346/session/119116/paper/824196</v>
      </c>
    </row>
    <row r="1158" spans="1:17" ht="46.5" x14ac:dyDescent="0.35">
      <c r="A1158" s="29">
        <v>1157</v>
      </c>
      <c r="B1158" s="29" t="s">
        <v>12672</v>
      </c>
      <c r="C1158" s="29" t="s">
        <v>12673</v>
      </c>
      <c r="D1158" s="38" t="s">
        <v>13073</v>
      </c>
      <c r="E1158" s="28" t="s">
        <v>12583</v>
      </c>
      <c r="F1158" s="28" t="s">
        <v>10134</v>
      </c>
      <c r="G1158" s="29"/>
      <c r="H1158" s="29"/>
      <c r="I1158" s="29"/>
      <c r="J1158" s="29" t="s">
        <v>1132</v>
      </c>
      <c r="K1158" s="29">
        <v>19</v>
      </c>
      <c r="L1158" s="28" t="s">
        <v>12988</v>
      </c>
      <c r="M1158" s="65" t="str">
        <f t="shared" si="116"/>
        <v>https://www.aiche.org/academy/conferences/loss-prevention-symposium/2001/proceeding</v>
      </c>
      <c r="N1158" s="40" t="str">
        <f t="shared" si="118"/>
        <v>A. Summers, "Software-Implemented Safety Logic," 35th Annual Loss Prevention Symposium, Session 4c, AIChE, 2001.</v>
      </c>
      <c r="O1158" s="90" t="str">
        <f t="shared" si="117"/>
        <v>https://www.aiche.org/academy/conferences/loss-prevention-symposium/2001/proceeding/session/technical-papers</v>
      </c>
      <c r="P1158" s="28" t="s">
        <v>17047</v>
      </c>
      <c r="Q1158" s="90" t="str">
        <f t="shared" si="115"/>
        <v>https://www.aiche.org/node/1781631/group/9346/session/119116/paper/824201</v>
      </c>
    </row>
    <row r="1159" spans="1:17" ht="46.5" x14ac:dyDescent="0.35">
      <c r="A1159" s="29">
        <v>1158</v>
      </c>
      <c r="B1159" s="29" t="s">
        <v>12672</v>
      </c>
      <c r="C1159" s="29" t="s">
        <v>12673</v>
      </c>
      <c r="D1159" s="38" t="s">
        <v>13073</v>
      </c>
      <c r="E1159" s="28" t="s">
        <v>14142</v>
      </c>
      <c r="F1159" s="28" t="s">
        <v>8323</v>
      </c>
      <c r="G1159" s="29"/>
      <c r="H1159" s="29"/>
      <c r="I1159" s="29"/>
      <c r="J1159" s="29" t="s">
        <v>1135</v>
      </c>
      <c r="K1159" s="29">
        <v>20</v>
      </c>
      <c r="L1159" s="28" t="s">
        <v>12988</v>
      </c>
      <c r="M1159" s="65" t="str">
        <f t="shared" si="116"/>
        <v>https://www.aiche.org/academy/conferences/loss-prevention-symposium/2001/proceeding</v>
      </c>
      <c r="N1159" s="40" t="str">
        <f t="shared" si="118"/>
        <v>R. Freeman, "Process Hazard Analyses of Control and Instrument Systems," 35th Annual Loss Prevention Symposium, Session 4d, AIChE, 2001.</v>
      </c>
      <c r="O1159" s="90" t="str">
        <f t="shared" si="117"/>
        <v>https://www.aiche.org/academy/conferences/loss-prevention-symposium/2001/proceeding/session/technical-papers</v>
      </c>
      <c r="P1159" s="28" t="s">
        <v>17048</v>
      </c>
      <c r="Q1159" s="90" t="str">
        <f t="shared" si="115"/>
        <v>https://www.aiche.org/node/1781631/group/9346/session/119116/paper/824206</v>
      </c>
    </row>
    <row r="1160" spans="1:17" ht="46.5" x14ac:dyDescent="0.35">
      <c r="A1160" s="29">
        <v>1159</v>
      </c>
      <c r="B1160" s="29" t="s">
        <v>12672</v>
      </c>
      <c r="C1160" s="29" t="s">
        <v>12673</v>
      </c>
      <c r="D1160" s="38" t="s">
        <v>13073</v>
      </c>
      <c r="E1160" s="28" t="s">
        <v>12584</v>
      </c>
      <c r="F1160" s="28" t="s">
        <v>14143</v>
      </c>
      <c r="G1160" s="29"/>
      <c r="H1160" s="29"/>
      <c r="I1160" s="29"/>
      <c r="J1160" s="29" t="s">
        <v>12978</v>
      </c>
      <c r="K1160" s="29">
        <v>21</v>
      </c>
      <c r="L1160" s="28" t="s">
        <v>12988</v>
      </c>
      <c r="M1160" s="65" t="str">
        <f t="shared" si="116"/>
        <v>https://www.aiche.org/academy/conferences/loss-prevention-symposium/2001/proceeding</v>
      </c>
      <c r="N1160" s="40" t="str">
        <f t="shared" si="118"/>
        <v>D. Frurip and J. Blazy, "What Will Happen if I Mix These Two Chemicals?," 35th Annual Loss Prevention Symposium, Session 4e, AIChE, 2001.</v>
      </c>
      <c r="O1160" s="90" t="str">
        <f t="shared" si="117"/>
        <v>https://www.aiche.org/academy/conferences/loss-prevention-symposium/2001/proceeding/session/technical-papers</v>
      </c>
      <c r="P1160" s="28" t="s">
        <v>17049</v>
      </c>
      <c r="Q1160" s="90" t="str">
        <f t="shared" si="115"/>
        <v>https://www.aiche.org/node/1781631/group/9346/session/119116/paper/824211</v>
      </c>
    </row>
    <row r="1161" spans="1:17" ht="46.5" x14ac:dyDescent="0.35">
      <c r="A1161" s="29">
        <v>1160</v>
      </c>
      <c r="B1161" s="29" t="s">
        <v>12672</v>
      </c>
      <c r="C1161" s="29" t="s">
        <v>12673</v>
      </c>
      <c r="D1161" s="38" t="s">
        <v>13074</v>
      </c>
      <c r="E1161" s="28" t="s">
        <v>12585</v>
      </c>
      <c r="F1161" s="28" t="s">
        <v>14144</v>
      </c>
      <c r="G1161" s="29"/>
      <c r="H1161" s="29"/>
      <c r="I1161" s="29"/>
      <c r="J1161" s="29" t="s">
        <v>12980</v>
      </c>
      <c r="K1161" s="29">
        <v>22</v>
      </c>
      <c r="L1161" s="28" t="s">
        <v>12988</v>
      </c>
      <c r="M1161" s="65" t="str">
        <f t="shared" si="116"/>
        <v>https://www.aiche.org/academy/conferences/loss-prevention-symposium/2001/proceeding</v>
      </c>
      <c r="N1161" s="40" t="str">
        <f t="shared" si="118"/>
        <v>B. McGoran, S. Nunes, C. Buehler, et al., "Role of Process Monitoring in a Chemical Plant Explosion," 35th Annual Loss Prevention Symposium, Session 5a, AIChE, 2001.</v>
      </c>
      <c r="O1161" s="90" t="str">
        <f t="shared" si="117"/>
        <v>https://www.aiche.org/academy/conferences/loss-prevention-symposium/2001/proceeding/session/technical-papers</v>
      </c>
      <c r="P1161" s="28" t="s">
        <v>17050</v>
      </c>
      <c r="Q1161" s="90" t="str">
        <f t="shared" si="115"/>
        <v>https://www.aiche.org/node/1781631/group/9346/session/119116/paper/824216</v>
      </c>
    </row>
    <row r="1162" spans="1:17" ht="31" x14ac:dyDescent="0.35">
      <c r="A1162" s="29">
        <v>1161</v>
      </c>
      <c r="B1162" s="29" t="s">
        <v>12672</v>
      </c>
      <c r="C1162" s="29" t="s">
        <v>12673</v>
      </c>
      <c r="D1162" s="38" t="s">
        <v>13074</v>
      </c>
      <c r="E1162" s="28" t="s">
        <v>14145</v>
      </c>
      <c r="F1162" s="28" t="s">
        <v>12586</v>
      </c>
      <c r="G1162" s="29"/>
      <c r="H1162" s="29"/>
      <c r="I1162" s="29"/>
      <c r="J1162" s="29" t="s">
        <v>1139</v>
      </c>
      <c r="K1162" s="29">
        <v>23</v>
      </c>
      <c r="L1162" s="28" t="s">
        <v>12988</v>
      </c>
      <c r="M1162" s="65" t="str">
        <f t="shared" si="116"/>
        <v>https://www.aiche.org/academy/conferences/loss-prevention-symposium/2001/proceeding</v>
      </c>
      <c r="N1162" s="40" t="str">
        <f t="shared" si="118"/>
        <v>D. Brandes, "Process Automation Can Advance Loss Prevention Goals," 35th Annual Loss Prevention Symposium, Session 5b, AIChE, 2001.</v>
      </c>
      <c r="O1162" s="90" t="str">
        <f t="shared" si="117"/>
        <v>https://www.aiche.org/academy/conferences/loss-prevention-symposium/2001/proceeding/session/technical-papers</v>
      </c>
      <c r="P1162" s="28" t="s">
        <v>17051</v>
      </c>
      <c r="Q1162" s="90" t="str">
        <f t="shared" si="115"/>
        <v>https://www.aiche.org/node/1781631/group/9346/session/119116/paper/824221</v>
      </c>
    </row>
    <row r="1163" spans="1:17" ht="46.5" x14ac:dyDescent="0.35">
      <c r="A1163" s="29">
        <v>1162</v>
      </c>
      <c r="B1163" s="29" t="s">
        <v>12672</v>
      </c>
      <c r="C1163" s="29" t="s">
        <v>12673</v>
      </c>
      <c r="D1163" s="38" t="s">
        <v>13074</v>
      </c>
      <c r="E1163" s="28" t="s">
        <v>14146</v>
      </c>
      <c r="F1163" s="28" t="s">
        <v>12587</v>
      </c>
      <c r="G1163" s="29"/>
      <c r="H1163" s="29"/>
      <c r="I1163" s="29"/>
      <c r="J1163" s="29" t="s">
        <v>1142</v>
      </c>
      <c r="K1163" s="29">
        <v>24</v>
      </c>
      <c r="L1163" s="28" t="s">
        <v>12988</v>
      </c>
      <c r="M1163" s="65" t="str">
        <f t="shared" si="116"/>
        <v>https://www.aiche.org/academy/conferences/loss-prevention-symposium/2001/proceeding</v>
      </c>
      <c r="N1163" s="40" t="str">
        <f t="shared" si="118"/>
        <v>E. Marszal, "Artificial Intelligence Advancements Applied in Off-The-Shelf Controllers," 35th Annual Loss Prevention Symposium, Session 5c, AIChE, 2001.</v>
      </c>
      <c r="O1163" s="90" t="str">
        <f t="shared" si="117"/>
        <v>https://www.aiche.org/academy/conferences/loss-prevention-symposium/2001/proceeding/session/technical-papers</v>
      </c>
      <c r="P1163" s="28" t="s">
        <v>17052</v>
      </c>
      <c r="Q1163" s="90" t="str">
        <f t="shared" si="115"/>
        <v>https://www.aiche.org/node/1781631/group/9346/session/119116/paper/824226</v>
      </c>
    </row>
    <row r="1164" spans="1:17" ht="31" x14ac:dyDescent="0.35">
      <c r="A1164" s="29">
        <v>1163</v>
      </c>
      <c r="B1164" s="29" t="s">
        <v>12672</v>
      </c>
      <c r="C1164" s="29" t="s">
        <v>12673</v>
      </c>
      <c r="D1164" s="38" t="s">
        <v>13074</v>
      </c>
      <c r="E1164" s="28" t="s">
        <v>12588</v>
      </c>
      <c r="F1164" s="28" t="s">
        <v>12589</v>
      </c>
      <c r="G1164" s="29"/>
      <c r="H1164" s="29"/>
      <c r="I1164" s="29"/>
      <c r="J1164" s="29" t="s">
        <v>1145</v>
      </c>
      <c r="K1164" s="29">
        <v>25</v>
      </c>
      <c r="L1164" s="28" t="s">
        <v>12988</v>
      </c>
      <c r="M1164" s="65" t="str">
        <f t="shared" si="116"/>
        <v>https://www.aiche.org/academy/conferences/loss-prevention-symposium/2001/proceeding</v>
      </c>
      <c r="N1164" s="40" t="str">
        <f t="shared" si="118"/>
        <v>S. Hillman, "Bypass and Trip Point Management," 35th Annual Loss Prevention Symposium, Session 5d, AIChE, 2001.</v>
      </c>
      <c r="O1164" s="90" t="str">
        <f t="shared" si="117"/>
        <v>https://www.aiche.org/academy/conferences/loss-prevention-symposium/2001/proceeding/session/technical-papers</v>
      </c>
      <c r="P1164" s="28" t="s">
        <v>17053</v>
      </c>
      <c r="Q1164" s="90" t="str">
        <f t="shared" si="115"/>
        <v>https://www.aiche.org/node/1781631/group/9346/session/119116/paper/824231</v>
      </c>
    </row>
    <row r="1165" spans="1:17" ht="46.5" x14ac:dyDescent="0.35">
      <c r="A1165" s="29">
        <v>1164</v>
      </c>
      <c r="B1165" s="29" t="s">
        <v>12672</v>
      </c>
      <c r="C1165" s="29" t="s">
        <v>12673</v>
      </c>
      <c r="D1165" s="38" t="s">
        <v>13074</v>
      </c>
      <c r="E1165" s="28" t="s">
        <v>12858</v>
      </c>
      <c r="F1165" s="28" t="s">
        <v>14147</v>
      </c>
      <c r="G1165" s="29"/>
      <c r="H1165" s="29"/>
      <c r="I1165" s="29"/>
      <c r="J1165" s="29" t="s">
        <v>1149</v>
      </c>
      <c r="K1165" s="29">
        <v>26</v>
      </c>
      <c r="L1165" s="28" t="s">
        <v>12988</v>
      </c>
      <c r="M1165" s="65" t="str">
        <f t="shared" si="116"/>
        <v>https://www.aiche.org/academy/conferences/loss-prevention-symposium/2001/proceeding</v>
      </c>
      <c r="N1165" s="40" t="str">
        <f t="shared" si="118"/>
        <v>J. Kauffman, K. Price, T. Oakey, et al., "Combustion Safeguards Test Intervals - Risk Study and Industry Survey," 35th Annual Loss Prevention Symposium, Session 5e, AIChE, 2001.</v>
      </c>
      <c r="O1165" s="90" t="str">
        <f t="shared" si="117"/>
        <v>https://www.aiche.org/academy/conferences/loss-prevention-symposium/2001/proceeding/session/technical-papers</v>
      </c>
      <c r="P1165" s="28" t="s">
        <v>17054</v>
      </c>
      <c r="Q1165" s="90" t="str">
        <f t="shared" si="115"/>
        <v>https://www.aiche.org/node/1781631/group/9346/session/119116/paper/824236</v>
      </c>
    </row>
    <row r="1166" spans="1:17" ht="46.5" x14ac:dyDescent="0.35">
      <c r="A1166" s="29">
        <v>1165</v>
      </c>
      <c r="B1166" s="29" t="s">
        <v>12672</v>
      </c>
      <c r="C1166" s="29" t="s">
        <v>12673</v>
      </c>
      <c r="D1166" s="38" t="s">
        <v>13069</v>
      </c>
      <c r="E1166" s="28" t="s">
        <v>14148</v>
      </c>
      <c r="F1166" s="28" t="s">
        <v>12590</v>
      </c>
      <c r="G1166" s="29"/>
      <c r="H1166" s="29"/>
      <c r="I1166" s="29"/>
      <c r="J1166" s="29" t="s">
        <v>12982</v>
      </c>
      <c r="K1166" s="29">
        <v>27</v>
      </c>
      <c r="L1166" s="28" t="s">
        <v>12988</v>
      </c>
      <c r="M1166" s="65" t="str">
        <f t="shared" si="116"/>
        <v>https://www.aiche.org/academy/conferences/loss-prevention-symposium/2001/proceeding</v>
      </c>
      <c r="N1166" s="40" t="str">
        <f t="shared" si="118"/>
        <v>M. Boult, G. Kenny, and R. Pitblado, "Lessons Learned from the Explosion and Fire at the Esso Gas Processing Plant at Longford, Australia," 35th Annual Loss Prevention Symposium, Session 6a, AIChE, 2001.</v>
      </c>
      <c r="O1166" s="90" t="str">
        <f t="shared" si="117"/>
        <v>https://www.aiche.org/academy/conferences/loss-prevention-symposium/2001/proceeding/session/technical-papers</v>
      </c>
      <c r="P1166" s="28" t="s">
        <v>17055</v>
      </c>
      <c r="Q1166" s="90" t="str">
        <f t="shared" si="115"/>
        <v>https://www.aiche.org/node/1781631/group/9346/session/119116/paper/824241</v>
      </c>
    </row>
    <row r="1167" spans="1:17" ht="46.5" x14ac:dyDescent="0.35">
      <c r="A1167" s="29">
        <v>1166</v>
      </c>
      <c r="B1167" s="29" t="s">
        <v>12672</v>
      </c>
      <c r="C1167" s="29" t="s">
        <v>12673</v>
      </c>
      <c r="D1167" s="38" t="s">
        <v>13069</v>
      </c>
      <c r="E1167" s="28" t="s">
        <v>14149</v>
      </c>
      <c r="F1167" s="28" t="s">
        <v>12591</v>
      </c>
      <c r="G1167" s="29"/>
      <c r="H1167" s="29"/>
      <c r="I1167" s="29"/>
      <c r="J1167" s="29" t="s">
        <v>1152</v>
      </c>
      <c r="K1167" s="29">
        <v>28</v>
      </c>
      <c r="L1167" s="28" t="s">
        <v>12988</v>
      </c>
      <c r="M1167" s="65" t="str">
        <f t="shared" si="116"/>
        <v>https://www.aiche.org/academy/conferences/loss-prevention-symposium/2001/proceeding</v>
      </c>
      <c r="N1167" s="40" t="str">
        <f t="shared" si="118"/>
        <v>P. Conlon, D. Horowitz, and J. Murphy , "A Vessel Overpressurization Incident: Sonat Exploration Company, Pitkin, Louisiana," 35th Annual Loss Prevention Symposium, Session 6b, AIChE, 2001.</v>
      </c>
      <c r="O1167" s="90" t="str">
        <f t="shared" si="117"/>
        <v>https://www.aiche.org/academy/conferences/loss-prevention-symposium/2001/proceeding/session/technical-papers</v>
      </c>
      <c r="P1167" s="28" t="s">
        <v>17056</v>
      </c>
      <c r="Q1167" s="90" t="str">
        <f t="shared" si="115"/>
        <v>https://www.aiche.org/node/1781631/group/9346/session/119116/paper/824246</v>
      </c>
    </row>
    <row r="1168" spans="1:17" ht="31" x14ac:dyDescent="0.35">
      <c r="A1168" s="29">
        <v>1167</v>
      </c>
      <c r="B1168" s="29" t="s">
        <v>12672</v>
      </c>
      <c r="C1168" s="29" t="s">
        <v>12673</v>
      </c>
      <c r="D1168" s="38" t="s">
        <v>13069</v>
      </c>
      <c r="E1168" s="28" t="s">
        <v>14150</v>
      </c>
      <c r="F1168" s="28" t="s">
        <v>12592</v>
      </c>
      <c r="G1168" s="29"/>
      <c r="H1168" s="29"/>
      <c r="I1168" s="29"/>
      <c r="J1168" s="29" t="s">
        <v>1155</v>
      </c>
      <c r="K1168" s="29">
        <v>29</v>
      </c>
      <c r="L1168" s="28" t="s">
        <v>12988</v>
      </c>
      <c r="M1168" s="65" t="str">
        <f t="shared" si="116"/>
        <v>https://www.aiche.org/academy/conferences/loss-prevention-symposium/2001/proceeding</v>
      </c>
      <c r="N1168" s="40" t="str">
        <f t="shared" si="118"/>
        <v>H. McNabb, "Flammability Characteristics of Activated Cellulose Pulp," 35th Annual Loss Prevention Symposium, Session 6c, AIChE, 2001.</v>
      </c>
      <c r="O1168" s="90" t="str">
        <f t="shared" si="117"/>
        <v>https://www.aiche.org/academy/conferences/loss-prevention-symposium/2001/proceeding/session/technical-papers</v>
      </c>
      <c r="P1168" s="28" t="s">
        <v>17057</v>
      </c>
      <c r="Q1168" s="90" t="str">
        <f t="shared" si="115"/>
        <v>https://www.aiche.org/node/1781631/group/9346/session/119116/paper/824251</v>
      </c>
    </row>
    <row r="1169" spans="1:17" ht="46.5" x14ac:dyDescent="0.35">
      <c r="A1169" s="29">
        <v>1168</v>
      </c>
      <c r="B1169" s="29" t="s">
        <v>12672</v>
      </c>
      <c r="C1169" s="29" t="s">
        <v>12673</v>
      </c>
      <c r="D1169" s="38" t="s">
        <v>13069</v>
      </c>
      <c r="E1169" s="28" t="s">
        <v>12859</v>
      </c>
      <c r="F1169" s="28" t="s">
        <v>7272</v>
      </c>
      <c r="G1169" s="29"/>
      <c r="H1169" s="29"/>
      <c r="I1169" s="29"/>
      <c r="J1169" s="29" t="s">
        <v>12983</v>
      </c>
      <c r="K1169" s="29">
        <v>30</v>
      </c>
      <c r="L1169" s="28" t="s">
        <v>12988</v>
      </c>
      <c r="M1169" s="65" t="str">
        <f t="shared" si="116"/>
        <v>https://www.aiche.org/academy/conferences/loss-prevention-symposium/2001/proceeding</v>
      </c>
      <c r="N1169" s="40" t="str">
        <f t="shared" si="118"/>
        <v>R. A. Ogle and A. R. Carpenter, "Lessons Learned from Fires, Flash Fires, and Explosions Involving Hot Work," 35th Annual Loss Prevention Symposium, Session 6d, AIChE, 2001.</v>
      </c>
      <c r="O1169" s="90" t="str">
        <f t="shared" si="117"/>
        <v>https://www.aiche.org/academy/conferences/loss-prevention-symposium/2001/proceeding/session/technical-papers</v>
      </c>
      <c r="P1169" s="28" t="s">
        <v>17058</v>
      </c>
      <c r="Q1169" s="90" t="str">
        <f t="shared" si="115"/>
        <v>https://www.aiche.org/node/1781631/group/9346/session/119116/paper/824256</v>
      </c>
    </row>
    <row r="1170" spans="1:17" ht="31" x14ac:dyDescent="0.35">
      <c r="A1170" s="29">
        <v>1169</v>
      </c>
      <c r="B1170" s="29" t="s">
        <v>12672</v>
      </c>
      <c r="C1170" s="29" t="s">
        <v>12673</v>
      </c>
      <c r="D1170" s="38" t="s">
        <v>13069</v>
      </c>
      <c r="E1170" s="28" t="s">
        <v>12860</v>
      </c>
      <c r="F1170" s="28" t="s">
        <v>12593</v>
      </c>
      <c r="G1170" s="29"/>
      <c r="H1170" s="29"/>
      <c r="I1170" s="29"/>
      <c r="J1170" s="29" t="s">
        <v>1160</v>
      </c>
      <c r="K1170" s="29">
        <v>31</v>
      </c>
      <c r="L1170" s="28" t="s">
        <v>12988</v>
      </c>
      <c r="M1170" s="65" t="str">
        <f t="shared" si="116"/>
        <v>https://www.aiche.org/academy/conferences/loss-prevention-symposium/2001/proceeding</v>
      </c>
      <c r="N1170" s="40" t="str">
        <f t="shared" si="118"/>
        <v>R. Schisla, S. Ernst, and P. Lodal, "Case History: PTFE Lined Pipe Failure," 35th Annual Loss Prevention Symposium, Session 6e, AIChE, 2001.</v>
      </c>
      <c r="O1170" s="90" t="str">
        <f t="shared" si="117"/>
        <v>https://www.aiche.org/academy/conferences/loss-prevention-symposium/2001/proceeding/session/technical-papers</v>
      </c>
      <c r="P1170" s="28" t="s">
        <v>17059</v>
      </c>
      <c r="Q1170" s="90" t="str">
        <f t="shared" si="115"/>
        <v>https://www.aiche.org/node/1781631/group/9346/session/119116/paper/824261</v>
      </c>
    </row>
    <row r="1171" spans="1:17" ht="46.5" x14ac:dyDescent="0.35">
      <c r="A1171" s="29">
        <v>1170</v>
      </c>
      <c r="B1171" s="29" t="s">
        <v>12672</v>
      </c>
      <c r="C1171" s="29" t="s">
        <v>12673</v>
      </c>
      <c r="D1171" s="38" t="s">
        <v>13069</v>
      </c>
      <c r="E1171" s="28" t="s">
        <v>12594</v>
      </c>
      <c r="F1171" s="28" t="s">
        <v>14151</v>
      </c>
      <c r="G1171" s="29"/>
      <c r="H1171" s="29"/>
      <c r="I1171" s="29"/>
      <c r="J1171" s="29" t="s">
        <v>1157</v>
      </c>
      <c r="K1171" s="29">
        <v>32</v>
      </c>
      <c r="L1171" s="28" t="s">
        <v>12988</v>
      </c>
      <c r="M1171" s="65" t="str">
        <f>HYPERLINK("https://www.aiche.org/academy/conferences/loss-prevention-symposium/2001/proceeding")</f>
        <v>https://www.aiche.org/academy/conferences/loss-prevention-symposium/2001/proceeding</v>
      </c>
      <c r="N1171" s="40" t="str">
        <f t="shared" si="118"/>
        <v>R. J. Willey, F. Rodrigues, S. Chippett, et al., "Thermal-Kinetic Analysis of Reactions Involved in the Manufacture of O-Nitroaniline," 35th Annual Loss Prevention Symposium, Session 6f, AIChE, 2001.</v>
      </c>
      <c r="O1171" s="90" t="str">
        <f>HYPERLINK("https://www.aiche.org/academy/conferences/loss-prevention-symposium/2001/proceeding/session/technical-papers")</f>
        <v>https://www.aiche.org/academy/conferences/loss-prevention-symposium/2001/proceeding/session/technical-papers</v>
      </c>
      <c r="P1171" s="28" t="s">
        <v>17060</v>
      </c>
      <c r="Q1171" s="90" t="str">
        <f t="shared" si="115"/>
        <v>https://www.aiche.org/node/1781631/group/9346/session/119116/paper/824266</v>
      </c>
    </row>
    <row r="1172" spans="1:17" ht="46.5" x14ac:dyDescent="0.35">
      <c r="A1172" s="29">
        <v>1171</v>
      </c>
      <c r="B1172" s="29">
        <v>2002</v>
      </c>
      <c r="C1172" s="29" t="s">
        <v>12703</v>
      </c>
      <c r="D1172" s="28" t="s">
        <v>13081</v>
      </c>
      <c r="E1172" s="40" t="s">
        <v>13087</v>
      </c>
      <c r="F1172" s="40" t="s">
        <v>13088</v>
      </c>
      <c r="G1172" s="29"/>
      <c r="H1172" s="29"/>
      <c r="I1172" s="29"/>
      <c r="J1172" s="29" t="s">
        <v>1072</v>
      </c>
      <c r="K1172" s="29">
        <v>1</v>
      </c>
      <c r="L1172" s="28" t="s">
        <v>12989</v>
      </c>
      <c r="M1172" s="65" t="str">
        <f t="shared" ref="M1172:M1205" si="119">HYPERLINK("https://www.aiche.org/academy/conferences/loss-prevention-symposium/2002/proceeding")</f>
        <v>https://www.aiche.org/academy/conferences/loss-prevention-symposium/2002/proceeding</v>
      </c>
      <c r="N1172" s="40" t="str">
        <f t="shared" si="118"/>
        <v>J. Woodward, and J. Lygate, "Establishing Ignition Conditions for the Tank Manifold Fire at the Powell Duffryn Tank Terminal," 36th Annual Loss Prevention Symposium, Session 1a, AIChE, 2002.</v>
      </c>
      <c r="O1172" s="90" t="str">
        <f t="shared" ref="O1172:O1205" si="120">HYPERLINK("https://www.aiche.org/academy/conferences/loss-prevention-symposium/2002/proceeding/session/technical-papers")</f>
        <v>https://www.aiche.org/academy/conferences/loss-prevention-symposium/2002/proceeding/session/technical-papers</v>
      </c>
      <c r="P1172" s="28" t="s">
        <v>17061</v>
      </c>
      <c r="Q1172" s="90" t="str">
        <f t="shared" si="115"/>
        <v>https://www.aiche.org/node/1793441/group/9576/session/124081/paper/852741</v>
      </c>
    </row>
    <row r="1173" spans="1:17" ht="46.5" x14ac:dyDescent="0.35">
      <c r="A1173" s="29">
        <v>1172</v>
      </c>
      <c r="B1173" s="29">
        <v>2002</v>
      </c>
      <c r="C1173" s="29" t="s">
        <v>12703</v>
      </c>
      <c r="D1173" s="28" t="s">
        <v>13081</v>
      </c>
      <c r="E1173" s="40" t="s">
        <v>13089</v>
      </c>
      <c r="F1173" s="40" t="s">
        <v>13090</v>
      </c>
      <c r="G1173" s="29"/>
      <c r="H1173" s="29"/>
      <c r="I1173" s="29"/>
      <c r="J1173" s="29" t="s">
        <v>1075</v>
      </c>
      <c r="K1173" s="29">
        <v>2</v>
      </c>
      <c r="L1173" s="28" t="s">
        <v>12989</v>
      </c>
      <c r="M1173" s="65" t="str">
        <f t="shared" si="119"/>
        <v>https://www.aiche.org/academy/conferences/loss-prevention-symposium/2002/proceeding</v>
      </c>
      <c r="N1173" s="40" t="str">
        <f t="shared" si="118"/>
        <v>T. J. Myers, H. K. Kytomaa, and R. L. Martin, "Fires and Explosions in Vapor Control Systems: A Lessons Learned Anthology," 36th Annual Loss Prevention Symposium, Session 1b, AIChE, 2002.</v>
      </c>
      <c r="O1173" s="90" t="str">
        <f t="shared" si="120"/>
        <v>https://www.aiche.org/academy/conferences/loss-prevention-symposium/2002/proceeding/session/technical-papers</v>
      </c>
      <c r="P1173" s="28" t="s">
        <v>17062</v>
      </c>
      <c r="Q1173" s="90" t="str">
        <f t="shared" si="115"/>
        <v>https://www.aiche.org/node/1793441/group/9576/session/124081/paper/852746</v>
      </c>
    </row>
    <row r="1174" spans="1:17" ht="46.5" x14ac:dyDescent="0.35">
      <c r="A1174" s="29">
        <v>1173</v>
      </c>
      <c r="B1174" s="29">
        <v>2002</v>
      </c>
      <c r="C1174" s="29" t="s">
        <v>12703</v>
      </c>
      <c r="D1174" s="28" t="s">
        <v>13081</v>
      </c>
      <c r="E1174" s="40" t="s">
        <v>13091</v>
      </c>
      <c r="F1174" s="40" t="s">
        <v>13092</v>
      </c>
      <c r="G1174" s="29"/>
      <c r="H1174" s="29"/>
      <c r="I1174" s="29"/>
      <c r="J1174" s="29" t="s">
        <v>1080</v>
      </c>
      <c r="K1174" s="29">
        <v>3</v>
      </c>
      <c r="L1174" s="28" t="s">
        <v>12989</v>
      </c>
      <c r="M1174" s="65" t="str">
        <f t="shared" si="119"/>
        <v>https://www.aiche.org/academy/conferences/loss-prevention-symposium/2002/proceeding</v>
      </c>
      <c r="N1174" s="40" t="str">
        <f t="shared" si="118"/>
        <v>S. Heling and D. A. Crowl, "Experimental Characterization Prediction of Autoignition Temperatures," 36th Annual Loss Prevention Symposium, Session 1c, AIChE, 2002.</v>
      </c>
      <c r="O1174" s="90" t="str">
        <f t="shared" si="120"/>
        <v>https://www.aiche.org/academy/conferences/loss-prevention-symposium/2002/proceeding/session/technical-papers</v>
      </c>
      <c r="P1174" s="28" t="s">
        <v>17063</v>
      </c>
      <c r="Q1174" s="90" t="str">
        <f t="shared" si="115"/>
        <v>https://www.aiche.org/node/1793441/group/9576/session/124081/paper/852751</v>
      </c>
    </row>
    <row r="1175" spans="1:17" ht="46.5" x14ac:dyDescent="0.35">
      <c r="A1175" s="29">
        <v>1174</v>
      </c>
      <c r="B1175" s="29">
        <v>2002</v>
      </c>
      <c r="C1175" s="29" t="s">
        <v>12703</v>
      </c>
      <c r="D1175" s="28" t="s">
        <v>13081</v>
      </c>
      <c r="E1175" s="40" t="s">
        <v>13093</v>
      </c>
      <c r="F1175" s="40" t="s">
        <v>13094</v>
      </c>
      <c r="G1175" s="29"/>
      <c r="H1175" s="29"/>
      <c r="I1175" s="29"/>
      <c r="J1175" s="29" t="s">
        <v>1083</v>
      </c>
      <c r="K1175" s="29">
        <v>4</v>
      </c>
      <c r="L1175" s="28" t="s">
        <v>12989</v>
      </c>
      <c r="M1175" s="65" t="str">
        <f t="shared" si="119"/>
        <v>https://www.aiche.org/academy/conferences/loss-prevention-symposium/2002/proceeding</v>
      </c>
      <c r="N1175" s="40" t="str">
        <f t="shared" si="118"/>
        <v>R.W. Garland and M.O. Malcolm, "Evaluating Vent Manifold Inerting Requirements: Flash Point Modeling for Organic Acid-Water Mixtures," 36th Annual Loss Prevention Symposium, Session 1d, AIChE, 2002.</v>
      </c>
      <c r="O1175" s="90" t="str">
        <f t="shared" si="120"/>
        <v>https://www.aiche.org/academy/conferences/loss-prevention-symposium/2002/proceeding/session/technical-papers</v>
      </c>
      <c r="P1175" s="28" t="s">
        <v>17064</v>
      </c>
      <c r="Q1175" s="90" t="str">
        <f t="shared" si="115"/>
        <v>https://www.aiche.org/node/1793441/group/9576/session/124081/paper/852756</v>
      </c>
    </row>
    <row r="1176" spans="1:17" ht="31" x14ac:dyDescent="0.35">
      <c r="A1176" s="29">
        <v>1175</v>
      </c>
      <c r="B1176" s="29">
        <v>2002</v>
      </c>
      <c r="C1176" s="29" t="s">
        <v>12703</v>
      </c>
      <c r="D1176" s="28" t="s">
        <v>13081</v>
      </c>
      <c r="E1176" s="40" t="s">
        <v>13095</v>
      </c>
      <c r="F1176" s="40" t="s">
        <v>13096</v>
      </c>
      <c r="G1176" s="29"/>
      <c r="H1176" s="29"/>
      <c r="I1176" s="29"/>
      <c r="J1176" s="29" t="s">
        <v>12973</v>
      </c>
      <c r="K1176" s="29">
        <v>5</v>
      </c>
      <c r="L1176" s="28" t="s">
        <v>12989</v>
      </c>
      <c r="M1176" s="65" t="str">
        <f t="shared" si="119"/>
        <v>https://www.aiche.org/academy/conferences/loss-prevention-symposium/2002/proceeding</v>
      </c>
      <c r="N1176" s="40" t="str">
        <f t="shared" si="118"/>
        <v>L.G. Britton, "Two Hundred Years of Flammable Limits," 36th Annual Loss Prevention Symposium, Session 1e, AIChE, 2002.</v>
      </c>
      <c r="O1176" s="90" t="str">
        <f t="shared" si="120"/>
        <v>https://www.aiche.org/academy/conferences/loss-prevention-symposium/2002/proceeding/session/technical-papers</v>
      </c>
      <c r="P1176" s="28" t="s">
        <v>17065</v>
      </c>
      <c r="Q1176" s="90" t="str">
        <f t="shared" si="115"/>
        <v>https://www.aiche.org/node/1793441/group/9576/session/124081/paper/852761</v>
      </c>
    </row>
    <row r="1177" spans="1:17" ht="31" x14ac:dyDescent="0.35">
      <c r="A1177" s="29">
        <v>1176</v>
      </c>
      <c r="B1177" s="29">
        <v>2002</v>
      </c>
      <c r="C1177" s="29" t="s">
        <v>12703</v>
      </c>
      <c r="D1177" s="28" t="s">
        <v>13082</v>
      </c>
      <c r="E1177" s="40" t="s">
        <v>13097</v>
      </c>
      <c r="F1177" s="40" t="s">
        <v>13098</v>
      </c>
      <c r="G1177" s="29"/>
      <c r="H1177" s="29"/>
      <c r="I1177" s="29"/>
      <c r="J1177" s="29" t="s">
        <v>1088</v>
      </c>
      <c r="K1177" s="29">
        <v>6</v>
      </c>
      <c r="L1177" s="28" t="s">
        <v>12989</v>
      </c>
      <c r="M1177" s="65" t="str">
        <f t="shared" si="119"/>
        <v>https://www.aiche.org/academy/conferences/loss-prevention-symposium/2002/proceeding</v>
      </c>
      <c r="N1177" s="40" t="str">
        <f t="shared" si="118"/>
        <v>T. Pratt and J. G. Atherton, "Electrostatic Accidents which Keep on Happening," 36th Annual Loss Prevention Symposium, Session 2a, AIChE, 2002.</v>
      </c>
      <c r="O1177" s="90" t="str">
        <f t="shared" si="120"/>
        <v>https://www.aiche.org/academy/conferences/loss-prevention-symposium/2002/proceeding/session/technical-papers</v>
      </c>
      <c r="P1177" s="28" t="s">
        <v>17066</v>
      </c>
      <c r="Q1177" s="90" t="str">
        <f t="shared" si="115"/>
        <v>https://www.aiche.org/node/1793441/group/9576/session/124081/paper/852766</v>
      </c>
    </row>
    <row r="1178" spans="1:17" ht="46.5" x14ac:dyDescent="0.35">
      <c r="A1178" s="29">
        <v>1177</v>
      </c>
      <c r="B1178" s="29">
        <v>2002</v>
      </c>
      <c r="C1178" s="29" t="s">
        <v>12703</v>
      </c>
      <c r="D1178" s="28" t="s">
        <v>13082</v>
      </c>
      <c r="E1178" s="40" t="s">
        <v>13099</v>
      </c>
      <c r="F1178" s="40" t="s">
        <v>7527</v>
      </c>
      <c r="G1178" s="29"/>
      <c r="H1178" s="29"/>
      <c r="I1178" s="29"/>
      <c r="J1178" s="29" t="s">
        <v>12975</v>
      </c>
      <c r="K1178" s="29">
        <v>7</v>
      </c>
      <c r="L1178" s="28" t="s">
        <v>12989</v>
      </c>
      <c r="M1178" s="65" t="str">
        <f t="shared" si="119"/>
        <v>https://www.aiche.org/academy/conferences/loss-prevention-symposium/2002/proceeding</v>
      </c>
      <c r="N1178" s="40" t="str">
        <f t="shared" si="118"/>
        <v>M. Blitshteyn, "Electrostatic Hazard Risk Management in Coating Printing on Moving Webs," 36th Annual Loss Prevention Symposium, Session 2b, AIChE, 2002.</v>
      </c>
      <c r="O1178" s="90" t="str">
        <f t="shared" si="120"/>
        <v>https://www.aiche.org/academy/conferences/loss-prevention-symposium/2002/proceeding/session/technical-papers</v>
      </c>
      <c r="P1178" s="28" t="s">
        <v>17067</v>
      </c>
      <c r="Q1178" s="90" t="str">
        <f t="shared" si="115"/>
        <v>https://www.aiche.org/node/1793441/group/9576/session/124081/paper/852771</v>
      </c>
    </row>
    <row r="1179" spans="1:17" ht="46.5" x14ac:dyDescent="0.35">
      <c r="A1179" s="29">
        <v>1178</v>
      </c>
      <c r="B1179" s="29">
        <v>2002</v>
      </c>
      <c r="C1179" s="29" t="s">
        <v>12703</v>
      </c>
      <c r="D1179" s="28" t="s">
        <v>13082</v>
      </c>
      <c r="E1179" s="40" t="s">
        <v>13100</v>
      </c>
      <c r="F1179" s="40" t="s">
        <v>13101</v>
      </c>
      <c r="G1179" s="29"/>
      <c r="H1179" s="29"/>
      <c r="I1179" s="29"/>
      <c r="J1179" s="29" t="s">
        <v>1093</v>
      </c>
      <c r="K1179" s="29">
        <v>8</v>
      </c>
      <c r="L1179" s="28" t="s">
        <v>12989</v>
      </c>
      <c r="M1179" s="65" t="str">
        <f t="shared" si="119"/>
        <v>https://www.aiche.org/academy/conferences/loss-prevention-symposium/2002/proceeding</v>
      </c>
      <c r="N1179" s="40" t="str">
        <f t="shared" si="118"/>
        <v>M. Vidal, J. P. Wagner, W. J. Rogers et al., "Charge Generation during Filling of Insulated Tanks," 36th Annual Loss Prevention Symposium, Session 2c, AIChE, 2002.</v>
      </c>
      <c r="O1179" s="90" t="str">
        <f t="shared" si="120"/>
        <v>https://www.aiche.org/academy/conferences/loss-prevention-symposium/2002/proceeding/session/technical-papers</v>
      </c>
      <c r="P1179" s="28" t="s">
        <v>17068</v>
      </c>
      <c r="Q1179" s="90" t="str">
        <f t="shared" si="115"/>
        <v>https://www.aiche.org/node/1793441/group/9576/session/124081/paper/852776</v>
      </c>
    </row>
    <row r="1180" spans="1:17" ht="31" x14ac:dyDescent="0.35">
      <c r="A1180" s="29">
        <v>1179</v>
      </c>
      <c r="B1180" s="29">
        <v>2002</v>
      </c>
      <c r="C1180" s="29" t="s">
        <v>12703</v>
      </c>
      <c r="D1180" s="28" t="s">
        <v>13082</v>
      </c>
      <c r="E1180" s="40" t="s">
        <v>13102</v>
      </c>
      <c r="F1180" s="40" t="s">
        <v>13103</v>
      </c>
      <c r="G1180" s="29"/>
      <c r="H1180" s="29"/>
      <c r="I1180" s="29"/>
      <c r="J1180" s="29" t="s">
        <v>1097</v>
      </c>
      <c r="K1180" s="29">
        <v>9</v>
      </c>
      <c r="L1180" s="28" t="s">
        <v>12989</v>
      </c>
      <c r="M1180" s="65" t="str">
        <f t="shared" si="119"/>
        <v>https://www.aiche.org/academy/conferences/loss-prevention-symposium/2002/proceeding</v>
      </c>
      <c r="N1180" s="40" t="str">
        <f t="shared" si="118"/>
        <v>C. J. Dahn and A. Dastidar, "Requirements for an Ignition Energy Standard," 36th Annual Loss Prevention Symposium, Session 2d, AIChE, 2002.</v>
      </c>
      <c r="O1180" s="90" t="str">
        <f t="shared" si="120"/>
        <v>https://www.aiche.org/academy/conferences/loss-prevention-symposium/2002/proceeding/session/technical-papers</v>
      </c>
      <c r="P1180" s="28" t="s">
        <v>17069</v>
      </c>
      <c r="Q1180" s="90" t="str">
        <f t="shared" si="115"/>
        <v>https://www.aiche.org/node/1793441/group/9576/session/124081/paper/852781</v>
      </c>
    </row>
    <row r="1181" spans="1:17" ht="46.5" x14ac:dyDescent="0.35">
      <c r="A1181" s="29">
        <v>1180</v>
      </c>
      <c r="B1181" s="29">
        <v>2002</v>
      </c>
      <c r="C1181" s="29" t="s">
        <v>12703</v>
      </c>
      <c r="D1181" s="28" t="s">
        <v>13082</v>
      </c>
      <c r="E1181" s="40" t="s">
        <v>13104</v>
      </c>
      <c r="F1181" s="40" t="s">
        <v>13105</v>
      </c>
      <c r="G1181" s="29"/>
      <c r="H1181" s="29"/>
      <c r="I1181" s="29"/>
      <c r="J1181" s="29" t="s">
        <v>1100</v>
      </c>
      <c r="K1181" s="29">
        <v>10</v>
      </c>
      <c r="L1181" s="28" t="s">
        <v>12989</v>
      </c>
      <c r="M1181" s="65" t="str">
        <f t="shared" si="119"/>
        <v>https://www.aiche.org/academy/conferences/loss-prevention-symposium/2002/proceeding</v>
      </c>
      <c r="N1181" s="40" t="str">
        <f t="shared" si="118"/>
        <v>V. Ebadat, P. A. Espino, and J. C. Mulligan, "Testing and Qualification of Type C/D FIBCs," 36th Annual Loss Prevention Symposium, Session 2e, AIChE, 2002.</v>
      </c>
      <c r="O1181" s="90" t="str">
        <f t="shared" si="120"/>
        <v>https://www.aiche.org/academy/conferences/loss-prevention-symposium/2002/proceeding/session/technical-papers</v>
      </c>
      <c r="P1181" s="28" t="s">
        <v>17070</v>
      </c>
      <c r="Q1181" s="90" t="str">
        <f t="shared" si="115"/>
        <v>https://www.aiche.org/node/1793441/group/9576/session/124081/paper/852786</v>
      </c>
    </row>
    <row r="1182" spans="1:17" ht="31" x14ac:dyDescent="0.35">
      <c r="A1182" s="29">
        <v>1181</v>
      </c>
      <c r="B1182" s="29">
        <v>2002</v>
      </c>
      <c r="C1182" s="29" t="s">
        <v>12703</v>
      </c>
      <c r="D1182" s="28" t="s">
        <v>13082</v>
      </c>
      <c r="E1182" s="40" t="s">
        <v>13106</v>
      </c>
      <c r="F1182" s="40" t="s">
        <v>13107</v>
      </c>
      <c r="G1182" s="29"/>
      <c r="H1182" s="29"/>
      <c r="I1182" s="29"/>
      <c r="J1182" s="29" t="s">
        <v>12976</v>
      </c>
      <c r="K1182" s="29">
        <v>11</v>
      </c>
      <c r="L1182" s="28" t="s">
        <v>12989</v>
      </c>
      <c r="M1182" s="65" t="str">
        <f t="shared" si="119"/>
        <v>https://www.aiche.org/academy/conferences/loss-prevention-symposium/2002/proceeding</v>
      </c>
      <c r="N1182" s="40" t="str">
        <f t="shared" si="118"/>
        <v>L.G.  Britton, "Using Heats of Oxidation to Evaluate Flammability Hazards," 36th Annual Loss Prevention Symposium, Session 2f, AIChE, 2002.</v>
      </c>
      <c r="O1182" s="90" t="str">
        <f t="shared" si="120"/>
        <v>https://www.aiche.org/academy/conferences/loss-prevention-symposium/2002/proceeding/session/technical-papers</v>
      </c>
      <c r="P1182" s="28" t="s">
        <v>17071</v>
      </c>
      <c r="Q1182" s="90" t="str">
        <f t="shared" si="115"/>
        <v>https://www.aiche.org/node/1793441/group/9576/session/124081/paper/852791</v>
      </c>
    </row>
    <row r="1183" spans="1:17" ht="46.5" x14ac:dyDescent="0.35">
      <c r="A1183" s="29">
        <v>1182</v>
      </c>
      <c r="B1183" s="29">
        <v>2002</v>
      </c>
      <c r="C1183" s="29" t="s">
        <v>12703</v>
      </c>
      <c r="D1183" s="28" t="s">
        <v>13083</v>
      </c>
      <c r="E1183" s="40" t="s">
        <v>13108</v>
      </c>
      <c r="F1183" s="40" t="s">
        <v>13109</v>
      </c>
      <c r="G1183" s="29"/>
      <c r="H1183" s="29"/>
      <c r="I1183" s="29"/>
      <c r="J1183" s="29" t="s">
        <v>1105</v>
      </c>
      <c r="K1183" s="29">
        <v>12</v>
      </c>
      <c r="L1183" s="28" t="s">
        <v>12989</v>
      </c>
      <c r="M1183" s="65" t="str">
        <f t="shared" si="119"/>
        <v>https://www.aiche.org/academy/conferences/loss-prevention-symposium/2002/proceeding</v>
      </c>
      <c r="N1183" s="40" t="str">
        <f t="shared" si="118"/>
        <v>A. A. Aldeeb,  W. J. Rogers, and M. S. Mannan, "Understanding the Role of Process Chemistry in Fires Explosions," 36th Annual Loss Prevention Symposium, Session 3a, AIChE, 2002.</v>
      </c>
      <c r="O1183" s="90" t="str">
        <f t="shared" si="120"/>
        <v>https://www.aiche.org/academy/conferences/loss-prevention-symposium/2002/proceeding/session/technical-papers</v>
      </c>
      <c r="P1183" s="28" t="s">
        <v>17072</v>
      </c>
      <c r="Q1183" s="90" t="str">
        <f t="shared" si="115"/>
        <v>https://www.aiche.org/node/1793441/group/9576/session/124081/paper/852796</v>
      </c>
    </row>
    <row r="1184" spans="1:17" ht="31" x14ac:dyDescent="0.35">
      <c r="A1184" s="29">
        <v>1183</v>
      </c>
      <c r="B1184" s="29">
        <v>2002</v>
      </c>
      <c r="C1184" s="29" t="s">
        <v>12703</v>
      </c>
      <c r="D1184" s="28" t="s">
        <v>13083</v>
      </c>
      <c r="E1184" s="40" t="s">
        <v>13110</v>
      </c>
      <c r="F1184" s="40" t="s">
        <v>13111</v>
      </c>
      <c r="G1184" s="29"/>
      <c r="H1184" s="29"/>
      <c r="I1184" s="29"/>
      <c r="J1184" s="29" t="s">
        <v>1109</v>
      </c>
      <c r="K1184" s="29">
        <v>13</v>
      </c>
      <c r="L1184" s="28" t="s">
        <v>12989</v>
      </c>
      <c r="M1184" s="65" t="str">
        <f t="shared" si="119"/>
        <v>https://www.aiche.org/academy/conferences/loss-prevention-symposium/2002/proceeding</v>
      </c>
      <c r="N1184" s="40" t="str">
        <f t="shared" si="118"/>
        <v>K. Chatrathi, and J. Going, "Efficiency of Flameless Venting Devices," 36th Annual Loss Prevention Symposium, Session 3b, AIChE, 2002.</v>
      </c>
      <c r="O1184" s="90" t="str">
        <f t="shared" si="120"/>
        <v>https://www.aiche.org/academy/conferences/loss-prevention-symposium/2002/proceeding/session/technical-papers</v>
      </c>
      <c r="P1184" s="28" t="s">
        <v>17073</v>
      </c>
      <c r="Q1184" s="90" t="str">
        <f t="shared" si="115"/>
        <v>https://www.aiche.org/node/1793441/group/9576/session/124081/paper/852801</v>
      </c>
    </row>
    <row r="1185" spans="1:17" ht="46.5" x14ac:dyDescent="0.35">
      <c r="A1185" s="29">
        <v>1184</v>
      </c>
      <c r="B1185" s="29">
        <v>2002</v>
      </c>
      <c r="C1185" s="29" t="s">
        <v>12703</v>
      </c>
      <c r="D1185" s="28" t="s">
        <v>13083</v>
      </c>
      <c r="E1185" s="40" t="s">
        <v>13112</v>
      </c>
      <c r="F1185" s="40" t="s">
        <v>13113</v>
      </c>
      <c r="G1185" s="29"/>
      <c r="H1185" s="29"/>
      <c r="I1185" s="29"/>
      <c r="J1185" s="29" t="s">
        <v>1113</v>
      </c>
      <c r="K1185" s="29">
        <v>14</v>
      </c>
      <c r="L1185" s="28" t="s">
        <v>12989</v>
      </c>
      <c r="M1185" s="65" t="str">
        <f t="shared" si="119"/>
        <v>https://www.aiche.org/academy/conferences/loss-prevention-symposium/2002/proceeding</v>
      </c>
      <c r="N1185" s="40" t="str">
        <f t="shared" si="118"/>
        <v>G.A. Fitzgerald, "A Synergistic Approach to Internal Vapor Cloud Explosion Predictions," 36th Annual Loss Prevention Symposium, Session 3c, AIChE, 2002.</v>
      </c>
      <c r="O1185" s="90" t="str">
        <f t="shared" si="120"/>
        <v>https://www.aiche.org/academy/conferences/loss-prevention-symposium/2002/proceeding/session/technical-papers</v>
      </c>
      <c r="P1185" s="28" t="s">
        <v>17074</v>
      </c>
      <c r="Q1185" s="90" t="str">
        <f t="shared" si="115"/>
        <v>https://www.aiche.org/node/1793441/group/9576/session/124081/paper/852806</v>
      </c>
    </row>
    <row r="1186" spans="1:17" ht="31" x14ac:dyDescent="0.35">
      <c r="A1186" s="29">
        <v>1185</v>
      </c>
      <c r="B1186" s="29">
        <v>2002</v>
      </c>
      <c r="C1186" s="29" t="s">
        <v>12703</v>
      </c>
      <c r="D1186" s="28" t="s">
        <v>13083</v>
      </c>
      <c r="E1186" s="40" t="s">
        <v>13114</v>
      </c>
      <c r="F1186" s="40" t="s">
        <v>13115</v>
      </c>
      <c r="G1186" s="29"/>
      <c r="H1186" s="29"/>
      <c r="I1186" s="29"/>
      <c r="J1186" s="29" t="s">
        <v>1117</v>
      </c>
      <c r="K1186" s="29">
        <v>15</v>
      </c>
      <c r="L1186" s="28" t="s">
        <v>12989</v>
      </c>
      <c r="M1186" s="65" t="str">
        <f t="shared" si="119"/>
        <v>https://www.aiche.org/academy/conferences/loss-prevention-symposium/2002/proceeding</v>
      </c>
      <c r="N1186" s="40" t="str">
        <f t="shared" si="118"/>
        <v>J. E. Goingand and J. Snoeys, "Explosion Protection of Metal Dust Fuels," 36th Annual Loss Prevention Symposium, Session 3d, AIChE, 2002.</v>
      </c>
      <c r="O1186" s="90" t="str">
        <f t="shared" si="120"/>
        <v>https://www.aiche.org/academy/conferences/loss-prevention-symposium/2002/proceeding/session/technical-papers</v>
      </c>
      <c r="P1186" s="28" t="s">
        <v>17075</v>
      </c>
      <c r="Q1186" s="90" t="str">
        <f t="shared" si="115"/>
        <v>https://www.aiche.org/node/1793441/group/9576/session/124081/paper/852811</v>
      </c>
    </row>
    <row r="1187" spans="1:17" ht="46.5" x14ac:dyDescent="0.35">
      <c r="A1187" s="29">
        <v>1186</v>
      </c>
      <c r="B1187" s="29">
        <v>2002</v>
      </c>
      <c r="C1187" s="29" t="s">
        <v>12703</v>
      </c>
      <c r="D1187" s="28" t="s">
        <v>13083</v>
      </c>
      <c r="E1187" s="40" t="s">
        <v>13116</v>
      </c>
      <c r="F1187" s="40" t="s">
        <v>13117</v>
      </c>
      <c r="G1187" s="29"/>
      <c r="H1187" s="29"/>
      <c r="I1187" s="29"/>
      <c r="J1187" s="29" t="s">
        <v>1120</v>
      </c>
      <c r="K1187" s="29">
        <v>16</v>
      </c>
      <c r="L1187" s="28" t="s">
        <v>12989</v>
      </c>
      <c r="M1187" s="65" t="str">
        <f t="shared" si="119"/>
        <v>https://www.aiche.org/academy/conferences/loss-prevention-symposium/2002/proceeding</v>
      </c>
      <c r="N1187" s="40" t="str">
        <f t="shared" si="118"/>
        <v>E.A. Ural, R.G. Zalosh, K. Chatrathi et al., "A New Dust Explosion Vent Sizing Methodology NFPA 68 – 2002 Edition," 36th Annual Loss Prevention Symposium, Session 3e, AIChE, 2002.</v>
      </c>
      <c r="O1187" s="90" t="str">
        <f t="shared" si="120"/>
        <v>https://www.aiche.org/academy/conferences/loss-prevention-symposium/2002/proceeding/session/technical-papers</v>
      </c>
      <c r="P1187" s="28" t="s">
        <v>17076</v>
      </c>
      <c r="Q1187" s="90" t="str">
        <f t="shared" si="115"/>
        <v>https://www.aiche.org/node/1793441/group/9576/session/124081/paper/852816</v>
      </c>
    </row>
    <row r="1188" spans="1:17" ht="46.5" x14ac:dyDescent="0.35">
      <c r="A1188" s="29">
        <v>1187</v>
      </c>
      <c r="B1188" s="29">
        <v>2002</v>
      </c>
      <c r="C1188" s="29" t="s">
        <v>12703</v>
      </c>
      <c r="D1188" s="28" t="s">
        <v>13083</v>
      </c>
      <c r="E1188" s="40" t="s">
        <v>13118</v>
      </c>
      <c r="F1188" s="40" t="s">
        <v>5979</v>
      </c>
      <c r="G1188" s="29"/>
      <c r="H1188" s="29"/>
      <c r="I1188" s="29"/>
      <c r="J1188" s="29" t="s">
        <v>12977</v>
      </c>
      <c r="K1188" s="29">
        <v>17</v>
      </c>
      <c r="L1188" s="28" t="s">
        <v>12989</v>
      </c>
      <c r="M1188" s="65" t="str">
        <f t="shared" si="119"/>
        <v>https://www.aiche.org/academy/conferences/loss-prevention-symposium/2002/proceeding</v>
      </c>
      <c r="N1188" s="40" t="str">
        <f t="shared" si="118"/>
        <v>E. A. Ural, "Flammability Potential of Selected Halogenated Fire Suppression Agents Refrigerants mixed with Air at Room Temperature Elevated Pressure," 36th Annual Loss Prevention Symposium, Session 3f, AIChE, 2002.</v>
      </c>
      <c r="O1188" s="90" t="str">
        <f t="shared" si="120"/>
        <v>https://www.aiche.org/academy/conferences/loss-prevention-symposium/2002/proceeding/session/technical-papers</v>
      </c>
      <c r="P1188" s="28" t="s">
        <v>17077</v>
      </c>
      <c r="Q1188" s="90" t="str">
        <f t="shared" si="115"/>
        <v>https://www.aiche.org/node/1793441/group/9576/session/124081/paper/852821</v>
      </c>
    </row>
    <row r="1189" spans="1:17" ht="46.5" x14ac:dyDescent="0.35">
      <c r="A1189" s="29">
        <v>1188</v>
      </c>
      <c r="B1189" s="29">
        <v>2002</v>
      </c>
      <c r="C1189" s="29" t="s">
        <v>12703</v>
      </c>
      <c r="D1189" s="28" t="s">
        <v>13084</v>
      </c>
      <c r="E1189" s="72" t="s">
        <v>13119</v>
      </c>
      <c r="F1189" s="72" t="s">
        <v>12605</v>
      </c>
      <c r="G1189" s="29"/>
      <c r="H1189" s="29"/>
      <c r="I1189" s="29"/>
      <c r="J1189" s="29" t="s">
        <v>1125</v>
      </c>
      <c r="K1189" s="29">
        <v>18</v>
      </c>
      <c r="L1189" s="28" t="s">
        <v>12989</v>
      </c>
      <c r="M1189" s="65" t="str">
        <f t="shared" si="119"/>
        <v>https://www.aiche.org/academy/conferences/loss-prevention-symposium/2002/proceeding</v>
      </c>
      <c r="N1189" s="40" t="str">
        <f t="shared" si="118"/>
        <v>P. M. Myers, "Risk Management in the Relocation and Redesign of Central Chemical Storage Facilities," 36th Annual Loss Prevention Symposium, Session 4a, AIChE, 2002.</v>
      </c>
      <c r="O1189" s="90" t="str">
        <f t="shared" si="120"/>
        <v>https://www.aiche.org/academy/conferences/loss-prevention-symposium/2002/proceeding/session/technical-papers</v>
      </c>
      <c r="P1189" s="28" t="s">
        <v>17078</v>
      </c>
      <c r="Q1189" s="90" t="str">
        <f t="shared" si="115"/>
        <v>https://www.aiche.org/node/1793441/group/9576/session/124081/paper/852826</v>
      </c>
    </row>
    <row r="1190" spans="1:17" ht="31" x14ac:dyDescent="0.35">
      <c r="A1190" s="29">
        <v>1189</v>
      </c>
      <c r="B1190" s="29">
        <v>2002</v>
      </c>
      <c r="C1190" s="29" t="s">
        <v>12703</v>
      </c>
      <c r="D1190" s="28" t="s">
        <v>13084</v>
      </c>
      <c r="E1190" s="72" t="s">
        <v>13120</v>
      </c>
      <c r="F1190" s="72" t="s">
        <v>13121</v>
      </c>
      <c r="G1190" s="29"/>
      <c r="H1190" s="29"/>
      <c r="I1190" s="29"/>
      <c r="J1190" s="29" t="s">
        <v>1129</v>
      </c>
      <c r="K1190" s="29">
        <v>19</v>
      </c>
      <c r="L1190" s="28" t="s">
        <v>12989</v>
      </c>
      <c r="M1190" s="65" t="str">
        <f t="shared" si="119"/>
        <v>https://www.aiche.org/academy/conferences/loss-prevention-symposium/2002/proceeding</v>
      </c>
      <c r="N1190" s="40" t="str">
        <f t="shared" si="118"/>
        <v>C. Hanauska, "Environmentally Driven Changes in Foam Fire Protection," 36th Annual Loss Prevention Symposium, Session 4b, AIChE, 2002.</v>
      </c>
      <c r="O1190" s="90" t="str">
        <f t="shared" si="120"/>
        <v>https://www.aiche.org/academy/conferences/loss-prevention-symposium/2002/proceeding/session/technical-papers</v>
      </c>
      <c r="P1190" s="28" t="s">
        <v>17079</v>
      </c>
      <c r="Q1190" s="90" t="str">
        <f t="shared" si="115"/>
        <v>https://www.aiche.org/node/1793441/group/9576/session/124081/paper/852831</v>
      </c>
    </row>
    <row r="1191" spans="1:17" ht="46.5" x14ac:dyDescent="0.35">
      <c r="A1191" s="29">
        <v>1190</v>
      </c>
      <c r="B1191" s="29">
        <v>2002</v>
      </c>
      <c r="C1191" s="29" t="s">
        <v>12703</v>
      </c>
      <c r="D1191" s="28" t="s">
        <v>13084</v>
      </c>
      <c r="E1191" s="72" t="s">
        <v>13122</v>
      </c>
      <c r="F1191" s="72" t="s">
        <v>1772</v>
      </c>
      <c r="G1191" s="29"/>
      <c r="H1191" s="29"/>
      <c r="I1191" s="29"/>
      <c r="J1191" s="29" t="s">
        <v>1132</v>
      </c>
      <c r="K1191" s="29">
        <v>20</v>
      </c>
      <c r="L1191" s="28" t="s">
        <v>12989</v>
      </c>
      <c r="M1191" s="65" t="str">
        <f t="shared" si="119"/>
        <v>https://www.aiche.org/academy/conferences/loss-prevention-symposium/2002/proceeding</v>
      </c>
      <c r="N1191" s="40" t="str">
        <f t="shared" si="118"/>
        <v>F. Tamanini, "Development of an Engineering Tool to Quantify the Explosion Hazard of Flammable Liquid Spills," 36th Annual Loss Prevention Symposium, Session 4c, AIChE, 2002.</v>
      </c>
      <c r="O1191" s="90" t="str">
        <f t="shared" si="120"/>
        <v>https://www.aiche.org/academy/conferences/loss-prevention-symposium/2002/proceeding/session/technical-papers</v>
      </c>
      <c r="P1191" s="28" t="s">
        <v>17080</v>
      </c>
      <c r="Q1191" s="90" t="str">
        <f t="shared" si="115"/>
        <v>https://www.aiche.org/node/1793441/group/9576/session/124081/paper/852836</v>
      </c>
    </row>
    <row r="1192" spans="1:17" ht="46.5" x14ac:dyDescent="0.35">
      <c r="A1192" s="29">
        <v>1191</v>
      </c>
      <c r="B1192" s="29">
        <v>2002</v>
      </c>
      <c r="C1192" s="29" t="s">
        <v>12703</v>
      </c>
      <c r="D1192" s="28" t="s">
        <v>13084</v>
      </c>
      <c r="E1192" s="72" t="s">
        <v>13123</v>
      </c>
      <c r="F1192" s="72" t="s">
        <v>13124</v>
      </c>
      <c r="G1192" s="29"/>
      <c r="H1192" s="29"/>
      <c r="I1192" s="29"/>
      <c r="J1192" s="29" t="s">
        <v>1135</v>
      </c>
      <c r="K1192" s="29">
        <v>21</v>
      </c>
      <c r="L1192" s="28" t="s">
        <v>12989</v>
      </c>
      <c r="M1192" s="65" t="str">
        <f t="shared" si="119"/>
        <v>https://www.aiche.org/academy/conferences/loss-prevention-symposium/2002/proceeding</v>
      </c>
      <c r="N1192" s="40" t="str">
        <f t="shared" si="118"/>
        <v>A.M. Birk and J.D.J. VanderSteen, "The Survivability of Steel and Aluminum 33.5 lb Propane Cylinders in Fire," 36th Annual Loss Prevention Symposium, Session 4d, AIChE, 2002.</v>
      </c>
      <c r="O1192" s="90" t="str">
        <f t="shared" si="120"/>
        <v>https://www.aiche.org/academy/conferences/loss-prevention-symposium/2002/proceeding/session/technical-papers</v>
      </c>
      <c r="P1192" s="28" t="s">
        <v>17081</v>
      </c>
      <c r="Q1192" s="90" t="str">
        <f t="shared" si="115"/>
        <v>https://www.aiche.org/node/1793441/group/9576/session/124081/paper/852841</v>
      </c>
    </row>
    <row r="1193" spans="1:17" ht="31" x14ac:dyDescent="0.35">
      <c r="A1193" s="29">
        <v>1192</v>
      </c>
      <c r="B1193" s="29">
        <v>2002</v>
      </c>
      <c r="C1193" s="29" t="s">
        <v>12703</v>
      </c>
      <c r="D1193" s="28" t="s">
        <v>13084</v>
      </c>
      <c r="E1193" s="72" t="s">
        <v>13125</v>
      </c>
      <c r="F1193" s="72" t="s">
        <v>13126</v>
      </c>
      <c r="G1193" s="29"/>
      <c r="H1193" s="29"/>
      <c r="I1193" s="29"/>
      <c r="J1193" s="29" t="s">
        <v>12978</v>
      </c>
      <c r="K1193" s="29">
        <v>22</v>
      </c>
      <c r="L1193" s="28" t="s">
        <v>12989</v>
      </c>
      <c r="M1193" s="65" t="str">
        <f t="shared" si="119"/>
        <v>https://www.aiche.org/academy/conferences/loss-prevention-symposium/2002/proceeding</v>
      </c>
      <c r="N1193" s="40" t="str">
        <f t="shared" si="118"/>
        <v>J. A. LeBlanc, "Relieving Style Drums: Design Protection," 36th Annual Loss Prevention Symposium, Session 4e, AIChE, 2002.</v>
      </c>
      <c r="O1193" s="90" t="str">
        <f t="shared" si="120"/>
        <v>https://www.aiche.org/academy/conferences/loss-prevention-symposium/2002/proceeding/session/technical-papers</v>
      </c>
      <c r="P1193" s="28" t="s">
        <v>17082</v>
      </c>
      <c r="Q1193" s="90" t="str">
        <f t="shared" si="115"/>
        <v>https://www.aiche.org/node/1793441/group/9576/session/124081/paper/852846</v>
      </c>
    </row>
    <row r="1194" spans="1:17" ht="46.5" x14ac:dyDescent="0.35">
      <c r="A1194" s="29">
        <v>1193</v>
      </c>
      <c r="B1194" s="29">
        <v>2002</v>
      </c>
      <c r="C1194" s="29" t="s">
        <v>12703</v>
      </c>
      <c r="D1194" s="28" t="s">
        <v>13084</v>
      </c>
      <c r="E1194" s="72" t="s">
        <v>13127</v>
      </c>
      <c r="F1194" s="72" t="s">
        <v>13128</v>
      </c>
      <c r="G1194" s="29"/>
      <c r="H1194" s="29"/>
      <c r="I1194" s="29"/>
      <c r="J1194" s="29" t="s">
        <v>12979</v>
      </c>
      <c r="K1194" s="29">
        <v>23</v>
      </c>
      <c r="L1194" s="28" t="s">
        <v>12989</v>
      </c>
      <c r="M1194" s="65" t="str">
        <f t="shared" si="119"/>
        <v>https://www.aiche.org/academy/conferences/loss-prevention-symposium/2002/proceeding</v>
      </c>
      <c r="N1194" s="40" t="str">
        <f t="shared" si="118"/>
        <v>A.M. Birk.  M.H. Cunningham, J.D.J. VanderSteen et al., "Fire Tests to Study the Effect of Pressure Relief Valve Behavior on the Survivability of Propane Tanks in Fires," 36th Annual Loss Prevention Symposium, Session 4f, AIChE, 2002.</v>
      </c>
      <c r="O1194" s="90" t="str">
        <f t="shared" si="120"/>
        <v>https://www.aiche.org/academy/conferences/loss-prevention-symposium/2002/proceeding/session/technical-papers</v>
      </c>
      <c r="P1194" s="28" t="s">
        <v>17083</v>
      </c>
      <c r="Q1194" s="90" t="str">
        <f t="shared" si="115"/>
        <v>https://www.aiche.org/node/1793441/group/9576/session/124081/paper/852851</v>
      </c>
    </row>
    <row r="1195" spans="1:17" ht="62" x14ac:dyDescent="0.35">
      <c r="A1195" s="29">
        <v>1194</v>
      </c>
      <c r="B1195" s="29">
        <v>2002</v>
      </c>
      <c r="C1195" s="29" t="s">
        <v>12703</v>
      </c>
      <c r="D1195" s="28" t="s">
        <v>13085</v>
      </c>
      <c r="E1195" s="40" t="s">
        <v>13129</v>
      </c>
      <c r="F1195" s="72" t="s">
        <v>13130</v>
      </c>
      <c r="G1195" s="29"/>
      <c r="H1195" s="29"/>
      <c r="I1195" s="29"/>
      <c r="J1195" s="29" t="s">
        <v>12980</v>
      </c>
      <c r="K1195" s="29">
        <v>24</v>
      </c>
      <c r="L1195" s="28" t="s">
        <v>12989</v>
      </c>
      <c r="M1195" s="65" t="str">
        <f t="shared" si="119"/>
        <v>https://www.aiche.org/academy/conferences/loss-prevention-symposium/2002/proceeding</v>
      </c>
      <c r="N1195" s="40" t="str">
        <f t="shared" si="118"/>
        <v>A. Reza, A. Kemal, and P. E. Markey, "Runaway Reactions in Aluminum, Aluminum Chloride, HCl and Steam: An Investigation of the 1998 CONDEA Vista Explosion in Maryland," 36th Annual Loss Prevention Symposium, Session 5a, AIChE, 2002.</v>
      </c>
      <c r="O1195" s="90" t="str">
        <f t="shared" si="120"/>
        <v>https://www.aiche.org/academy/conferences/loss-prevention-symposium/2002/proceeding/session/technical-papers</v>
      </c>
      <c r="P1195" s="28" t="s">
        <v>17084</v>
      </c>
      <c r="Q1195" s="90" t="str">
        <f t="shared" si="115"/>
        <v>https://www.aiche.org/node/1793441/group/9576/session/124081/paper/852856</v>
      </c>
    </row>
    <row r="1196" spans="1:17" ht="46.5" x14ac:dyDescent="0.35">
      <c r="A1196" s="29">
        <v>1195</v>
      </c>
      <c r="B1196" s="29">
        <v>2002</v>
      </c>
      <c r="C1196" s="29" t="s">
        <v>12703</v>
      </c>
      <c r="D1196" s="28" t="s">
        <v>13085</v>
      </c>
      <c r="E1196" s="40" t="s">
        <v>13131</v>
      </c>
      <c r="F1196" s="72" t="s">
        <v>7565</v>
      </c>
      <c r="G1196" s="29"/>
      <c r="H1196" s="29"/>
      <c r="I1196" s="29"/>
      <c r="J1196" s="29" t="s">
        <v>1139</v>
      </c>
      <c r="K1196" s="29">
        <v>25</v>
      </c>
      <c r="L1196" s="28" t="s">
        <v>12989</v>
      </c>
      <c r="M1196" s="65" t="str">
        <f t="shared" si="119"/>
        <v>https://www.aiche.org/academy/conferences/loss-prevention-symposium/2002/proceeding</v>
      </c>
      <c r="N1196" s="40" t="str">
        <f t="shared" si="118"/>
        <v>A. R. Carpenter and R. A. Ogle, "An Accident Involving the Thermal Decomposition of a Solid Mixture Containing Sodium Dichloroisocyanurate," 36th Annual Loss Prevention Symposium, Session 5b, AIChE, 2002.</v>
      </c>
      <c r="O1196" s="90" t="str">
        <f t="shared" si="120"/>
        <v>https://www.aiche.org/academy/conferences/loss-prevention-symposium/2002/proceeding/session/technical-papers</v>
      </c>
      <c r="P1196" s="28" t="s">
        <v>17085</v>
      </c>
      <c r="Q1196" s="90" t="str">
        <f t="shared" si="115"/>
        <v>https://www.aiche.org/node/1793441/group/9576/session/124081/paper/852861</v>
      </c>
    </row>
    <row r="1197" spans="1:17" ht="31" x14ac:dyDescent="0.35">
      <c r="A1197" s="29">
        <v>1196</v>
      </c>
      <c r="B1197" s="29">
        <v>2002</v>
      </c>
      <c r="C1197" s="29" t="s">
        <v>12703</v>
      </c>
      <c r="D1197" s="28" t="s">
        <v>13085</v>
      </c>
      <c r="E1197" s="40" t="s">
        <v>13132</v>
      </c>
      <c r="F1197" s="72" t="s">
        <v>6629</v>
      </c>
      <c r="G1197" s="29"/>
      <c r="H1197" s="29"/>
      <c r="I1197" s="29"/>
      <c r="J1197" s="29" t="s">
        <v>1142</v>
      </c>
      <c r="K1197" s="29">
        <v>26</v>
      </c>
      <c r="L1197" s="28" t="s">
        <v>12989</v>
      </c>
      <c r="M1197" s="65" t="str">
        <f t="shared" si="119"/>
        <v>https://www.aiche.org/academy/conferences/loss-prevention-symposium/2002/proceeding</v>
      </c>
      <c r="N1197" s="40" t="str">
        <f t="shared" si="118"/>
        <v>D. J. Leggett, "Chemical Reaction Hazard Identification, Evaluation: Taking the First Steps," 36th Annual Loss Prevention Symposium, Session 5c, AIChE, 2002.</v>
      </c>
      <c r="O1197" s="90" t="str">
        <f t="shared" si="120"/>
        <v>https://www.aiche.org/academy/conferences/loss-prevention-symposium/2002/proceeding/session/technical-papers</v>
      </c>
      <c r="P1197" s="28" t="s">
        <v>17086</v>
      </c>
      <c r="Q1197" s="90" t="str">
        <f t="shared" si="115"/>
        <v>https://www.aiche.org/node/1793441/group/9576/session/124081/paper/852866</v>
      </c>
    </row>
    <row r="1198" spans="1:17" ht="46.5" x14ac:dyDescent="0.35">
      <c r="A1198" s="29">
        <v>1197</v>
      </c>
      <c r="B1198" s="29">
        <v>2002</v>
      </c>
      <c r="C1198" s="29" t="s">
        <v>12703</v>
      </c>
      <c r="D1198" s="28" t="s">
        <v>13085</v>
      </c>
      <c r="E1198" s="40" t="s">
        <v>13133</v>
      </c>
      <c r="F1198" s="72" t="s">
        <v>13134</v>
      </c>
      <c r="G1198" s="29"/>
      <c r="H1198" s="29"/>
      <c r="I1198" s="29"/>
      <c r="J1198" s="29" t="s">
        <v>1145</v>
      </c>
      <c r="K1198" s="29">
        <v>27</v>
      </c>
      <c r="L1198" s="28" t="s">
        <v>12989</v>
      </c>
      <c r="M1198" s="65" t="str">
        <f t="shared" si="119"/>
        <v>https://www.aiche.org/academy/conferences/loss-prevention-symposium/2002/proceeding</v>
      </c>
      <c r="N1198" s="40" t="str">
        <f t="shared" si="118"/>
        <v>T. I. Elwell and D. A. Crowl, "Thermodynamic Availability Analysis Applied to the Characterization of Reactive Materials," 36th Annual Loss Prevention Symposium, Session 5d, AIChE, 2002.</v>
      </c>
      <c r="O1198" s="90" t="str">
        <f t="shared" si="120"/>
        <v>https://www.aiche.org/academy/conferences/loss-prevention-symposium/2002/proceeding/session/technical-papers</v>
      </c>
      <c r="P1198" s="28" t="s">
        <v>17087</v>
      </c>
      <c r="Q1198" s="90" t="str">
        <f t="shared" si="115"/>
        <v>https://www.aiche.org/node/1793441/group/9576/session/124081/paper/852871</v>
      </c>
    </row>
    <row r="1199" spans="1:17" ht="46.5" x14ac:dyDescent="0.35">
      <c r="A1199" s="29">
        <v>1198</v>
      </c>
      <c r="B1199" s="29">
        <v>2002</v>
      </c>
      <c r="C1199" s="29" t="s">
        <v>12703</v>
      </c>
      <c r="D1199" s="28" t="s">
        <v>13085</v>
      </c>
      <c r="E1199" s="40" t="s">
        <v>13135</v>
      </c>
      <c r="F1199" s="72" t="s">
        <v>13136</v>
      </c>
      <c r="G1199" s="29"/>
      <c r="H1199" s="29"/>
      <c r="I1199" s="29"/>
      <c r="J1199" s="29" t="s">
        <v>1149</v>
      </c>
      <c r="K1199" s="29">
        <v>28</v>
      </c>
      <c r="L1199" s="28" t="s">
        <v>12989</v>
      </c>
      <c r="M1199" s="65" t="str">
        <f t="shared" si="119"/>
        <v>https://www.aiche.org/academy/conferences/loss-prevention-symposium/2002/proceeding</v>
      </c>
      <c r="N1199" s="40" t="str">
        <f t="shared" si="118"/>
        <v>R. J. A. Kersten, N. M. Boers, G. Opschoor et al. , "Detection of Hazardous Reaction Products During a Thermal Runaway," 36th Annual Loss Prevention Symposium, Session 5e, AIChE, 2002.</v>
      </c>
      <c r="O1199" s="90" t="str">
        <f t="shared" si="120"/>
        <v>https://www.aiche.org/academy/conferences/loss-prevention-symposium/2002/proceeding/session/technical-papers</v>
      </c>
      <c r="P1199" s="28" t="s">
        <v>17088</v>
      </c>
      <c r="Q1199" s="90" t="str">
        <f t="shared" si="115"/>
        <v>https://www.aiche.org/node/1793441/group/9576/session/124081/paper/852876</v>
      </c>
    </row>
    <row r="1200" spans="1:17" ht="46.5" x14ac:dyDescent="0.35">
      <c r="A1200" s="29">
        <v>1199</v>
      </c>
      <c r="B1200" s="29">
        <v>2002</v>
      </c>
      <c r="C1200" s="29" t="s">
        <v>12703</v>
      </c>
      <c r="D1200" s="28" t="s">
        <v>13085</v>
      </c>
      <c r="E1200" s="40" t="s">
        <v>13137</v>
      </c>
      <c r="F1200" s="72" t="s">
        <v>13138</v>
      </c>
      <c r="G1200" s="29"/>
      <c r="H1200" s="29"/>
      <c r="I1200" s="29"/>
      <c r="J1200" s="29" t="s">
        <v>12981</v>
      </c>
      <c r="K1200" s="29">
        <v>29</v>
      </c>
      <c r="L1200" s="28" t="s">
        <v>12989</v>
      </c>
      <c r="M1200" s="65" t="str">
        <f t="shared" si="119"/>
        <v>https://www.aiche.org/academy/conferences/loss-prevention-symposium/2002/proceeding</v>
      </c>
      <c r="N1200" s="40" t="str">
        <f t="shared" si="118"/>
        <v>G. Joseph, L. Long, K. Mitchell et al., "The Chemical Safety Board’s Reactive Chemical Hazard Investigation," 36th Annual Loss Prevention Symposium, Session 5f, AIChE, 2002.</v>
      </c>
      <c r="O1200" s="90" t="str">
        <f t="shared" si="120"/>
        <v>https://www.aiche.org/academy/conferences/loss-prevention-symposium/2002/proceeding/session/technical-papers</v>
      </c>
      <c r="P1200" s="28" t="s">
        <v>17089</v>
      </c>
      <c r="Q1200" s="90" t="str">
        <f t="shared" ref="Q1200:Q1263" si="121">HYPERLINK(P1200)</f>
        <v>https://www.aiche.org/node/1793441/group/9576/session/124081/paper/852881</v>
      </c>
    </row>
    <row r="1201" spans="1:17" ht="31" x14ac:dyDescent="0.35">
      <c r="A1201" s="29">
        <v>1200</v>
      </c>
      <c r="B1201" s="29">
        <v>2002</v>
      </c>
      <c r="C1201" s="29" t="s">
        <v>12703</v>
      </c>
      <c r="D1201" s="28" t="s">
        <v>13086</v>
      </c>
      <c r="E1201" s="72" t="s">
        <v>13139</v>
      </c>
      <c r="F1201" s="72" t="s">
        <v>13140</v>
      </c>
      <c r="G1201" s="29"/>
      <c r="H1201" s="29"/>
      <c r="I1201" s="29"/>
      <c r="J1201" s="29" t="s">
        <v>12982</v>
      </c>
      <c r="K1201" s="29">
        <v>30</v>
      </c>
      <c r="L1201" s="28" t="s">
        <v>12989</v>
      </c>
      <c r="M1201" s="65" t="str">
        <f t="shared" si="119"/>
        <v>https://www.aiche.org/academy/conferences/loss-prevention-symposium/2002/proceeding</v>
      </c>
      <c r="N1201" s="40" t="str">
        <f t="shared" si="118"/>
        <v>J. Louvar and S. G. Balasubramanian, "Review of Accidents and Lessons Learned," 36th Annual Loss Prevention Symposium, Session 6a, AIChE, 2002.</v>
      </c>
      <c r="O1201" s="90" t="str">
        <f t="shared" si="120"/>
        <v>https://www.aiche.org/academy/conferences/loss-prevention-symposium/2002/proceeding/session/technical-papers</v>
      </c>
      <c r="P1201" s="28" t="s">
        <v>17090</v>
      </c>
      <c r="Q1201" s="90" t="str">
        <f t="shared" si="121"/>
        <v>https://www.aiche.org/node/1793441/group/9576/session/124081/paper/852886</v>
      </c>
    </row>
    <row r="1202" spans="1:17" ht="62" x14ac:dyDescent="0.35">
      <c r="A1202" s="29">
        <v>1201</v>
      </c>
      <c r="B1202" s="29">
        <v>2002</v>
      </c>
      <c r="C1202" s="29" t="s">
        <v>12703</v>
      </c>
      <c r="D1202" s="28" t="s">
        <v>13086</v>
      </c>
      <c r="E1202" s="72" t="s">
        <v>13141</v>
      </c>
      <c r="F1202" s="72" t="s">
        <v>13142</v>
      </c>
      <c r="G1202" s="29"/>
      <c r="H1202" s="29"/>
      <c r="I1202" s="29"/>
      <c r="J1202" s="29" t="s">
        <v>1152</v>
      </c>
      <c r="K1202" s="29">
        <v>31</v>
      </c>
      <c r="L1202" s="28" t="s">
        <v>12989</v>
      </c>
      <c r="M1202" s="65" t="str">
        <f t="shared" si="119"/>
        <v>https://www.aiche.org/academy/conferences/loss-prevention-symposium/2002/proceeding</v>
      </c>
      <c r="N1202" s="40" t="str">
        <f t="shared" si="118"/>
        <v>D. Holmstrom, S. Selk, and S. Wallace, "CSB Investigation Report Refinery Fire Incident: The Hazards of On-line Maintenance: A Case Study of a Multiple Fatality Incident at the Tosco Avon Refinery, Martinez, California," 36th Annual Loss Prevention Symposium, Session 6b, AIChE, 2002.</v>
      </c>
      <c r="O1202" s="90" t="str">
        <f t="shared" si="120"/>
        <v>https://www.aiche.org/academy/conferences/loss-prevention-symposium/2002/proceeding/session/technical-papers</v>
      </c>
      <c r="P1202" s="28" t="s">
        <v>17091</v>
      </c>
      <c r="Q1202" s="90" t="str">
        <f t="shared" si="121"/>
        <v>https://www.aiche.org/node/1793441/group/9576/session/124081/paper/852891</v>
      </c>
    </row>
    <row r="1203" spans="1:17" ht="46.5" x14ac:dyDescent="0.35">
      <c r="A1203" s="29">
        <v>1202</v>
      </c>
      <c r="B1203" s="29">
        <v>2002</v>
      </c>
      <c r="C1203" s="29" t="s">
        <v>12703</v>
      </c>
      <c r="D1203" s="28" t="s">
        <v>13086</v>
      </c>
      <c r="E1203" s="72" t="s">
        <v>13143</v>
      </c>
      <c r="F1203" s="72" t="s">
        <v>13144</v>
      </c>
      <c r="G1203" s="29"/>
      <c r="H1203" s="29"/>
      <c r="I1203" s="29"/>
      <c r="J1203" s="29" t="s">
        <v>1155</v>
      </c>
      <c r="K1203" s="29">
        <v>32</v>
      </c>
      <c r="L1203" s="28" t="s">
        <v>12989</v>
      </c>
      <c r="M1203" s="65" t="str">
        <f t="shared" si="119"/>
        <v>https://www.aiche.org/academy/conferences/loss-prevention-symposium/2002/proceeding</v>
      </c>
      <c r="N1203" s="40" t="str">
        <f t="shared" si="118"/>
        <v>D. C. Hendershot, A.G. Keiter, J. Kacmar et al., "Connections: How a Pipe Failure Resulted in Resizing Vessel Emergency Relief Systems," 36th Annual Loss Prevention Symposium, Session 6c, AIChE, 2002.</v>
      </c>
      <c r="O1203" s="90" t="str">
        <f t="shared" si="120"/>
        <v>https://www.aiche.org/academy/conferences/loss-prevention-symposium/2002/proceeding/session/technical-papers</v>
      </c>
      <c r="P1203" s="28" t="s">
        <v>17092</v>
      </c>
      <c r="Q1203" s="90" t="str">
        <f t="shared" si="121"/>
        <v>https://www.aiche.org/node/1793441/group/9576/session/124081/paper/852896</v>
      </c>
    </row>
    <row r="1204" spans="1:17" ht="31" x14ac:dyDescent="0.35">
      <c r="A1204" s="29">
        <v>1203</v>
      </c>
      <c r="B1204" s="29">
        <v>2002</v>
      </c>
      <c r="C1204" s="29" t="s">
        <v>12703</v>
      </c>
      <c r="D1204" s="28" t="s">
        <v>13086</v>
      </c>
      <c r="E1204" s="72" t="s">
        <v>13145</v>
      </c>
      <c r="F1204" s="72" t="s">
        <v>13146</v>
      </c>
      <c r="G1204" s="29"/>
      <c r="H1204" s="29"/>
      <c r="I1204" s="29"/>
      <c r="J1204" s="29" t="s">
        <v>12983</v>
      </c>
      <c r="K1204" s="29">
        <v>33</v>
      </c>
      <c r="L1204" s="28" t="s">
        <v>12989</v>
      </c>
      <c r="M1204" s="65" t="str">
        <f t="shared" si="119"/>
        <v>https://www.aiche.org/academy/conferences/loss-prevention-symposium/2002/proceeding</v>
      </c>
      <c r="N1204" s="40" t="str">
        <f t="shared" si="118"/>
        <v>F. Renshaw, "Major Incident Prevention Program Ten Years of Experience," 36th Annual Loss Prevention Symposium, Session 6d, AIChE, 2002.</v>
      </c>
      <c r="O1204" s="90" t="str">
        <f t="shared" si="120"/>
        <v>https://www.aiche.org/academy/conferences/loss-prevention-symposium/2002/proceeding/session/technical-papers</v>
      </c>
      <c r="P1204" s="28" t="s">
        <v>17093</v>
      </c>
      <c r="Q1204" s="90" t="str">
        <f t="shared" si="121"/>
        <v>https://www.aiche.org/node/1793441/group/9576/session/124081/paper/852901</v>
      </c>
    </row>
    <row r="1205" spans="1:17" ht="46.5" x14ac:dyDescent="0.35">
      <c r="A1205" s="29">
        <v>1204</v>
      </c>
      <c r="B1205" s="29">
        <v>2002</v>
      </c>
      <c r="C1205" s="29" t="s">
        <v>12703</v>
      </c>
      <c r="D1205" s="28" t="s">
        <v>13086</v>
      </c>
      <c r="E1205" s="72" t="s">
        <v>13147</v>
      </c>
      <c r="F1205" s="72" t="s">
        <v>13148</v>
      </c>
      <c r="G1205" s="29"/>
      <c r="H1205" s="29"/>
      <c r="I1205" s="29"/>
      <c r="J1205" s="29" t="s">
        <v>1160</v>
      </c>
      <c r="K1205" s="29">
        <v>34</v>
      </c>
      <c r="L1205" s="28" t="s">
        <v>12989</v>
      </c>
      <c r="M1205" s="65" t="str">
        <f t="shared" si="119"/>
        <v>https://www.aiche.org/academy/conferences/loss-prevention-symposium/2002/proceeding</v>
      </c>
      <c r="N1205" s="40" t="str">
        <f t="shared" si="118"/>
        <v>J. L. Woodward, J. K. Thomas, and Brian D. Kelly, "Lessons Learned from an Explosion in a Large Fractionator," 36th Annual Loss Prevention Symposium, Session 6e, AIChE, 2002.</v>
      </c>
      <c r="O1205" s="90" t="str">
        <f t="shared" si="120"/>
        <v>https://www.aiche.org/academy/conferences/loss-prevention-symposium/2002/proceeding/session/technical-papers</v>
      </c>
      <c r="P1205" s="28" t="s">
        <v>17094</v>
      </c>
      <c r="Q1205" s="90" t="str">
        <f t="shared" si="121"/>
        <v>https://www.aiche.org/node/1793441/group/9576/session/124081/paper/852906</v>
      </c>
    </row>
    <row r="1206" spans="1:17" ht="46.5" x14ac:dyDescent="0.35">
      <c r="A1206" s="29">
        <v>1205</v>
      </c>
      <c r="B1206" s="29">
        <v>2002</v>
      </c>
      <c r="C1206" s="29" t="s">
        <v>12703</v>
      </c>
      <c r="D1206" s="28" t="s">
        <v>13086</v>
      </c>
      <c r="E1206" s="40" t="s">
        <v>13149</v>
      </c>
      <c r="F1206" s="40" t="s">
        <v>13150</v>
      </c>
      <c r="G1206" s="29"/>
      <c r="H1206" s="29"/>
      <c r="I1206" s="29"/>
      <c r="J1206" s="29" t="s">
        <v>1157</v>
      </c>
      <c r="K1206" s="29">
        <v>35</v>
      </c>
      <c r="L1206" s="28" t="s">
        <v>12989</v>
      </c>
      <c r="M1206" s="65" t="str">
        <f>HYPERLINK("https://www.aiche.org/academy/conferences/loss-prevention-symposium/2002/proceeding")</f>
        <v>https://www.aiche.org/academy/conferences/loss-prevention-symposium/2002/proceeding</v>
      </c>
      <c r="N1206" s="40" t="str">
        <f t="shared" si="118"/>
        <v>D. Lenz,  J. Rovison, G. Hodgson, et al., "Turning Tragedy into Triumph: How Process Accidents Can Benefit Companies Employees Ultimately Customers," 36th Annual Loss Prevention Symposium, Session 6f, AIChE, 2002.</v>
      </c>
      <c r="O1206" s="90" t="str">
        <f>HYPERLINK("https://www.aiche.org/academy/conferences/loss-prevention-symposium/2002/proceeding/session/technical-papers")</f>
        <v>https://www.aiche.org/academy/conferences/loss-prevention-symposium/2002/proceeding/session/technical-papers</v>
      </c>
      <c r="P1206" s="28" t="s">
        <v>17095</v>
      </c>
      <c r="Q1206" s="90" t="str">
        <f t="shared" si="121"/>
        <v>https://www.aiche.org/node/1793441/group/9576/session/124081/paper/852911</v>
      </c>
    </row>
    <row r="1207" spans="1:17" ht="31" x14ac:dyDescent="0.35">
      <c r="A1207" s="29">
        <v>1206</v>
      </c>
      <c r="B1207" s="29" t="s">
        <v>12674</v>
      </c>
      <c r="C1207" s="29" t="s">
        <v>12675</v>
      </c>
      <c r="D1207" s="38" t="s">
        <v>13075</v>
      </c>
      <c r="E1207" s="28" t="s">
        <v>12861</v>
      </c>
      <c r="F1207" s="28" t="s">
        <v>12595</v>
      </c>
      <c r="G1207" s="29"/>
      <c r="H1207" s="29"/>
      <c r="I1207" s="29"/>
      <c r="J1207" s="29" t="s">
        <v>1072</v>
      </c>
      <c r="K1207" s="29">
        <v>1</v>
      </c>
      <c r="L1207" s="28" t="s">
        <v>12990</v>
      </c>
      <c r="M1207" s="65" t="str">
        <f t="shared" ref="M1207:M1246" si="122">HYPERLINK("https://www.aiche.org/academy/conferences/loss-prevention-symposium/2003/proceeding")</f>
        <v>https://www.aiche.org/academy/conferences/loss-prevention-symposium/2003/proceeding</v>
      </c>
      <c r="N1207" s="40" t="str">
        <f t="shared" si="118"/>
        <v>C. Jaeger, "Status on Security Risk Methodology Activities for Chemical Facilities," 37th Annual Loss Prevention Symposium, Session 1a, AIChE, 2003.</v>
      </c>
      <c r="O1207" s="90" t="str">
        <f t="shared" ref="O1207:O1246" si="123">HYPERLINK("https://www.aiche.org/academy/conferences/loss-prevention-symposium/2003/proceeding/session/technical-papers")</f>
        <v>https://www.aiche.org/academy/conferences/loss-prevention-symposium/2003/proceeding/session/technical-papers</v>
      </c>
      <c r="P1207" s="28" t="s">
        <v>17096</v>
      </c>
      <c r="Q1207" s="90" t="str">
        <f t="shared" si="121"/>
        <v>https://www.aiche.org/node/1814026/group/9581/session/124091/paper/852926</v>
      </c>
    </row>
    <row r="1208" spans="1:17" ht="31" x14ac:dyDescent="0.35">
      <c r="A1208" s="29">
        <v>1207</v>
      </c>
      <c r="B1208" s="29" t="s">
        <v>12674</v>
      </c>
      <c r="C1208" s="29" t="s">
        <v>12675</v>
      </c>
      <c r="D1208" s="38" t="s">
        <v>13075</v>
      </c>
      <c r="E1208" s="28" t="s">
        <v>12596</v>
      </c>
      <c r="F1208" s="28" t="s">
        <v>12597</v>
      </c>
      <c r="G1208" s="29"/>
      <c r="H1208" s="29"/>
      <c r="I1208" s="29"/>
      <c r="J1208" s="29" t="s">
        <v>1075</v>
      </c>
      <c r="K1208" s="29">
        <v>2</v>
      </c>
      <c r="L1208" s="28" t="s">
        <v>12990</v>
      </c>
      <c r="M1208" s="65" t="str">
        <f t="shared" si="122"/>
        <v>https://www.aiche.org/academy/conferences/loss-prevention-symposium/2003/proceeding</v>
      </c>
      <c r="N1208" s="40" t="str">
        <f t="shared" si="118"/>
        <v>R. Bennett and  C. Grounds, "Engineering Analysis &amp; Mitigation of Security Threats," 37th Annual Loss Prevention Symposium, Session 1b, AIChE, 2003.</v>
      </c>
      <c r="O1208" s="90" t="str">
        <f t="shared" si="123"/>
        <v>https://www.aiche.org/academy/conferences/loss-prevention-symposium/2003/proceeding/session/technical-papers</v>
      </c>
      <c r="P1208" s="28" t="s">
        <v>17097</v>
      </c>
      <c r="Q1208" s="90" t="str">
        <f t="shared" si="121"/>
        <v>https://www.aiche.org/node/1814026/group/9581/session/124091/paper/852931</v>
      </c>
    </row>
    <row r="1209" spans="1:17" ht="31" x14ac:dyDescent="0.35">
      <c r="A1209" s="29">
        <v>1208</v>
      </c>
      <c r="B1209" s="29" t="s">
        <v>12674</v>
      </c>
      <c r="C1209" s="29" t="s">
        <v>12675</v>
      </c>
      <c r="D1209" s="38" t="s">
        <v>13075</v>
      </c>
      <c r="E1209" s="28" t="s">
        <v>12598</v>
      </c>
      <c r="F1209" s="28" t="s">
        <v>12599</v>
      </c>
      <c r="G1209" s="29"/>
      <c r="H1209" s="29"/>
      <c r="I1209" s="29"/>
      <c r="J1209" s="29" t="s">
        <v>1080</v>
      </c>
      <c r="K1209" s="29">
        <v>3</v>
      </c>
      <c r="L1209" s="28" t="s">
        <v>12990</v>
      </c>
      <c r="M1209" s="65" t="str">
        <f t="shared" si="122"/>
        <v>https://www.aiche.org/academy/conferences/loss-prevention-symposium/2003/proceeding</v>
      </c>
      <c r="N1209" s="40" t="str">
        <f t="shared" si="118"/>
        <v>J. W. Conrad, Jr., "Security: The Business of Chemistry Takes Action," 37th Annual Loss Prevention Symposium, Session 1c, AIChE, 2003.</v>
      </c>
      <c r="O1209" s="90" t="str">
        <f t="shared" si="123"/>
        <v>https://www.aiche.org/academy/conferences/loss-prevention-symposium/2003/proceeding/session/technical-papers</v>
      </c>
      <c r="P1209" s="28" t="s">
        <v>17098</v>
      </c>
      <c r="Q1209" s="90" t="str">
        <f t="shared" si="121"/>
        <v>https://www.aiche.org/node/1814026/group/9581/session/124091/paper/852936</v>
      </c>
    </row>
    <row r="1210" spans="1:17" ht="31" x14ac:dyDescent="0.35">
      <c r="A1210" s="29">
        <v>1209</v>
      </c>
      <c r="B1210" s="29" t="s">
        <v>12674</v>
      </c>
      <c r="C1210" s="29" t="s">
        <v>12675</v>
      </c>
      <c r="D1210" s="38" t="s">
        <v>13075</v>
      </c>
      <c r="E1210" s="28" t="s">
        <v>12862</v>
      </c>
      <c r="F1210" s="28" t="s">
        <v>12600</v>
      </c>
      <c r="G1210" s="29"/>
      <c r="H1210" s="29"/>
      <c r="I1210" s="29"/>
      <c r="J1210" s="29" t="s">
        <v>1083</v>
      </c>
      <c r="K1210" s="29">
        <v>4</v>
      </c>
      <c r="L1210" s="28" t="s">
        <v>12990</v>
      </c>
      <c r="M1210" s="65" t="str">
        <f t="shared" si="122"/>
        <v>https://www.aiche.org/academy/conferences/loss-prevention-symposium/2003/proceeding</v>
      </c>
      <c r="N1210" s="40" t="str">
        <f t="shared" si="118"/>
        <v>C. Mathiessen, "EPA's Role in Chemical Site Security," 37th Annual Loss Prevention Symposium, Session 1d, AIChE, 2003.</v>
      </c>
      <c r="O1210" s="90" t="str">
        <f t="shared" si="123"/>
        <v>https://www.aiche.org/academy/conferences/loss-prevention-symposium/2003/proceeding/session/technical-papers</v>
      </c>
      <c r="P1210" s="28" t="s">
        <v>17099</v>
      </c>
      <c r="Q1210" s="90" t="str">
        <f t="shared" si="121"/>
        <v>https://www.aiche.org/node/1814026/group/9581/session/124091/paper/852941</v>
      </c>
    </row>
    <row r="1211" spans="1:17" ht="31" x14ac:dyDescent="0.35">
      <c r="A1211" s="29">
        <v>1210</v>
      </c>
      <c r="B1211" s="29" t="s">
        <v>12674</v>
      </c>
      <c r="C1211" s="29" t="s">
        <v>12675</v>
      </c>
      <c r="D1211" s="38" t="s">
        <v>13075</v>
      </c>
      <c r="E1211" s="28" t="s">
        <v>12601</v>
      </c>
      <c r="F1211" s="28" t="s">
        <v>12602</v>
      </c>
      <c r="G1211" s="29"/>
      <c r="H1211" s="29"/>
      <c r="I1211" s="29"/>
      <c r="J1211" s="29" t="s">
        <v>12973</v>
      </c>
      <c r="K1211" s="29">
        <v>5</v>
      </c>
      <c r="L1211" s="28" t="s">
        <v>12990</v>
      </c>
      <c r="M1211" s="65" t="str">
        <f t="shared" si="122"/>
        <v>https://www.aiche.org/academy/conferences/loss-prevention-symposium/2003/proceeding</v>
      </c>
      <c r="N1211" s="40" t="str">
        <f t="shared" si="118"/>
        <v>D. Belonger and  S. Berger, "Chemical Site Security - What Is It and Is It Effective?," 37th Annual Loss Prevention Symposium, Session 1e, AIChE, 2003.</v>
      </c>
      <c r="O1211" s="90" t="str">
        <f t="shared" si="123"/>
        <v>https://www.aiche.org/academy/conferences/loss-prevention-symposium/2003/proceeding/session/technical-papers</v>
      </c>
      <c r="P1211" s="28" t="s">
        <v>17100</v>
      </c>
      <c r="Q1211" s="90" t="str">
        <f t="shared" si="121"/>
        <v>https://www.aiche.org/node/1814026/group/9581/session/124091/paper/852946</v>
      </c>
    </row>
    <row r="1212" spans="1:17" ht="31" x14ac:dyDescent="0.35">
      <c r="A1212" s="29">
        <v>1211</v>
      </c>
      <c r="B1212" s="29" t="s">
        <v>12674</v>
      </c>
      <c r="C1212" s="29" t="s">
        <v>12675</v>
      </c>
      <c r="D1212" s="38" t="s">
        <v>13075</v>
      </c>
      <c r="E1212" s="28" t="s">
        <v>12863</v>
      </c>
      <c r="F1212" s="28" t="s">
        <v>12603</v>
      </c>
      <c r="G1212" s="29"/>
      <c r="H1212" s="29"/>
      <c r="I1212" s="29"/>
      <c r="J1212" s="29" t="s">
        <v>12974</v>
      </c>
      <c r="K1212" s="29">
        <v>6</v>
      </c>
      <c r="L1212" s="28" t="s">
        <v>12990</v>
      </c>
      <c r="M1212" s="65" t="str">
        <f t="shared" si="122"/>
        <v>https://www.aiche.org/academy/conferences/loss-prevention-symposium/2003/proceeding</v>
      </c>
      <c r="N1212" s="40" t="str">
        <f t="shared" si="118"/>
        <v>D. J. Teumim, "Cybersecurity for Process Control and Safety Instrumented Systems," 37th Annual Loss Prevention Symposium, Session 1f, AIChE, 2003.</v>
      </c>
      <c r="O1212" s="90" t="str">
        <f t="shared" si="123"/>
        <v>https://www.aiche.org/academy/conferences/loss-prevention-symposium/2003/proceeding/session/technical-papers</v>
      </c>
      <c r="P1212" s="28" t="s">
        <v>17101</v>
      </c>
      <c r="Q1212" s="90" t="str">
        <f t="shared" si="121"/>
        <v>https://www.aiche.org/node/1814026/group/9581/session/124091/paper/852951</v>
      </c>
    </row>
    <row r="1213" spans="1:17" ht="31" x14ac:dyDescent="0.35">
      <c r="A1213" s="29">
        <v>1212</v>
      </c>
      <c r="B1213" s="29" t="s">
        <v>12674</v>
      </c>
      <c r="C1213" s="29" t="s">
        <v>12675</v>
      </c>
      <c r="D1213" s="38" t="s">
        <v>13076</v>
      </c>
      <c r="E1213" s="28" t="s">
        <v>12604</v>
      </c>
      <c r="F1213" s="28" t="s">
        <v>12605</v>
      </c>
      <c r="G1213" s="29"/>
      <c r="H1213" s="29"/>
      <c r="I1213" s="29"/>
      <c r="J1213" s="29" t="s">
        <v>1088</v>
      </c>
      <c r="K1213" s="29">
        <v>7</v>
      </c>
      <c r="L1213" s="28" t="s">
        <v>12990</v>
      </c>
      <c r="M1213" s="65" t="str">
        <f t="shared" si="122"/>
        <v>https://www.aiche.org/academy/conferences/loss-prevention-symposium/2003/proceeding</v>
      </c>
      <c r="N1213" s="40" t="str">
        <f t="shared" si="118"/>
        <v>P. M. Myers, "The Liability Chain and Hazardous Material Accidents," 37th Annual Loss Prevention Symposium, Session 2a, AIChE, 2003.</v>
      </c>
      <c r="O1213" s="90" t="str">
        <f t="shared" si="123"/>
        <v>https://www.aiche.org/academy/conferences/loss-prevention-symposium/2003/proceeding/session/technical-papers</v>
      </c>
      <c r="P1213" s="28" t="s">
        <v>17102</v>
      </c>
      <c r="Q1213" s="90" t="str">
        <f t="shared" si="121"/>
        <v>https://www.aiche.org/node/1814026/group/9581/session/124091/paper/852956</v>
      </c>
    </row>
    <row r="1214" spans="1:17" ht="31" x14ac:dyDescent="0.35">
      <c r="A1214" s="29">
        <v>1213</v>
      </c>
      <c r="B1214" s="29" t="s">
        <v>12674</v>
      </c>
      <c r="C1214" s="29" t="s">
        <v>12675</v>
      </c>
      <c r="D1214" s="38" t="s">
        <v>13076</v>
      </c>
      <c r="E1214" s="28" t="s">
        <v>12606</v>
      </c>
      <c r="F1214" s="28" t="s">
        <v>12607</v>
      </c>
      <c r="G1214" s="29"/>
      <c r="H1214" s="29"/>
      <c r="I1214" s="29"/>
      <c r="J1214" s="29" t="s">
        <v>12975</v>
      </c>
      <c r="K1214" s="29">
        <v>8</v>
      </c>
      <c r="L1214" s="28" t="s">
        <v>12990</v>
      </c>
      <c r="M1214" s="65" t="str">
        <f t="shared" si="122"/>
        <v>https://www.aiche.org/academy/conferences/loss-prevention-symposium/2003/proceeding</v>
      </c>
      <c r="N1214" s="40" t="str">
        <f t="shared" si="118"/>
        <v>M. S. Dreux and  M. Bailey, "Strategies for Minimizing Liability," 37th Annual Loss Prevention Symposium, Session 2b, AIChE, 2003.</v>
      </c>
      <c r="O1214" s="90" t="str">
        <f t="shared" si="123"/>
        <v>https://www.aiche.org/academy/conferences/loss-prevention-symposium/2003/proceeding/session/technical-papers</v>
      </c>
      <c r="P1214" s="28" t="s">
        <v>17103</v>
      </c>
      <c r="Q1214" s="90" t="str">
        <f t="shared" si="121"/>
        <v>https://www.aiche.org/node/1814026/group/9581/session/124091/paper/852961</v>
      </c>
    </row>
    <row r="1215" spans="1:17" ht="31" x14ac:dyDescent="0.35">
      <c r="A1215" s="29">
        <v>1214</v>
      </c>
      <c r="B1215" s="29" t="s">
        <v>12674</v>
      </c>
      <c r="C1215" s="29" t="s">
        <v>12675</v>
      </c>
      <c r="D1215" s="38" t="s">
        <v>13076</v>
      </c>
      <c r="E1215" s="28" t="s">
        <v>12608</v>
      </c>
      <c r="F1215" s="28" t="s">
        <v>12607</v>
      </c>
      <c r="G1215" s="29"/>
      <c r="H1215" s="29"/>
      <c r="I1215" s="29"/>
      <c r="J1215" s="29" t="s">
        <v>1093</v>
      </c>
      <c r="K1215" s="29">
        <v>9</v>
      </c>
      <c r="L1215" s="28" t="s">
        <v>12990</v>
      </c>
      <c r="M1215" s="65" t="str">
        <f t="shared" si="122"/>
        <v>https://www.aiche.org/academy/conferences/loss-prevention-symposium/2003/proceeding</v>
      </c>
      <c r="N1215" s="40" t="str">
        <f t="shared" si="118"/>
        <v>M. S. Dreux and  M. Bailey, "Recurring Legal Issues and Significant Incidents," 37th Annual Loss Prevention Symposium, Session 2c, AIChE, 2003.</v>
      </c>
      <c r="O1215" s="90" t="str">
        <f t="shared" si="123"/>
        <v>https://www.aiche.org/academy/conferences/loss-prevention-symposium/2003/proceeding/session/technical-papers</v>
      </c>
      <c r="P1215" s="28" t="s">
        <v>17104</v>
      </c>
      <c r="Q1215" s="90" t="str">
        <f t="shared" si="121"/>
        <v>https://www.aiche.org/node/1814026/group/9581/session/124091/paper/852966</v>
      </c>
    </row>
    <row r="1216" spans="1:17" ht="46.5" x14ac:dyDescent="0.35">
      <c r="A1216" s="29">
        <v>1215</v>
      </c>
      <c r="B1216" s="29" t="s">
        <v>12674</v>
      </c>
      <c r="C1216" s="29" t="s">
        <v>12675</v>
      </c>
      <c r="D1216" s="38" t="s">
        <v>13076</v>
      </c>
      <c r="E1216" s="28" t="s">
        <v>12609</v>
      </c>
      <c r="F1216" s="28" t="s">
        <v>12607</v>
      </c>
      <c r="G1216" s="29"/>
      <c r="H1216" s="29"/>
      <c r="I1216" s="29"/>
      <c r="J1216" s="29" t="s">
        <v>1097</v>
      </c>
      <c r="K1216" s="29">
        <v>10</v>
      </c>
      <c r="L1216" s="28" t="s">
        <v>12990</v>
      </c>
      <c r="M1216" s="65" t="str">
        <f t="shared" si="122"/>
        <v>https://www.aiche.org/academy/conferences/loss-prevention-symposium/2003/proceeding</v>
      </c>
      <c r="N1216" s="40" t="str">
        <f t="shared" si="118"/>
        <v>M. S. Dreux and  M. Bailey, "Overview of Civil and Criminal Liability Principals Resulting from Workplace Incident," 37th Annual Loss Prevention Symposium, Session 2d, AIChE, 2003.</v>
      </c>
      <c r="O1216" s="90" t="str">
        <f t="shared" si="123"/>
        <v>https://www.aiche.org/academy/conferences/loss-prevention-symposium/2003/proceeding/session/technical-papers</v>
      </c>
      <c r="P1216" s="28" t="s">
        <v>17105</v>
      </c>
      <c r="Q1216" s="90" t="str">
        <f t="shared" si="121"/>
        <v>https://www.aiche.org/node/1814026/group/9581/session/124091/paper/852971</v>
      </c>
    </row>
    <row r="1217" spans="1:17" ht="31" x14ac:dyDescent="0.35">
      <c r="A1217" s="29">
        <v>1216</v>
      </c>
      <c r="B1217" s="29" t="s">
        <v>12674</v>
      </c>
      <c r="C1217" s="29" t="s">
        <v>12675</v>
      </c>
      <c r="D1217" s="38" t="s">
        <v>13076</v>
      </c>
      <c r="E1217" s="28" t="s">
        <v>12610</v>
      </c>
      <c r="F1217" s="28" t="s">
        <v>12607</v>
      </c>
      <c r="G1217" s="29"/>
      <c r="H1217" s="29"/>
      <c r="I1217" s="29"/>
      <c r="J1217" s="29" t="s">
        <v>1100</v>
      </c>
      <c r="K1217" s="29">
        <v>11</v>
      </c>
      <c r="L1217" s="28" t="s">
        <v>12990</v>
      </c>
      <c r="M1217" s="65" t="str">
        <f t="shared" si="122"/>
        <v>https://www.aiche.org/academy/conferences/loss-prevention-symposium/2003/proceeding</v>
      </c>
      <c r="N1217" s="40" t="str">
        <f t="shared" si="118"/>
        <v>M. S. Dreux and  M. Bailey, "Managing a Catastrophic Incident and Minimizing Liability," 37th Annual Loss Prevention Symposium, Session 2e, AIChE, 2003.</v>
      </c>
      <c r="O1217" s="90" t="str">
        <f t="shared" si="123"/>
        <v>https://www.aiche.org/academy/conferences/loss-prevention-symposium/2003/proceeding/session/technical-papers</v>
      </c>
      <c r="P1217" s="28" t="s">
        <v>17106</v>
      </c>
      <c r="Q1217" s="90" t="str">
        <f t="shared" si="121"/>
        <v>https://www.aiche.org/node/1814026/group/9581/session/124091/paper/852976</v>
      </c>
    </row>
    <row r="1218" spans="1:17" ht="31" x14ac:dyDescent="0.35">
      <c r="A1218" s="29">
        <v>1217</v>
      </c>
      <c r="B1218" s="29" t="s">
        <v>12674</v>
      </c>
      <c r="C1218" s="29" t="s">
        <v>12675</v>
      </c>
      <c r="D1218" s="38" t="s">
        <v>13077</v>
      </c>
      <c r="E1218" s="28" t="s">
        <v>12864</v>
      </c>
      <c r="F1218" s="28" t="s">
        <v>12611</v>
      </c>
      <c r="G1218" s="29"/>
      <c r="H1218" s="29"/>
      <c r="I1218" s="29"/>
      <c r="J1218" s="29" t="s">
        <v>1105</v>
      </c>
      <c r="K1218" s="29">
        <v>12</v>
      </c>
      <c r="L1218" s="28" t="s">
        <v>12990</v>
      </c>
      <c r="M1218" s="65" t="str">
        <f t="shared" si="122"/>
        <v>https://www.aiche.org/academy/conferences/loss-prevention-symposium/2003/proceeding</v>
      </c>
      <c r="N1218" s="40" t="str">
        <f t="shared" si="118"/>
        <v>O. Roal hansen and  B. Wilkins, "Oil Mist Explosions in a Test Channel," 37th Annual Loss Prevention Symposium, Session 3a, AIChE, 2003.</v>
      </c>
      <c r="O1218" s="90" t="str">
        <f t="shared" si="123"/>
        <v>https://www.aiche.org/academy/conferences/loss-prevention-symposium/2003/proceeding/session/technical-papers</v>
      </c>
      <c r="P1218" s="28" t="s">
        <v>17107</v>
      </c>
      <c r="Q1218" s="90" t="str">
        <f t="shared" si="121"/>
        <v>https://www.aiche.org/node/1814026/group/9581/session/124091/paper/852981</v>
      </c>
    </row>
    <row r="1219" spans="1:17" ht="46.5" x14ac:dyDescent="0.35">
      <c r="A1219" s="29">
        <v>1218</v>
      </c>
      <c r="B1219" s="29" t="s">
        <v>12674</v>
      </c>
      <c r="C1219" s="29" t="s">
        <v>12675</v>
      </c>
      <c r="D1219" s="38" t="s">
        <v>13077</v>
      </c>
      <c r="E1219" s="28" t="s">
        <v>12865</v>
      </c>
      <c r="F1219" s="28" t="s">
        <v>15671</v>
      </c>
      <c r="G1219" s="29"/>
      <c r="H1219" s="29"/>
      <c r="I1219" s="29"/>
      <c r="J1219" s="29" t="s">
        <v>1109</v>
      </c>
      <c r="K1219" s="29">
        <v>13</v>
      </c>
      <c r="L1219" s="28" t="s">
        <v>12990</v>
      </c>
      <c r="M1219" s="65" t="str">
        <f t="shared" si="122"/>
        <v>https://www.aiche.org/academy/conferences/loss-prevention-symposium/2003/proceeding</v>
      </c>
      <c r="N1219" s="40" t="str">
        <f t="shared" si="118"/>
        <v>V. V. Molkov, A. V. Grigorsh, R. M. Eber, et al., "Vented Gaseous Deflagrations with Inertial Vent Covers: State-of-the-Art and progress," 37th Annual Loss Prevention Symposium, Session 3b, AIChE, 2003.</v>
      </c>
      <c r="O1219" s="90" t="str">
        <f t="shared" si="123"/>
        <v>https://www.aiche.org/academy/conferences/loss-prevention-symposium/2003/proceeding/session/technical-papers</v>
      </c>
      <c r="P1219" s="28" t="s">
        <v>17108</v>
      </c>
      <c r="Q1219" s="90" t="str">
        <f t="shared" si="121"/>
        <v>https://www.aiche.org/node/1814026/group/9581/session/124091/paper/852986</v>
      </c>
    </row>
    <row r="1220" spans="1:17" ht="46.5" x14ac:dyDescent="0.35">
      <c r="A1220" s="29">
        <v>1219</v>
      </c>
      <c r="B1220" s="29" t="s">
        <v>12674</v>
      </c>
      <c r="C1220" s="29" t="s">
        <v>12675</v>
      </c>
      <c r="D1220" s="38" t="s">
        <v>13077</v>
      </c>
      <c r="E1220" s="28" t="s">
        <v>12612</v>
      </c>
      <c r="F1220" s="28" t="s">
        <v>12613</v>
      </c>
      <c r="G1220" s="29"/>
      <c r="H1220" s="29"/>
      <c r="I1220" s="29"/>
      <c r="J1220" s="29" t="s">
        <v>1113</v>
      </c>
      <c r="K1220" s="29">
        <v>14</v>
      </c>
      <c r="L1220" s="28" t="s">
        <v>12990</v>
      </c>
      <c r="M1220" s="65" t="str">
        <f t="shared" si="122"/>
        <v>https://www.aiche.org/academy/conferences/loss-prevention-symposium/2003/proceeding</v>
      </c>
      <c r="N1220" s="40" t="str">
        <f t="shared" ref="N1220:N1283" si="124">F1220&amp;", """&amp;E1220&amp;","" "&amp;L1220&amp;","&amp;" Session "&amp;J1220&amp;", AIChE, "&amp;MID(C1220,5,4)&amp;"."</f>
        <v>S. Chervin and  G. T. Bodman, "Method for Estimating Decomposition Characteristics of Energetic  Chemical," 37th Annual Loss Prevention Symposium, Session 3c, AIChE, 2003.</v>
      </c>
      <c r="O1220" s="90" t="str">
        <f t="shared" si="123"/>
        <v>https://www.aiche.org/academy/conferences/loss-prevention-symposium/2003/proceeding/session/technical-papers</v>
      </c>
      <c r="P1220" s="28" t="s">
        <v>17109</v>
      </c>
      <c r="Q1220" s="90" t="str">
        <f t="shared" si="121"/>
        <v>https://www.aiche.org/node/1814026/group/9581/session/124091/paper/852991</v>
      </c>
    </row>
    <row r="1221" spans="1:17" ht="46.5" x14ac:dyDescent="0.35">
      <c r="A1221" s="29">
        <v>1220</v>
      </c>
      <c r="B1221" s="29" t="s">
        <v>12674</v>
      </c>
      <c r="C1221" s="29" t="s">
        <v>12675</v>
      </c>
      <c r="D1221" s="38" t="s">
        <v>13077</v>
      </c>
      <c r="E1221" s="28" t="s">
        <v>12614</v>
      </c>
      <c r="F1221" s="28" t="s">
        <v>12615</v>
      </c>
      <c r="G1221" s="29"/>
      <c r="H1221" s="29"/>
      <c r="I1221" s="29"/>
      <c r="J1221" s="29" t="s">
        <v>1117</v>
      </c>
      <c r="K1221" s="29">
        <v>15</v>
      </c>
      <c r="L1221" s="28" t="s">
        <v>12990</v>
      </c>
      <c r="M1221" s="65" t="str">
        <f t="shared" si="122"/>
        <v>https://www.aiche.org/academy/conferences/loss-prevention-symposium/2003/proceeding</v>
      </c>
      <c r="N1221" s="40" t="str">
        <f t="shared" si="124"/>
        <v>P. S. Cumber, M. Fairweather, and K. R. Ranson, "Mathematical Models of Jet Fires Stabilised on Sonic Releases," 37th Annual Loss Prevention Symposium, Session 3d, AIChE, 2003.</v>
      </c>
      <c r="O1221" s="90" t="str">
        <f t="shared" si="123"/>
        <v>https://www.aiche.org/academy/conferences/loss-prevention-symposium/2003/proceeding/session/technical-papers</v>
      </c>
      <c r="P1221" s="28" t="s">
        <v>17110</v>
      </c>
      <c r="Q1221" s="90" t="str">
        <f t="shared" si="121"/>
        <v>https://www.aiche.org/node/1814026/group/9581/session/124091/paper/852996</v>
      </c>
    </row>
    <row r="1222" spans="1:17" ht="46.5" x14ac:dyDescent="0.35">
      <c r="A1222" s="29">
        <v>1221</v>
      </c>
      <c r="B1222" s="29" t="s">
        <v>12674</v>
      </c>
      <c r="C1222" s="29" t="s">
        <v>12675</v>
      </c>
      <c r="D1222" s="38" t="s">
        <v>13077</v>
      </c>
      <c r="E1222" s="28" t="s">
        <v>12616</v>
      </c>
      <c r="F1222" s="28" t="s">
        <v>12558</v>
      </c>
      <c r="G1222" s="29"/>
      <c r="H1222" s="29"/>
      <c r="I1222" s="29"/>
      <c r="J1222" s="29" t="s">
        <v>1120</v>
      </c>
      <c r="K1222" s="29">
        <v>16</v>
      </c>
      <c r="L1222" s="28" t="s">
        <v>12990</v>
      </c>
      <c r="M1222" s="65" t="str">
        <f t="shared" si="122"/>
        <v>https://www.aiche.org/academy/conferences/loss-prevention-symposium/2003/proceeding</v>
      </c>
      <c r="N1222" s="40" t="str">
        <f t="shared" si="124"/>
        <v>J. M. Bennett, "Ignition of Combustible Fluids by Heated Surfaces - Experimental Results," 37th Annual Loss Prevention Symposium, Session 3e, AIChE, 2003.</v>
      </c>
      <c r="O1222" s="90" t="str">
        <f t="shared" si="123"/>
        <v>https://www.aiche.org/academy/conferences/loss-prevention-symposium/2003/proceeding/session/technical-papers</v>
      </c>
      <c r="P1222" s="28" t="s">
        <v>17111</v>
      </c>
      <c r="Q1222" s="90" t="str">
        <f t="shared" si="121"/>
        <v>https://www.aiche.org/node/1814026/group/9581/session/124091/paper/853001</v>
      </c>
    </row>
    <row r="1223" spans="1:17" ht="46.5" x14ac:dyDescent="0.35">
      <c r="A1223" s="29">
        <v>1222</v>
      </c>
      <c r="B1223" s="29" t="s">
        <v>12674</v>
      </c>
      <c r="C1223" s="29" t="s">
        <v>12675</v>
      </c>
      <c r="D1223" s="38" t="s">
        <v>13077</v>
      </c>
      <c r="E1223" s="28" t="s">
        <v>12866</v>
      </c>
      <c r="F1223" s="28" t="s">
        <v>12617</v>
      </c>
      <c r="G1223" s="29"/>
      <c r="H1223" s="29"/>
      <c r="I1223" s="29"/>
      <c r="J1223" s="29" t="s">
        <v>12977</v>
      </c>
      <c r="K1223" s="29">
        <v>17</v>
      </c>
      <c r="L1223" s="28" t="s">
        <v>12990</v>
      </c>
      <c r="M1223" s="65" t="str">
        <f t="shared" si="122"/>
        <v>https://www.aiche.org/academy/conferences/loss-prevention-symposium/2003/proceeding</v>
      </c>
      <c r="N1223" s="40" t="str">
        <f t="shared" si="124"/>
        <v>V. A. DeGiorgio, "How the Semiconductor Industry Addresses Fire, Explosion and Reactive Hazards," 37th Annual Loss Prevention Symposium, Session 3f, AIChE, 2003.</v>
      </c>
      <c r="O1223" s="90" t="str">
        <f t="shared" si="123"/>
        <v>https://www.aiche.org/academy/conferences/loss-prevention-symposium/2003/proceeding/session/technical-papers</v>
      </c>
      <c r="P1223" s="28" t="s">
        <v>17112</v>
      </c>
      <c r="Q1223" s="90" t="str">
        <f t="shared" si="121"/>
        <v>https://www.aiche.org/node/1814026/group/9581/session/124091/paper/853006</v>
      </c>
    </row>
    <row r="1224" spans="1:17" ht="31" x14ac:dyDescent="0.35">
      <c r="A1224" s="29">
        <v>1223</v>
      </c>
      <c r="B1224" s="29" t="s">
        <v>12674</v>
      </c>
      <c r="C1224" s="29" t="s">
        <v>12675</v>
      </c>
      <c r="D1224" s="38" t="s">
        <v>13078</v>
      </c>
      <c r="E1224" s="28" t="s">
        <v>12618</v>
      </c>
      <c r="F1224" s="28" t="s">
        <v>12619</v>
      </c>
      <c r="G1224" s="29"/>
      <c r="H1224" s="29"/>
      <c r="I1224" s="29"/>
      <c r="J1224" s="29" t="s">
        <v>1125</v>
      </c>
      <c r="K1224" s="29">
        <v>18</v>
      </c>
      <c r="L1224" s="28" t="s">
        <v>12990</v>
      </c>
      <c r="M1224" s="65" t="str">
        <f t="shared" si="122"/>
        <v>https://www.aiche.org/academy/conferences/loss-prevention-symposium/2003/proceeding</v>
      </c>
      <c r="N1224" s="40" t="str">
        <f t="shared" si="124"/>
        <v>K. T. Torberson, "Process of Manage Risk," 37th Annual Loss Prevention Symposium, Session 4a, AIChE, 2003.</v>
      </c>
      <c r="O1224" s="90" t="str">
        <f t="shared" si="123"/>
        <v>https://www.aiche.org/academy/conferences/loss-prevention-symposium/2003/proceeding/session/technical-papers</v>
      </c>
      <c r="P1224" s="28" t="s">
        <v>17113</v>
      </c>
      <c r="Q1224" s="90" t="str">
        <f t="shared" si="121"/>
        <v>https://www.aiche.org/node/1814026/group/9581/session/124091/paper/853011</v>
      </c>
    </row>
    <row r="1225" spans="1:17" ht="46.5" x14ac:dyDescent="0.35">
      <c r="A1225" s="29">
        <v>1224</v>
      </c>
      <c r="B1225" s="29" t="s">
        <v>12674</v>
      </c>
      <c r="C1225" s="29" t="s">
        <v>12675</v>
      </c>
      <c r="D1225" s="38" t="s">
        <v>13078</v>
      </c>
      <c r="E1225" s="28" t="s">
        <v>12867</v>
      </c>
      <c r="F1225" s="28" t="s">
        <v>12620</v>
      </c>
      <c r="G1225" s="29"/>
      <c r="H1225" s="29"/>
      <c r="I1225" s="29"/>
      <c r="J1225" s="29" t="s">
        <v>1129</v>
      </c>
      <c r="K1225" s="29">
        <v>19</v>
      </c>
      <c r="L1225" s="28" t="s">
        <v>12990</v>
      </c>
      <c r="M1225" s="65" t="str">
        <f t="shared" si="122"/>
        <v>https://www.aiche.org/academy/conferences/loss-prevention-symposium/2003/proceeding</v>
      </c>
      <c r="N1225" s="40" t="str">
        <f t="shared" si="124"/>
        <v>S. R. Trammell and  B. J. Davis, "Reducing Process Safety and Environmental Risk Using a Hybrid HazOp and FMEA Techniques," 37th Annual Loss Prevention Symposium, Session 4b, AIChE, 2003.</v>
      </c>
      <c r="O1225" s="90" t="str">
        <f t="shared" si="123"/>
        <v>https://www.aiche.org/academy/conferences/loss-prevention-symposium/2003/proceeding/session/technical-papers</v>
      </c>
      <c r="P1225" s="28" t="s">
        <v>17114</v>
      </c>
      <c r="Q1225" s="90" t="str">
        <f t="shared" si="121"/>
        <v>https://www.aiche.org/node/1814026/group/9581/session/124091/paper/853016</v>
      </c>
    </row>
    <row r="1226" spans="1:17" ht="31" x14ac:dyDescent="0.35">
      <c r="A1226" s="29">
        <v>1225</v>
      </c>
      <c r="B1226" s="29" t="s">
        <v>12674</v>
      </c>
      <c r="C1226" s="29" t="s">
        <v>12675</v>
      </c>
      <c r="D1226" s="38" t="s">
        <v>13078</v>
      </c>
      <c r="E1226" s="28" t="s">
        <v>12868</v>
      </c>
      <c r="F1226" s="28" t="s">
        <v>12621</v>
      </c>
      <c r="G1226" s="29"/>
      <c r="H1226" s="29"/>
      <c r="I1226" s="29"/>
      <c r="J1226" s="29" t="s">
        <v>1132</v>
      </c>
      <c r="K1226" s="29">
        <v>20</v>
      </c>
      <c r="L1226" s="28" t="s">
        <v>12990</v>
      </c>
      <c r="M1226" s="65" t="str">
        <f t="shared" si="122"/>
        <v>https://www.aiche.org/academy/conferences/loss-prevention-symposium/2003/proceeding</v>
      </c>
      <c r="N1226" s="40" t="str">
        <f t="shared" si="124"/>
        <v>U. G. Oktem, "Near-Miss: A Tool to Integrate Safety, Health and Environmental Issues," 37th Annual Loss Prevention Symposium, Session 4c, AIChE, 2003.</v>
      </c>
      <c r="O1226" s="90" t="str">
        <f t="shared" si="123"/>
        <v>https://www.aiche.org/academy/conferences/loss-prevention-symposium/2003/proceeding/session/technical-papers</v>
      </c>
      <c r="P1226" s="28" t="s">
        <v>17115</v>
      </c>
      <c r="Q1226" s="90" t="str">
        <f t="shared" si="121"/>
        <v>https://www.aiche.org/node/1814026/group/9581/session/124091/paper/853021</v>
      </c>
    </row>
    <row r="1227" spans="1:17" ht="46.5" x14ac:dyDescent="0.35">
      <c r="A1227" s="29">
        <v>1226</v>
      </c>
      <c r="B1227" s="29" t="s">
        <v>12674</v>
      </c>
      <c r="C1227" s="29" t="s">
        <v>12675</v>
      </c>
      <c r="D1227" s="38" t="s">
        <v>13078</v>
      </c>
      <c r="E1227" s="28" t="s">
        <v>12869</v>
      </c>
      <c r="F1227" s="28" t="s">
        <v>12622</v>
      </c>
      <c r="G1227" s="29"/>
      <c r="H1227" s="29"/>
      <c r="I1227" s="29"/>
      <c r="J1227" s="29" t="s">
        <v>1135</v>
      </c>
      <c r="K1227" s="29">
        <v>21</v>
      </c>
      <c r="L1227" s="28" t="s">
        <v>12990</v>
      </c>
      <c r="M1227" s="65" t="str">
        <f t="shared" si="122"/>
        <v>https://www.aiche.org/academy/conferences/loss-prevention-symposium/2003/proceeding</v>
      </c>
      <c r="N1227" s="40" t="str">
        <f t="shared" si="124"/>
        <v>L. Huang and  R. B. H. Tan, "Integrated Tool for Rapid Safety, Health and Environmental Rask Assessments," 37th Annual Loss Prevention Symposium, Session 4d, AIChE, 2003.</v>
      </c>
      <c r="O1227" s="90" t="str">
        <f t="shared" si="123"/>
        <v>https://www.aiche.org/academy/conferences/loss-prevention-symposium/2003/proceeding/session/technical-papers</v>
      </c>
      <c r="P1227" s="28" t="s">
        <v>17116</v>
      </c>
      <c r="Q1227" s="90" t="str">
        <f t="shared" si="121"/>
        <v>https://www.aiche.org/node/1814026/group/9581/session/124091/paper/853026</v>
      </c>
    </row>
    <row r="1228" spans="1:17" ht="46.5" x14ac:dyDescent="0.35">
      <c r="A1228" s="29">
        <v>1227</v>
      </c>
      <c r="B1228" s="29" t="s">
        <v>12674</v>
      </c>
      <c r="C1228" s="29" t="s">
        <v>12675</v>
      </c>
      <c r="D1228" s="38" t="s">
        <v>13078</v>
      </c>
      <c r="E1228" s="28" t="s">
        <v>12870</v>
      </c>
      <c r="F1228" s="28" t="s">
        <v>12623</v>
      </c>
      <c r="G1228" s="29"/>
      <c r="H1228" s="29"/>
      <c r="I1228" s="29"/>
      <c r="J1228" s="29" t="s">
        <v>12978</v>
      </c>
      <c r="K1228" s="29">
        <v>22</v>
      </c>
      <c r="L1228" s="28" t="s">
        <v>12990</v>
      </c>
      <c r="M1228" s="65" t="str">
        <f t="shared" si="122"/>
        <v>https://www.aiche.org/academy/conferences/loss-prevention-symposium/2003/proceeding</v>
      </c>
      <c r="N1228" s="40" t="str">
        <f t="shared" si="124"/>
        <v>F. I. Kham and  P. R. Amyotte, "Integrated Inherent Safety Index (12SI): A Tool for Inherent Safety Evaluation," 37th Annual Loss Prevention Symposium, Session 4e, AIChE, 2003.</v>
      </c>
      <c r="O1228" s="90" t="str">
        <f t="shared" si="123"/>
        <v>https://www.aiche.org/academy/conferences/loss-prevention-symposium/2003/proceeding/session/technical-papers</v>
      </c>
      <c r="P1228" s="28" t="s">
        <v>17117</v>
      </c>
      <c r="Q1228" s="90" t="str">
        <f t="shared" si="121"/>
        <v>https://www.aiche.org/node/1814026/group/9581/session/124091/paper/853031</v>
      </c>
    </row>
    <row r="1229" spans="1:17" ht="46.5" x14ac:dyDescent="0.35">
      <c r="A1229" s="29">
        <v>1228</v>
      </c>
      <c r="B1229" s="29" t="s">
        <v>12674</v>
      </c>
      <c r="C1229" s="29" t="s">
        <v>12675</v>
      </c>
      <c r="D1229" s="38" t="s">
        <v>13078</v>
      </c>
      <c r="E1229" s="28" t="s">
        <v>12624</v>
      </c>
      <c r="F1229" s="28" t="s">
        <v>12625</v>
      </c>
      <c r="G1229" s="29"/>
      <c r="H1229" s="29"/>
      <c r="I1229" s="29"/>
      <c r="J1229" s="29" t="s">
        <v>12979</v>
      </c>
      <c r="K1229" s="29">
        <v>23</v>
      </c>
      <c r="L1229" s="28" t="s">
        <v>12990</v>
      </c>
      <c r="M1229" s="65" t="str">
        <f t="shared" si="122"/>
        <v>https://www.aiche.org/academy/conferences/loss-prevention-symposium/2003/proceeding</v>
      </c>
      <c r="N1229" s="40" t="str">
        <f t="shared" si="124"/>
        <v>M. Gentile, W. J. Rogers, and M. S. Mannan, "Integrating Inherent Safety Analysis and Environmental Protection into a Quanitative Index," 37th Annual Loss Prevention Symposium, Session 4f, AIChE, 2003.</v>
      </c>
      <c r="O1229" s="90" t="str">
        <f t="shared" si="123"/>
        <v>https://www.aiche.org/academy/conferences/loss-prevention-symposium/2003/proceeding/session/technical-papers</v>
      </c>
      <c r="P1229" s="28" t="s">
        <v>17118</v>
      </c>
      <c r="Q1229" s="90" t="str">
        <f t="shared" si="121"/>
        <v>https://www.aiche.org/node/1814026/group/9581/session/124091/paper/853036</v>
      </c>
    </row>
    <row r="1230" spans="1:17" ht="46.5" x14ac:dyDescent="0.35">
      <c r="A1230" s="29">
        <v>1229</v>
      </c>
      <c r="B1230" s="29" t="s">
        <v>12674</v>
      </c>
      <c r="C1230" s="29" t="s">
        <v>12675</v>
      </c>
      <c r="D1230" s="38" t="s">
        <v>13079</v>
      </c>
      <c r="E1230" s="28" t="s">
        <v>12626</v>
      </c>
      <c r="F1230" s="28" t="s">
        <v>12627</v>
      </c>
      <c r="G1230" s="29"/>
      <c r="H1230" s="29"/>
      <c r="I1230" s="29"/>
      <c r="J1230" s="29" t="s">
        <v>12980</v>
      </c>
      <c r="K1230" s="29">
        <v>24</v>
      </c>
      <c r="L1230" s="28" t="s">
        <v>12990</v>
      </c>
      <c r="M1230" s="65" t="str">
        <f t="shared" si="122"/>
        <v>https://www.aiche.org/academy/conferences/loss-prevention-symposium/2003/proceeding</v>
      </c>
      <c r="N1230" s="40" t="str">
        <f t="shared" si="124"/>
        <v>M. Roberts, W. J. Rogers, and M. Sam Mannan, "Prevention and Suppression of Metal Packing Fires," 37th Annual Loss Prevention Symposium, Session 5a, AIChE, 2003.</v>
      </c>
      <c r="O1230" s="90" t="str">
        <f t="shared" si="123"/>
        <v>https://www.aiche.org/academy/conferences/loss-prevention-symposium/2003/proceeding/session/technical-papers</v>
      </c>
      <c r="P1230" s="28" t="s">
        <v>17119</v>
      </c>
      <c r="Q1230" s="90" t="str">
        <f t="shared" si="121"/>
        <v>https://www.aiche.org/node/1814026/group/9581/session/124091/paper/853041</v>
      </c>
    </row>
    <row r="1231" spans="1:17" ht="46.5" x14ac:dyDescent="0.35">
      <c r="A1231" s="29">
        <v>1230</v>
      </c>
      <c r="B1231" s="29" t="s">
        <v>12674</v>
      </c>
      <c r="C1231" s="29" t="s">
        <v>12675</v>
      </c>
      <c r="D1231" s="38" t="s">
        <v>13079</v>
      </c>
      <c r="E1231" s="28" t="s">
        <v>12628</v>
      </c>
      <c r="F1231" s="28" t="s">
        <v>12629</v>
      </c>
      <c r="G1231" s="29"/>
      <c r="H1231" s="29"/>
      <c r="I1231" s="29"/>
      <c r="J1231" s="29" t="s">
        <v>1139</v>
      </c>
      <c r="K1231" s="29">
        <v>25</v>
      </c>
      <c r="L1231" s="28" t="s">
        <v>12990</v>
      </c>
      <c r="M1231" s="65" t="str">
        <f t="shared" si="122"/>
        <v>https://www.aiche.org/academy/conferences/loss-prevention-symposium/2003/proceeding</v>
      </c>
      <c r="N1231" s="40" t="str">
        <f t="shared" si="124"/>
        <v>F. I. Khan and  M. Haddara, "RBM: A New Approach for Process Plant Inspection and Maintenance," 37th Annual Loss Prevention Symposium, Session 5b, AIChE, 2003.</v>
      </c>
      <c r="O1231" s="90" t="str">
        <f t="shared" si="123"/>
        <v>https://www.aiche.org/academy/conferences/loss-prevention-symposium/2003/proceeding/session/technical-papers</v>
      </c>
      <c r="P1231" s="28" t="s">
        <v>17120</v>
      </c>
      <c r="Q1231" s="90" t="str">
        <f t="shared" si="121"/>
        <v>https://www.aiche.org/node/1814026/group/9581/session/124091/paper/853046</v>
      </c>
    </row>
    <row r="1232" spans="1:17" ht="46.5" x14ac:dyDescent="0.35">
      <c r="A1232" s="29">
        <v>1231</v>
      </c>
      <c r="B1232" s="29" t="s">
        <v>12674</v>
      </c>
      <c r="C1232" s="29" t="s">
        <v>12675</v>
      </c>
      <c r="D1232" s="38" t="s">
        <v>13079</v>
      </c>
      <c r="E1232" s="28" t="s">
        <v>12630</v>
      </c>
      <c r="F1232" s="28" t="s">
        <v>12631</v>
      </c>
      <c r="G1232" s="29"/>
      <c r="H1232" s="29"/>
      <c r="I1232" s="29"/>
      <c r="J1232" s="29" t="s">
        <v>1142</v>
      </c>
      <c r="K1232" s="29">
        <v>26</v>
      </c>
      <c r="L1232" s="28" t="s">
        <v>12990</v>
      </c>
      <c r="M1232" s="65" t="str">
        <f t="shared" si="122"/>
        <v>https://www.aiche.org/academy/conferences/loss-prevention-symposium/2003/proceeding</v>
      </c>
      <c r="N1232" s="40" t="str">
        <f t="shared" si="124"/>
        <v>W. F. Hartman, "Condition Assessment of Industrial Fire-Prevention Waterlines," 37th Annual Loss Prevention Symposium, Session 5c, AIChE, 2003.</v>
      </c>
      <c r="O1232" s="90" t="str">
        <f t="shared" si="123"/>
        <v>https://www.aiche.org/academy/conferences/loss-prevention-symposium/2003/proceeding/session/technical-papers</v>
      </c>
      <c r="P1232" s="28" t="s">
        <v>17121</v>
      </c>
      <c r="Q1232" s="90" t="str">
        <f t="shared" si="121"/>
        <v>https://www.aiche.org/node/1814026/group/9581/session/124091/paper/853051</v>
      </c>
    </row>
    <row r="1233" spans="1:17" ht="46.5" x14ac:dyDescent="0.35">
      <c r="A1233" s="29">
        <v>1232</v>
      </c>
      <c r="B1233" s="29" t="s">
        <v>12674</v>
      </c>
      <c r="C1233" s="29" t="s">
        <v>12675</v>
      </c>
      <c r="D1233" s="38" t="s">
        <v>13079</v>
      </c>
      <c r="E1233" s="28" t="s">
        <v>12871</v>
      </c>
      <c r="F1233" s="28" t="s">
        <v>12632</v>
      </c>
      <c r="G1233" s="29"/>
      <c r="H1233" s="29"/>
      <c r="I1233" s="29"/>
      <c r="J1233" s="29" t="s">
        <v>1145</v>
      </c>
      <c r="K1233" s="29">
        <v>27</v>
      </c>
      <c r="L1233" s="28" t="s">
        <v>12990</v>
      </c>
      <c r="M1233" s="65" t="str">
        <f t="shared" si="122"/>
        <v>https://www.aiche.org/academy/conferences/loss-prevention-symposium/2003/proceeding</v>
      </c>
      <c r="N1233" s="40" t="str">
        <f t="shared" si="124"/>
        <v>A. Shafaghi, "Availability Analysis of the Sulfur Recovery Unit reaction Furnace Protective System," 37th Annual Loss Prevention Symposium, Session 5d, AIChE, 2003.</v>
      </c>
      <c r="O1233" s="90" t="str">
        <f t="shared" si="123"/>
        <v>https://www.aiche.org/academy/conferences/loss-prevention-symposium/2003/proceeding/session/technical-papers</v>
      </c>
      <c r="P1233" s="28" t="s">
        <v>17122</v>
      </c>
      <c r="Q1233" s="90" t="str">
        <f t="shared" si="121"/>
        <v>https://www.aiche.org/node/1814026/group/9581/session/124091/paper/853056</v>
      </c>
    </row>
    <row r="1234" spans="1:17" ht="46.5" x14ac:dyDescent="0.35">
      <c r="A1234" s="29">
        <v>1233</v>
      </c>
      <c r="B1234" s="29" t="s">
        <v>12674</v>
      </c>
      <c r="C1234" s="29" t="s">
        <v>12675</v>
      </c>
      <c r="D1234" s="38" t="s">
        <v>13079</v>
      </c>
      <c r="E1234" s="28" t="s">
        <v>12633</v>
      </c>
      <c r="F1234" s="28" t="s">
        <v>12634</v>
      </c>
      <c r="G1234" s="29"/>
      <c r="H1234" s="29"/>
      <c r="I1234" s="29"/>
      <c r="J1234" s="29" t="s">
        <v>1149</v>
      </c>
      <c r="K1234" s="29">
        <v>28</v>
      </c>
      <c r="L1234" s="28" t="s">
        <v>12990</v>
      </c>
      <c r="M1234" s="65" t="str">
        <f t="shared" si="122"/>
        <v>https://www.aiche.org/academy/conferences/loss-prevention-symposium/2003/proceeding</v>
      </c>
      <c r="N1234" s="40" t="str">
        <f t="shared" si="124"/>
        <v>W. W. Westbrook, Jr., "Emergency H2S Scrubber," 37th Annual Loss Prevention Symposium, Session 5e, AIChE, 2003.</v>
      </c>
      <c r="O1234" s="90" t="str">
        <f t="shared" si="123"/>
        <v>https://www.aiche.org/academy/conferences/loss-prevention-symposium/2003/proceeding/session/technical-papers</v>
      </c>
      <c r="P1234" s="28" t="s">
        <v>17123</v>
      </c>
      <c r="Q1234" s="90" t="str">
        <f t="shared" si="121"/>
        <v>https://www.aiche.org/node/1814026/group/9581/session/124091/paper/853061</v>
      </c>
    </row>
    <row r="1235" spans="1:17" ht="62" x14ac:dyDescent="0.35">
      <c r="A1235" s="29">
        <v>1234</v>
      </c>
      <c r="B1235" s="29" t="s">
        <v>12674</v>
      </c>
      <c r="C1235" s="29" t="s">
        <v>12675</v>
      </c>
      <c r="D1235" s="38" t="s">
        <v>13069</v>
      </c>
      <c r="E1235" s="28" t="s">
        <v>12872</v>
      </c>
      <c r="F1235" s="28" t="s">
        <v>12635</v>
      </c>
      <c r="G1235" s="29"/>
      <c r="H1235" s="29"/>
      <c r="I1235" s="29"/>
      <c r="J1235" s="29" t="s">
        <v>12982</v>
      </c>
      <c r="K1235" s="29">
        <v>29</v>
      </c>
      <c r="L1235" s="28" t="s">
        <v>12990</v>
      </c>
      <c r="M1235" s="65" t="str">
        <f t="shared" si="122"/>
        <v>https://www.aiche.org/academy/conferences/loss-prevention-symposium/2003/proceeding</v>
      </c>
      <c r="N1235" s="40" t="str">
        <f t="shared" si="124"/>
        <v>S. Wallas and  C. W. Merritt, "Know When to Say "When": A Review of Selected Maintenance Incidents Investigated by the United States Chemical Safety and Hazard Investigation Board," 37th Annual Loss Prevention Symposium, Session 6a, AIChE, 2003.</v>
      </c>
      <c r="O1235" s="90" t="str">
        <f t="shared" si="123"/>
        <v>https://www.aiche.org/academy/conferences/loss-prevention-symposium/2003/proceeding/session/technical-papers</v>
      </c>
      <c r="P1235" s="28" t="s">
        <v>17124</v>
      </c>
      <c r="Q1235" s="90" t="str">
        <f t="shared" si="121"/>
        <v>https://www.aiche.org/node/1814026/group/9581/session/124091/paper/853066</v>
      </c>
    </row>
    <row r="1236" spans="1:17" ht="31" x14ac:dyDescent="0.35">
      <c r="A1236" s="29">
        <v>1235</v>
      </c>
      <c r="B1236" s="29" t="s">
        <v>12674</v>
      </c>
      <c r="C1236" s="29" t="s">
        <v>12675</v>
      </c>
      <c r="D1236" s="38" t="s">
        <v>13069</v>
      </c>
      <c r="E1236" s="28" t="s">
        <v>12636</v>
      </c>
      <c r="F1236" s="28" t="s">
        <v>12637</v>
      </c>
      <c r="G1236" s="29"/>
      <c r="H1236" s="29"/>
      <c r="I1236" s="29"/>
      <c r="J1236" s="29" t="s">
        <v>1152</v>
      </c>
      <c r="K1236" s="29">
        <v>30</v>
      </c>
      <c r="L1236" s="28" t="s">
        <v>12990</v>
      </c>
      <c r="M1236" s="65" t="str">
        <f t="shared" si="122"/>
        <v>https://www.aiche.org/academy/conferences/loss-prevention-symposium/2003/proceeding</v>
      </c>
      <c r="N1236" s="40" t="str">
        <f t="shared" si="124"/>
        <v>C. William Kauffman, "Explosion of the DeBruce Grain Elevator," 37th Annual Loss Prevention Symposium, Session 6b, AIChE, 2003.</v>
      </c>
      <c r="O1236" s="90" t="str">
        <f t="shared" si="123"/>
        <v>https://www.aiche.org/academy/conferences/loss-prevention-symposium/2003/proceeding/session/technical-papers</v>
      </c>
      <c r="P1236" s="28" t="s">
        <v>17125</v>
      </c>
      <c r="Q1236" s="90" t="str">
        <f t="shared" si="121"/>
        <v>https://www.aiche.org/node/1814026/group/9581/session/124091/paper/853071</v>
      </c>
    </row>
    <row r="1237" spans="1:17" ht="46.5" x14ac:dyDescent="0.35">
      <c r="A1237" s="29">
        <v>1236</v>
      </c>
      <c r="B1237" s="29" t="s">
        <v>12674</v>
      </c>
      <c r="C1237" s="29" t="s">
        <v>12675</v>
      </c>
      <c r="D1237" s="38" t="s">
        <v>13069</v>
      </c>
      <c r="E1237" s="28" t="s">
        <v>12873</v>
      </c>
      <c r="F1237" s="28" t="s">
        <v>15672</v>
      </c>
      <c r="G1237" s="29"/>
      <c r="H1237" s="29"/>
      <c r="I1237" s="29"/>
      <c r="J1237" s="29" t="s">
        <v>1155</v>
      </c>
      <c r="K1237" s="29">
        <v>31</v>
      </c>
      <c r="L1237" s="28" t="s">
        <v>12990</v>
      </c>
      <c r="M1237" s="65" t="str">
        <f t="shared" si="122"/>
        <v>https://www.aiche.org/academy/conferences/loss-prevention-symposium/2003/proceeding</v>
      </c>
      <c r="N1237" s="40" t="str">
        <f t="shared" si="124"/>
        <v>M. Dekermenjian, A. Reza, M. Koonce, et al., "Exothermic Reactions Between Cryogenic Fluorine, Nirogen Trifluoride and Stainless Steel," 37th Annual Loss Prevention Symposium, Session 6c, AIChE, 2003.</v>
      </c>
      <c r="O1237" s="90" t="str">
        <f t="shared" si="123"/>
        <v>https://www.aiche.org/academy/conferences/loss-prevention-symposium/2003/proceeding/session/technical-papers</v>
      </c>
      <c r="P1237" s="28" t="s">
        <v>17126</v>
      </c>
      <c r="Q1237" s="90" t="str">
        <f t="shared" si="121"/>
        <v>https://www.aiche.org/node/1814026/group/9581/session/124091/paper/853076</v>
      </c>
    </row>
    <row r="1238" spans="1:17" ht="31" x14ac:dyDescent="0.35">
      <c r="A1238" s="29">
        <v>1237</v>
      </c>
      <c r="B1238" s="29" t="s">
        <v>12674</v>
      </c>
      <c r="C1238" s="29" t="s">
        <v>12675</v>
      </c>
      <c r="D1238" s="38" t="s">
        <v>13069</v>
      </c>
      <c r="E1238" s="28" t="s">
        <v>12874</v>
      </c>
      <c r="F1238" s="28" t="s">
        <v>7579</v>
      </c>
      <c r="G1238" s="29"/>
      <c r="H1238" s="29"/>
      <c r="I1238" s="29"/>
      <c r="J1238" s="29" t="s">
        <v>12983</v>
      </c>
      <c r="K1238" s="29">
        <v>32</v>
      </c>
      <c r="L1238" s="28" t="s">
        <v>12990</v>
      </c>
      <c r="M1238" s="65" t="str">
        <f t="shared" si="122"/>
        <v>https://www.aiche.org/academy/conferences/loss-prevention-symposium/2003/proceeding</v>
      </c>
      <c r="N1238" s="40" t="str">
        <f t="shared" si="124"/>
        <v>L. A. Long, "The Explosion Concept Sciences: Hazards of Hydroxylamine," 37th Annual Loss Prevention Symposium, Session 6d, AIChE, 2003.</v>
      </c>
      <c r="O1238" s="90" t="str">
        <f t="shared" si="123"/>
        <v>https://www.aiche.org/academy/conferences/loss-prevention-symposium/2003/proceeding/session/technical-papers</v>
      </c>
      <c r="P1238" s="28" t="s">
        <v>17127</v>
      </c>
      <c r="Q1238" s="90" t="str">
        <f t="shared" si="121"/>
        <v>https://www.aiche.org/node/1814026/group/9581/session/124091/paper/853081</v>
      </c>
    </row>
    <row r="1239" spans="1:17" ht="31" x14ac:dyDescent="0.35">
      <c r="A1239" s="29">
        <v>1238</v>
      </c>
      <c r="B1239" s="29" t="s">
        <v>12674</v>
      </c>
      <c r="C1239" s="29" t="s">
        <v>12675</v>
      </c>
      <c r="D1239" s="38" t="s">
        <v>13069</v>
      </c>
      <c r="E1239" s="28" t="s">
        <v>12638</v>
      </c>
      <c r="F1239" s="28" t="s">
        <v>5979</v>
      </c>
      <c r="G1239" s="29"/>
      <c r="H1239" s="29"/>
      <c r="I1239" s="29"/>
      <c r="J1239" s="29" t="s">
        <v>1160</v>
      </c>
      <c r="K1239" s="29">
        <v>33</v>
      </c>
      <c r="L1239" s="28" t="s">
        <v>12990</v>
      </c>
      <c r="M1239" s="65" t="str">
        <f t="shared" si="122"/>
        <v>https://www.aiche.org/academy/conferences/loss-prevention-symposium/2003/proceeding</v>
      </c>
      <c r="N1239" s="40" t="str">
        <f t="shared" si="124"/>
        <v>E. A. Ural, "Airplane Fuel Tank Explosions," 37th Annual Loss Prevention Symposium, Session 6e, AIChE, 2003.</v>
      </c>
      <c r="O1239" s="90" t="str">
        <f t="shared" si="123"/>
        <v>https://www.aiche.org/academy/conferences/loss-prevention-symposium/2003/proceeding/session/technical-papers</v>
      </c>
      <c r="P1239" s="28" t="s">
        <v>17128</v>
      </c>
      <c r="Q1239" s="90" t="str">
        <f t="shared" si="121"/>
        <v>https://www.aiche.org/node/1814026/group/9581/session/124091/paper/853086</v>
      </c>
    </row>
    <row r="1240" spans="1:17" ht="46.5" x14ac:dyDescent="0.35">
      <c r="A1240" s="29">
        <v>1239</v>
      </c>
      <c r="B1240" s="29" t="s">
        <v>12674</v>
      </c>
      <c r="C1240" s="29" t="s">
        <v>12675</v>
      </c>
      <c r="D1240" s="38" t="s">
        <v>13069</v>
      </c>
      <c r="E1240" s="28" t="s">
        <v>12639</v>
      </c>
      <c r="F1240" s="28" t="s">
        <v>12640</v>
      </c>
      <c r="G1240" s="29"/>
      <c r="H1240" s="29"/>
      <c r="I1240" s="29"/>
      <c r="J1240" s="29" t="s">
        <v>1157</v>
      </c>
      <c r="K1240" s="29">
        <v>34</v>
      </c>
      <c r="L1240" s="28" t="s">
        <v>12990</v>
      </c>
      <c r="M1240" s="65" t="str">
        <f t="shared" si="122"/>
        <v>https://www.aiche.org/academy/conferences/loss-prevention-symposium/2003/proceeding</v>
      </c>
      <c r="N1240" s="40" t="str">
        <f t="shared" si="124"/>
        <v>A. R. Carpenter and  C. Okma, "System Safety Analysis of Hydrogen and Methanol Vehicles Fuels," 37th Annual Loss Prevention Symposium, Session 6f, AIChE, 2003.</v>
      </c>
      <c r="O1240" s="90" t="str">
        <f t="shared" si="123"/>
        <v>https://www.aiche.org/academy/conferences/loss-prevention-symposium/2003/proceeding/session/technical-papers</v>
      </c>
      <c r="P1240" s="28" t="s">
        <v>17129</v>
      </c>
      <c r="Q1240" s="90" t="str">
        <f t="shared" si="121"/>
        <v>https://www.aiche.org/node/1814026/group/9581/session/124091/paper/853091</v>
      </c>
    </row>
    <row r="1241" spans="1:17" ht="46.5" x14ac:dyDescent="0.35">
      <c r="A1241" s="29">
        <v>1240</v>
      </c>
      <c r="B1241" s="29" t="s">
        <v>12674</v>
      </c>
      <c r="C1241" s="29" t="s">
        <v>12675</v>
      </c>
      <c r="D1241" s="38" t="s">
        <v>13080</v>
      </c>
      <c r="E1241" s="28" t="s">
        <v>12641</v>
      </c>
      <c r="F1241" s="28" t="s">
        <v>12642</v>
      </c>
      <c r="G1241" s="29"/>
      <c r="H1241" s="29"/>
      <c r="I1241" s="29"/>
      <c r="J1241" s="29" t="s">
        <v>878</v>
      </c>
      <c r="K1241" s="29">
        <v>35</v>
      </c>
      <c r="L1241" s="28" t="s">
        <v>12990</v>
      </c>
      <c r="M1241" s="65" t="str">
        <f t="shared" si="122"/>
        <v>https://www.aiche.org/academy/conferences/loss-prevention-symposium/2003/proceeding</v>
      </c>
      <c r="N1241" s="40" t="str">
        <f t="shared" si="124"/>
        <v>P. M. W. Korvers, P. J. M. Sonnemans, and P. C. van Beek, "Are Accidents Always Unforeseeable? (Learning From Accident Analysis)," 37th Annual Loss Prevention Symposium, Session 7a, AIChE, 2003.</v>
      </c>
      <c r="O1241" s="90" t="str">
        <f t="shared" si="123"/>
        <v>https://www.aiche.org/academy/conferences/loss-prevention-symposium/2003/proceeding/session/technical-papers</v>
      </c>
      <c r="P1241" s="28" t="s">
        <v>17130</v>
      </c>
      <c r="Q1241" s="90" t="str">
        <f t="shared" si="121"/>
        <v>https://www.aiche.org/node/1814026/group/9581/session/124091/paper/853096</v>
      </c>
    </row>
    <row r="1242" spans="1:17" ht="62" x14ac:dyDescent="0.35">
      <c r="A1242" s="29">
        <v>1241</v>
      </c>
      <c r="B1242" s="29" t="s">
        <v>12674</v>
      </c>
      <c r="C1242" s="29" t="s">
        <v>12675</v>
      </c>
      <c r="D1242" s="38" t="s">
        <v>13080</v>
      </c>
      <c r="E1242" s="28" t="s">
        <v>12643</v>
      </c>
      <c r="F1242" s="28" t="s">
        <v>12644</v>
      </c>
      <c r="G1242" s="29"/>
      <c r="H1242" s="29"/>
      <c r="I1242" s="29"/>
      <c r="J1242" s="29" t="s">
        <v>881</v>
      </c>
      <c r="K1242" s="29">
        <v>36</v>
      </c>
      <c r="L1242" s="28" t="s">
        <v>12990</v>
      </c>
      <c r="M1242" s="65" t="str">
        <f t="shared" si="122"/>
        <v>https://www.aiche.org/academy/conferences/loss-prevention-symposium/2003/proceeding</v>
      </c>
      <c r="N1242" s="40" t="str">
        <f t="shared" si="124"/>
        <v>M. Davies, M. Wauben, V. Halstrick , et al., "Investigation of Common Application Failures Proven by Life Field Testing of Endurance Burning Tested End of Line Flame Arrester," 37th Annual Loss Prevention Symposium, Session 7b, AIChE, 2003.</v>
      </c>
      <c r="O1242" s="90" t="str">
        <f t="shared" si="123"/>
        <v>https://www.aiche.org/academy/conferences/loss-prevention-symposium/2003/proceeding/session/technical-papers</v>
      </c>
      <c r="P1242" s="28" t="s">
        <v>17131</v>
      </c>
      <c r="Q1242" s="90" t="str">
        <f t="shared" si="121"/>
        <v>https://www.aiche.org/node/1814026/group/9581/session/124091/paper/853101</v>
      </c>
    </row>
    <row r="1243" spans="1:17" ht="46.5" x14ac:dyDescent="0.35">
      <c r="A1243" s="29">
        <v>1242</v>
      </c>
      <c r="B1243" s="29" t="s">
        <v>12674</v>
      </c>
      <c r="C1243" s="29" t="s">
        <v>12675</v>
      </c>
      <c r="D1243" s="38" t="s">
        <v>13080</v>
      </c>
      <c r="E1243" s="28" t="s">
        <v>12645</v>
      </c>
      <c r="F1243" s="28" t="s">
        <v>12646</v>
      </c>
      <c r="G1243" s="29"/>
      <c r="H1243" s="29"/>
      <c r="I1243" s="29"/>
      <c r="J1243" s="29" t="s">
        <v>884</v>
      </c>
      <c r="K1243" s="29">
        <v>37</v>
      </c>
      <c r="L1243" s="28" t="s">
        <v>12990</v>
      </c>
      <c r="M1243" s="65" t="str">
        <f t="shared" si="122"/>
        <v>https://www.aiche.org/academy/conferences/loss-prevention-symposium/2003/proceeding</v>
      </c>
      <c r="N1243" s="40" t="str">
        <f t="shared" si="124"/>
        <v>S. G. Balasubramanian, D. Dakshinamoorthy, and J. F. Louvar, "Shortstopping Runaway Reactions ," 37th Annual Loss Prevention Symposium, Session 7c, AIChE, 2003.</v>
      </c>
      <c r="O1243" s="90" t="str">
        <f t="shared" si="123"/>
        <v>https://www.aiche.org/academy/conferences/loss-prevention-symposium/2003/proceeding/session/technical-papers</v>
      </c>
      <c r="P1243" s="28" t="s">
        <v>17132</v>
      </c>
      <c r="Q1243" s="90" t="str">
        <f t="shared" si="121"/>
        <v>https://www.aiche.org/node/1814026/group/9581/session/124091/paper/853106</v>
      </c>
    </row>
    <row r="1244" spans="1:17" ht="31" x14ac:dyDescent="0.35">
      <c r="A1244" s="29">
        <v>1243</v>
      </c>
      <c r="B1244" s="29" t="s">
        <v>12674</v>
      </c>
      <c r="C1244" s="29" t="s">
        <v>12675</v>
      </c>
      <c r="D1244" s="38" t="s">
        <v>13080</v>
      </c>
      <c r="E1244" s="28" t="s">
        <v>12647</v>
      </c>
      <c r="F1244" s="28" t="s">
        <v>12648</v>
      </c>
      <c r="G1244" s="29"/>
      <c r="H1244" s="29"/>
      <c r="I1244" s="29"/>
      <c r="J1244" s="29" t="s">
        <v>889</v>
      </c>
      <c r="K1244" s="29">
        <v>38</v>
      </c>
      <c r="L1244" s="28" t="s">
        <v>12990</v>
      </c>
      <c r="M1244" s="65" t="str">
        <f t="shared" si="122"/>
        <v>https://www.aiche.org/academy/conferences/loss-prevention-symposium/2003/proceeding</v>
      </c>
      <c r="N1244" s="40" t="str">
        <f t="shared" si="124"/>
        <v>S. Selk, "BP Amoco Polymers, Inc. Thermal Decomposition Incident," 37th Annual Loss Prevention Symposium, Session 7d, AIChE, 2003.</v>
      </c>
      <c r="O1244" s="90" t="str">
        <f t="shared" si="123"/>
        <v>https://www.aiche.org/academy/conferences/loss-prevention-symposium/2003/proceeding/session/technical-papers</v>
      </c>
      <c r="P1244" s="28" t="s">
        <v>17133</v>
      </c>
      <c r="Q1244" s="90" t="str">
        <f t="shared" si="121"/>
        <v>https://www.aiche.org/node/1814026/group/9581/session/124091/paper/853111</v>
      </c>
    </row>
    <row r="1245" spans="1:17" ht="31" x14ac:dyDescent="0.35">
      <c r="A1245" s="29">
        <v>1244</v>
      </c>
      <c r="B1245" s="29" t="s">
        <v>12674</v>
      </c>
      <c r="C1245" s="29" t="s">
        <v>12675</v>
      </c>
      <c r="D1245" s="38" t="s">
        <v>13080</v>
      </c>
      <c r="E1245" s="28" t="s">
        <v>12649</v>
      </c>
      <c r="F1245" s="28" t="s">
        <v>12650</v>
      </c>
      <c r="G1245" s="29"/>
      <c r="H1245" s="29"/>
      <c r="I1245" s="29"/>
      <c r="J1245" s="29" t="s">
        <v>892</v>
      </c>
      <c r="K1245" s="29">
        <v>39</v>
      </c>
      <c r="L1245" s="28" t="s">
        <v>12990</v>
      </c>
      <c r="M1245" s="65" t="str">
        <f t="shared" si="122"/>
        <v>https://www.aiche.org/academy/conferences/loss-prevention-symposium/2003/proceeding</v>
      </c>
      <c r="N1245" s="40" t="str">
        <f t="shared" si="124"/>
        <v>J. M. Rovison, "Using Product Characterization to Define Warehousing Design Strategies," 37th Annual Loss Prevention Symposium, Session 7e, AIChE, 2003.</v>
      </c>
      <c r="O1245" s="90" t="str">
        <f t="shared" si="123"/>
        <v>https://www.aiche.org/academy/conferences/loss-prevention-symposium/2003/proceeding/session/technical-papers</v>
      </c>
      <c r="P1245" s="28" t="s">
        <v>17134</v>
      </c>
      <c r="Q1245" s="90" t="str">
        <f t="shared" si="121"/>
        <v>https://www.aiche.org/node/1814026/group/9581/session/124091/paper/853116</v>
      </c>
    </row>
    <row r="1246" spans="1:17" ht="46.5" x14ac:dyDescent="0.35">
      <c r="A1246" s="29">
        <v>1245</v>
      </c>
      <c r="B1246" s="29" t="s">
        <v>12674</v>
      </c>
      <c r="C1246" s="29" t="s">
        <v>12675</v>
      </c>
      <c r="D1246" s="38" t="s">
        <v>13080</v>
      </c>
      <c r="E1246" s="28" t="s">
        <v>12651</v>
      </c>
      <c r="F1246" s="28" t="s">
        <v>12652</v>
      </c>
      <c r="G1246" s="29"/>
      <c r="H1246" s="29"/>
      <c r="I1246" s="29"/>
      <c r="J1246" s="29" t="s">
        <v>1020</v>
      </c>
      <c r="K1246" s="29">
        <v>40</v>
      </c>
      <c r="L1246" s="28" t="s">
        <v>12990</v>
      </c>
      <c r="M1246" s="65" t="str">
        <f t="shared" si="122"/>
        <v>https://www.aiche.org/academy/conferences/loss-prevention-symposium/2003/proceeding</v>
      </c>
      <c r="N1246" s="40" t="str">
        <f t="shared" si="124"/>
        <v>L. Pellegrini, S. Bonomi, and G. Biardi, "Identification of Risk Scenarios in the Phenol-Acetone Process. Part I: The Cumene Oxidation Unit," 37th Annual Loss Prevention Symposium, Session 7f, AIChE, 2003.</v>
      </c>
      <c r="O1246" s="90" t="str">
        <f t="shared" si="123"/>
        <v>https://www.aiche.org/academy/conferences/loss-prevention-symposium/2003/proceeding/session/technical-papers</v>
      </c>
      <c r="P1246" s="28" t="s">
        <v>17135</v>
      </c>
      <c r="Q1246" s="90" t="str">
        <f t="shared" si="121"/>
        <v>https://www.aiche.org/node/1814026/group/9581/session/124091/paper/853121</v>
      </c>
    </row>
    <row r="1247" spans="1:17" ht="46.5" x14ac:dyDescent="0.35">
      <c r="A1247" s="29">
        <v>1246</v>
      </c>
      <c r="B1247" s="29" t="s">
        <v>12674</v>
      </c>
      <c r="C1247" s="29" t="s">
        <v>12675</v>
      </c>
      <c r="D1247" s="38" t="s">
        <v>13080</v>
      </c>
      <c r="E1247" s="28" t="s">
        <v>12653</v>
      </c>
      <c r="F1247" s="28" t="s">
        <v>12652</v>
      </c>
      <c r="G1247" s="29"/>
      <c r="H1247" s="29"/>
      <c r="I1247" s="29"/>
      <c r="J1247" s="29" t="s">
        <v>1020</v>
      </c>
      <c r="K1247" s="29">
        <v>41</v>
      </c>
      <c r="L1247" s="28" t="s">
        <v>12990</v>
      </c>
      <c r="M1247" s="65" t="str">
        <f>HYPERLINK("https://www.aiche.org/academy/conferences/loss-prevention-symposium/2003/proceeding")</f>
        <v>https://www.aiche.org/academy/conferences/loss-prevention-symposium/2003/proceeding</v>
      </c>
      <c r="N1247" s="40" t="str">
        <f t="shared" si="124"/>
        <v>L. Pellegrini, S. Bonomi, and G. Biardi, "Identification of Risk Scenarios in the Phenol-Acetone Process. Part II: The Cumene Hydroperoxide Cleavage Section," 37th Annual Loss Prevention Symposium, Session 7f, AIChE, 2003.</v>
      </c>
      <c r="O1247" s="90" t="str">
        <f>HYPERLINK("https://www.aiche.org/academy/conferences/loss-prevention-symposium/2003/proceeding/session/technical-papers")</f>
        <v>https://www.aiche.org/academy/conferences/loss-prevention-symposium/2003/proceeding/session/technical-papers</v>
      </c>
      <c r="P1247" s="28" t="s">
        <v>17136</v>
      </c>
      <c r="Q1247" s="90" t="str">
        <f t="shared" si="121"/>
        <v>https://www.aiche.org/node/1814026/group/9581/session/124091/paper/853126</v>
      </c>
    </row>
    <row r="1248" spans="1:17" ht="46.5" x14ac:dyDescent="0.35">
      <c r="A1248" s="29">
        <v>1247</v>
      </c>
      <c r="B1248" s="29">
        <v>2004</v>
      </c>
      <c r="C1248" s="29" t="s">
        <v>12704</v>
      </c>
      <c r="D1248" s="85" t="s">
        <v>13218</v>
      </c>
      <c r="E1248" s="28" t="s">
        <v>13151</v>
      </c>
      <c r="F1248" s="28" t="s">
        <v>13152</v>
      </c>
      <c r="G1248" s="29"/>
      <c r="H1248" s="29"/>
      <c r="I1248" s="29"/>
      <c r="J1248" s="29" t="s">
        <v>1072</v>
      </c>
      <c r="K1248" s="29">
        <v>1</v>
      </c>
      <c r="L1248" s="28" t="s">
        <v>13224</v>
      </c>
      <c r="M1248" s="65" t="str">
        <f t="shared" ref="M1248:M1288" si="125">HYPERLINK("https://www.aiche.org/academy/conferences/loss-prevention-symposium/2004/proceeding")</f>
        <v>https://www.aiche.org/academy/conferences/loss-prevention-symposium/2004/proceeding</v>
      </c>
      <c r="N1248" s="40" t="str">
        <f t="shared" si="124"/>
        <v>G.A. Chamberlain, "A Methodology for Managing Explosion Risks in Refineries and Petrochemical Plants ," 38th Annual Loss Prevention Symposium, Session 1a, AIChE, 2004.</v>
      </c>
      <c r="O1248" s="90" t="str">
        <f t="shared" ref="O1248:O1288" si="126">HYPERLINK("https://www.aiche.org/academy/conferences/loss-prevention-symposium/2004/proceeding/session/technical-papers")</f>
        <v>https://www.aiche.org/academy/conferences/loss-prevention-symposium/2004/proceeding/session/technical-papers</v>
      </c>
      <c r="P1248" s="28" t="s">
        <v>17137</v>
      </c>
      <c r="Q1248" s="90" t="str">
        <f t="shared" si="121"/>
        <v>https://www.aiche.org/node/1814531/group/9586/session/124101/paper/853141</v>
      </c>
    </row>
    <row r="1249" spans="1:17" ht="46.5" x14ac:dyDescent="0.35">
      <c r="A1249" s="29">
        <v>1248</v>
      </c>
      <c r="B1249" s="29">
        <v>2004</v>
      </c>
      <c r="C1249" s="29" t="s">
        <v>12704</v>
      </c>
      <c r="D1249" s="85" t="s">
        <v>13218</v>
      </c>
      <c r="E1249" s="28" t="s">
        <v>13153</v>
      </c>
      <c r="F1249" s="28" t="s">
        <v>13154</v>
      </c>
      <c r="G1249" s="29"/>
      <c r="H1249" s="29"/>
      <c r="I1249" s="29"/>
      <c r="J1249" s="29" t="s">
        <v>1075</v>
      </c>
      <c r="K1249" s="29">
        <v>2</v>
      </c>
      <c r="L1249" s="28" t="s">
        <v>13224</v>
      </c>
      <c r="M1249" s="65" t="str">
        <f t="shared" si="125"/>
        <v>https://www.aiche.org/academy/conferences/loss-prevention-symposium/2004/proceeding</v>
      </c>
      <c r="N1249" s="40" t="str">
        <f t="shared" si="124"/>
        <v>S. Dharmavaram, S.R. Hanna and O.R. Hansen, "Consequence Analysis - Using a CFD Model for Industrial Sites," 38th Annual Loss Prevention Symposium, Session 1b, AIChE, 2004.</v>
      </c>
      <c r="O1249" s="90" t="str">
        <f t="shared" si="126"/>
        <v>https://www.aiche.org/academy/conferences/loss-prevention-symposium/2004/proceeding/session/technical-papers</v>
      </c>
      <c r="P1249" s="28" t="s">
        <v>17138</v>
      </c>
      <c r="Q1249" s="90" t="str">
        <f t="shared" si="121"/>
        <v>https://www.aiche.org/node/1814531/group/9586/session/124101/paper/853146</v>
      </c>
    </row>
    <row r="1250" spans="1:17" ht="77.5" x14ac:dyDescent="0.35">
      <c r="A1250" s="29">
        <v>1249</v>
      </c>
      <c r="B1250" s="29">
        <v>2004</v>
      </c>
      <c r="C1250" s="29" t="s">
        <v>12704</v>
      </c>
      <c r="D1250" s="85" t="s">
        <v>13218</v>
      </c>
      <c r="E1250" s="28" t="s">
        <v>13155</v>
      </c>
      <c r="F1250" s="28" t="s">
        <v>13156</v>
      </c>
      <c r="G1250" s="29"/>
      <c r="H1250" s="29"/>
      <c r="I1250" s="29"/>
      <c r="J1250" s="29" t="s">
        <v>1080</v>
      </c>
      <c r="K1250" s="29">
        <v>3</v>
      </c>
      <c r="L1250" s="28" t="s">
        <v>13224</v>
      </c>
      <c r="M1250" s="65" t="str">
        <f t="shared" si="125"/>
        <v>https://www.aiche.org/academy/conferences/loss-prevention-symposium/2004/proceeding</v>
      </c>
      <c r="N1250" s="40" t="str">
        <f t="shared" si="124"/>
        <v>A.M.A van der Heijden, D. Schaap, W. Korndörffer et al., "An Integrated Approach for Gas Dispersion, Gas Explosion and Structural Impact Analysis for the Offshore Wintershall Q4-C Gas Production Platform on the Dutch Continental Shelf," 38th Annual Loss Prevention Symposium, Session 1c, AIChE, 2004.</v>
      </c>
      <c r="O1250" s="90" t="str">
        <f t="shared" si="126"/>
        <v>https://www.aiche.org/academy/conferences/loss-prevention-symposium/2004/proceeding/session/technical-papers</v>
      </c>
      <c r="P1250" s="28" t="s">
        <v>17139</v>
      </c>
      <c r="Q1250" s="90" t="str">
        <f t="shared" si="121"/>
        <v>https://www.aiche.org/node/1814531/group/9586/session/124101/paper/853151</v>
      </c>
    </row>
    <row r="1251" spans="1:17" ht="46.5" x14ac:dyDescent="0.35">
      <c r="A1251" s="29">
        <v>1250</v>
      </c>
      <c r="B1251" s="29">
        <v>2004</v>
      </c>
      <c r="C1251" s="29" t="s">
        <v>12704</v>
      </c>
      <c r="D1251" s="85" t="s">
        <v>13218</v>
      </c>
      <c r="E1251" s="28" t="s">
        <v>13157</v>
      </c>
      <c r="F1251" s="28" t="s">
        <v>13158</v>
      </c>
      <c r="G1251" s="29"/>
      <c r="H1251" s="29"/>
      <c r="I1251" s="29"/>
      <c r="J1251" s="29" t="s">
        <v>1083</v>
      </c>
      <c r="K1251" s="29">
        <v>4</v>
      </c>
      <c r="L1251" s="28" t="s">
        <v>13224</v>
      </c>
      <c r="M1251" s="65" t="str">
        <f t="shared" si="125"/>
        <v>https://www.aiche.org/academy/conferences/loss-prevention-symposium/2004/proceeding</v>
      </c>
      <c r="N1251" s="40" t="str">
        <f t="shared" si="124"/>
        <v>A. J. Munnings-Tomes, "Third Party Liability Estimation Analysis for the Onshore Energy Industry," 38th Annual Loss Prevention Symposium, Session 1d, AIChE, 2004.</v>
      </c>
      <c r="O1251" s="90" t="str">
        <f t="shared" si="126"/>
        <v>https://www.aiche.org/academy/conferences/loss-prevention-symposium/2004/proceeding/session/technical-papers</v>
      </c>
      <c r="P1251" s="28" t="s">
        <v>17140</v>
      </c>
      <c r="Q1251" s="90" t="str">
        <f t="shared" si="121"/>
        <v>https://www.aiche.org/node/1814531/group/9586/session/124101/paper/853156</v>
      </c>
    </row>
    <row r="1252" spans="1:17" ht="46.5" x14ac:dyDescent="0.35">
      <c r="A1252" s="29">
        <v>1251</v>
      </c>
      <c r="B1252" s="29">
        <v>2004</v>
      </c>
      <c r="C1252" s="29" t="s">
        <v>12704</v>
      </c>
      <c r="D1252" s="85" t="s">
        <v>13218</v>
      </c>
      <c r="E1252" s="28" t="s">
        <v>13159</v>
      </c>
      <c r="F1252" s="28" t="s">
        <v>14953</v>
      </c>
      <c r="G1252" s="29"/>
      <c r="H1252" s="29"/>
      <c r="I1252" s="29"/>
      <c r="J1252" s="29" t="s">
        <v>12973</v>
      </c>
      <c r="K1252" s="29">
        <v>5</v>
      </c>
      <c r="L1252" s="28" t="s">
        <v>13224</v>
      </c>
      <c r="M1252" s="65" t="str">
        <f t="shared" si="125"/>
        <v>https://www.aiche.org/academy/conferences/loss-prevention-symposium/2004/proceeding</v>
      </c>
      <c r="N1252" s="40" t="str">
        <f t="shared" si="124"/>
        <v>D. Frurip, L.G. Britton, W. Fenlon et al., "The Role of ASTM E27 Methods in Hazard Assessment," 38th Annual Loss Prevention Symposium, Session 1e, AIChE, 2004.</v>
      </c>
      <c r="O1252" s="90" t="str">
        <f t="shared" si="126"/>
        <v>https://www.aiche.org/academy/conferences/loss-prevention-symposium/2004/proceeding/session/technical-papers</v>
      </c>
      <c r="P1252" s="28" t="s">
        <v>17141</v>
      </c>
      <c r="Q1252" s="90" t="str">
        <f t="shared" si="121"/>
        <v>https://www.aiche.org/node/1814531/group/9586/session/124101/paper/853161</v>
      </c>
    </row>
    <row r="1253" spans="1:17" ht="46.5" x14ac:dyDescent="0.35">
      <c r="A1253" s="29">
        <v>1252</v>
      </c>
      <c r="B1253" s="29">
        <v>2004</v>
      </c>
      <c r="C1253" s="29" t="s">
        <v>12704</v>
      </c>
      <c r="D1253" s="85" t="s">
        <v>13218</v>
      </c>
      <c r="E1253" s="28" t="s">
        <v>13160</v>
      </c>
      <c r="F1253" s="28" t="s">
        <v>13161</v>
      </c>
      <c r="G1253" s="29"/>
      <c r="H1253" s="29"/>
      <c r="I1253" s="29"/>
      <c r="J1253" s="29" t="s">
        <v>12974</v>
      </c>
      <c r="K1253" s="29">
        <v>6</v>
      </c>
      <c r="L1253" s="28" t="s">
        <v>13224</v>
      </c>
      <c r="M1253" s="65" t="str">
        <f t="shared" si="125"/>
        <v>https://www.aiche.org/academy/conferences/loss-prevention-symposium/2004/proceeding</v>
      </c>
      <c r="N1253" s="40" t="str">
        <f t="shared" si="124"/>
        <v>A.J. Pierorazio, J. K. Thomas, Q.A. Baker et al., "An Update to the Baker-Strehlow-Tang Vapor Cloud Explosion Prediction Methodology Flame Speed Table," 38th Annual Loss Prevention Symposium, Session 1f, AIChE, 2004.</v>
      </c>
      <c r="O1253" s="90" t="str">
        <f t="shared" si="126"/>
        <v>https://www.aiche.org/academy/conferences/loss-prevention-symposium/2004/proceeding/session/technical-papers</v>
      </c>
      <c r="P1253" s="28" t="s">
        <v>17142</v>
      </c>
      <c r="Q1253" s="90" t="str">
        <f t="shared" si="121"/>
        <v>https://www.aiche.org/node/1814531/group/9586/session/124101/paper/853166</v>
      </c>
    </row>
    <row r="1254" spans="1:17" ht="46.5" x14ac:dyDescent="0.35">
      <c r="A1254" s="29">
        <v>1253</v>
      </c>
      <c r="B1254" s="29">
        <v>2004</v>
      </c>
      <c r="C1254" s="29" t="s">
        <v>12704</v>
      </c>
      <c r="D1254" s="85" t="s">
        <v>13219</v>
      </c>
      <c r="E1254" s="28" t="s">
        <v>13162</v>
      </c>
      <c r="F1254" s="28" t="s">
        <v>13163</v>
      </c>
      <c r="G1254" s="29"/>
      <c r="H1254" s="29"/>
      <c r="I1254" s="29"/>
      <c r="J1254" s="29" t="s">
        <v>1088</v>
      </c>
      <c r="K1254" s="29">
        <v>7</v>
      </c>
      <c r="L1254" s="28" t="s">
        <v>13224</v>
      </c>
      <c r="M1254" s="65" t="str">
        <f t="shared" si="125"/>
        <v>https://www.aiche.org/academy/conferences/loss-prevention-symposium/2004/proceeding</v>
      </c>
      <c r="N1254" s="40" t="str">
        <f t="shared" si="124"/>
        <v>J.M. Keith and D.A. Crowl, "New Methods for Estimating Sonic Gas Flow Rates in Pipelines," 38th Annual Loss Prevention Symposium, Session 2a, AIChE, 2004.</v>
      </c>
      <c r="O1254" s="90" t="str">
        <f t="shared" si="126"/>
        <v>https://www.aiche.org/academy/conferences/loss-prevention-symposium/2004/proceeding/session/technical-papers</v>
      </c>
      <c r="P1254" s="28" t="s">
        <v>17143</v>
      </c>
      <c r="Q1254" s="90" t="str">
        <f t="shared" si="121"/>
        <v>https://www.aiche.org/node/1814531/group/9586/session/124101/paper/853171</v>
      </c>
    </row>
    <row r="1255" spans="1:17" ht="46.5" x14ac:dyDescent="0.35">
      <c r="A1255" s="29">
        <v>1254</v>
      </c>
      <c r="B1255" s="29">
        <v>2004</v>
      </c>
      <c r="C1255" s="29" t="s">
        <v>12704</v>
      </c>
      <c r="D1255" s="85" t="s">
        <v>13219</v>
      </c>
      <c r="E1255" s="28" t="s">
        <v>14954</v>
      </c>
      <c r="F1255" s="28" t="s">
        <v>14955</v>
      </c>
      <c r="G1255" s="29"/>
      <c r="H1255" s="29"/>
      <c r="I1255" s="29"/>
      <c r="J1255" s="29" t="s">
        <v>12975</v>
      </c>
      <c r="K1255" s="29">
        <v>8</v>
      </c>
      <c r="L1255" s="28" t="s">
        <v>13224</v>
      </c>
      <c r="M1255" s="65" t="str">
        <f t="shared" si="125"/>
        <v>https://www.aiche.org/academy/conferences/loss-prevention-symposium/2004/proceeding</v>
      </c>
      <c r="N1255" s="40" t="str">
        <f t="shared" si="124"/>
        <v>M. Ayyoubi, "Modeling of Hazardous Releases from Oil &amp; Gas Well Blowouts, and Pipeline Leaks," 38th Annual Loss Prevention Symposium, Session 2b, AIChE, 2004.</v>
      </c>
      <c r="O1255" s="90" t="str">
        <f t="shared" si="126"/>
        <v>https://www.aiche.org/academy/conferences/loss-prevention-symposium/2004/proceeding/session/technical-papers</v>
      </c>
      <c r="P1255" s="28" t="s">
        <v>17144</v>
      </c>
      <c r="Q1255" s="90" t="str">
        <f t="shared" si="121"/>
        <v>https://www.aiche.org/node/1814531/group/9586/session/124101/paper/853176</v>
      </c>
    </row>
    <row r="1256" spans="1:17" ht="46.5" x14ac:dyDescent="0.35">
      <c r="A1256" s="29">
        <v>1255</v>
      </c>
      <c r="B1256" s="29">
        <v>2004</v>
      </c>
      <c r="C1256" s="29" t="s">
        <v>12704</v>
      </c>
      <c r="D1256" s="85" t="s">
        <v>13219</v>
      </c>
      <c r="E1256" s="28" t="s">
        <v>13164</v>
      </c>
      <c r="F1256" s="28" t="s">
        <v>14956</v>
      </c>
      <c r="G1256" s="29"/>
      <c r="H1256" s="29"/>
      <c r="I1256" s="29"/>
      <c r="J1256" s="29" t="s">
        <v>1093</v>
      </c>
      <c r="K1256" s="29">
        <v>9</v>
      </c>
      <c r="L1256" s="28" t="s">
        <v>13224</v>
      </c>
      <c r="M1256" s="65" t="str">
        <f t="shared" si="125"/>
        <v>https://www.aiche.org/academy/conferences/loss-prevention-symposium/2004/proceeding</v>
      </c>
      <c r="N1256" s="40" t="str">
        <f t="shared" si="124"/>
        <v>F. Self and G. Dissinger, "Determining Fractionator Pressure Relief Loads Using Dynamic Simulation," 38th Annual Loss Prevention Symposium, Session 2c, AIChE, 2004.</v>
      </c>
      <c r="O1256" s="90" t="str">
        <f t="shared" si="126"/>
        <v>https://www.aiche.org/academy/conferences/loss-prevention-symposium/2004/proceeding/session/technical-papers</v>
      </c>
      <c r="P1256" s="28" t="s">
        <v>17145</v>
      </c>
      <c r="Q1256" s="90" t="str">
        <f t="shared" si="121"/>
        <v>https://www.aiche.org/node/1814531/group/9586/session/124101/paper/853181</v>
      </c>
    </row>
    <row r="1257" spans="1:17" ht="31" x14ac:dyDescent="0.35">
      <c r="A1257" s="29">
        <v>1256</v>
      </c>
      <c r="B1257" s="29">
        <v>2004</v>
      </c>
      <c r="C1257" s="29" t="s">
        <v>12704</v>
      </c>
      <c r="D1257" s="85" t="s">
        <v>13219</v>
      </c>
      <c r="E1257" s="28" t="s">
        <v>13165</v>
      </c>
      <c r="F1257" s="28" t="s">
        <v>13166</v>
      </c>
      <c r="G1257" s="29"/>
      <c r="H1257" s="29"/>
      <c r="I1257" s="29"/>
      <c r="J1257" s="29" t="s">
        <v>1097</v>
      </c>
      <c r="K1257" s="29">
        <v>10</v>
      </c>
      <c r="L1257" s="28" t="s">
        <v>13224</v>
      </c>
      <c r="M1257" s="65" t="str">
        <f t="shared" si="125"/>
        <v>https://www.aiche.org/academy/conferences/loss-prevention-symposium/2004/proceeding</v>
      </c>
      <c r="N1257" s="40" t="str">
        <f t="shared" si="124"/>
        <v>J.E. Floyd, "Uses of Fire Dynamics Simulator V4 for Large Scale/Industrial Incidents," 38th Annual Loss Prevention Symposium, Session 2d, AIChE, 2004.</v>
      </c>
      <c r="O1257" s="90" t="str">
        <f t="shared" si="126"/>
        <v>https://www.aiche.org/academy/conferences/loss-prevention-symposium/2004/proceeding/session/technical-papers</v>
      </c>
      <c r="P1257" s="28" t="s">
        <v>17146</v>
      </c>
      <c r="Q1257" s="90" t="str">
        <f t="shared" si="121"/>
        <v>https://www.aiche.org/node/1814531/group/9586/session/124101/paper/853186</v>
      </c>
    </row>
    <row r="1258" spans="1:17" ht="62" x14ac:dyDescent="0.35">
      <c r="A1258" s="29">
        <v>1257</v>
      </c>
      <c r="B1258" s="29">
        <v>2004</v>
      </c>
      <c r="C1258" s="29" t="s">
        <v>12704</v>
      </c>
      <c r="D1258" s="85" t="s">
        <v>13219</v>
      </c>
      <c r="E1258" s="28" t="s">
        <v>13167</v>
      </c>
      <c r="F1258" s="28" t="s">
        <v>13168</v>
      </c>
      <c r="G1258" s="29"/>
      <c r="H1258" s="29"/>
      <c r="I1258" s="29"/>
      <c r="J1258" s="29" t="s">
        <v>1100</v>
      </c>
      <c r="K1258" s="29">
        <v>11</v>
      </c>
      <c r="L1258" s="28" t="s">
        <v>13224</v>
      </c>
      <c r="M1258" s="65" t="str">
        <f t="shared" si="125"/>
        <v>https://www.aiche.org/academy/conferences/loss-prevention-symposium/2004/proceeding</v>
      </c>
      <c r="N1258" s="40" t="str">
        <f t="shared" si="124"/>
        <v>F. Kootstra, B.F.P. van het Veld and G. Opschoor, "A Complete Description of an Advanced Evaporation Model for Accidentally Released Hazardous Liquids from Land. Part IA - Theoretical Background," 38th Annual Loss Prevention Symposium, Session 2e, AIChE, 2004.</v>
      </c>
      <c r="O1258" s="90" t="str">
        <f t="shared" si="126"/>
        <v>https://www.aiche.org/academy/conferences/loss-prevention-symposium/2004/proceeding/session/technical-papers</v>
      </c>
      <c r="P1258" s="28" t="s">
        <v>17147</v>
      </c>
      <c r="Q1258" s="90" t="str">
        <f t="shared" si="121"/>
        <v>https://www.aiche.org/node/1814531/group/9586/session/124101/paper/853191</v>
      </c>
    </row>
    <row r="1259" spans="1:17" ht="62" x14ac:dyDescent="0.35">
      <c r="A1259" s="29">
        <v>1258</v>
      </c>
      <c r="B1259" s="29">
        <v>2004</v>
      </c>
      <c r="C1259" s="29" t="s">
        <v>12704</v>
      </c>
      <c r="D1259" s="85" t="s">
        <v>13219</v>
      </c>
      <c r="E1259" s="28" t="s">
        <v>13169</v>
      </c>
      <c r="F1259" s="28" t="s">
        <v>13168</v>
      </c>
      <c r="G1259" s="29"/>
      <c r="H1259" s="29"/>
      <c r="I1259" s="29"/>
      <c r="J1259" s="29" t="s">
        <v>12976</v>
      </c>
      <c r="K1259" s="29">
        <v>12</v>
      </c>
      <c r="L1259" s="28" t="s">
        <v>13224</v>
      </c>
      <c r="M1259" s="65" t="str">
        <f t="shared" si="125"/>
        <v>https://www.aiche.org/academy/conferences/loss-prevention-symposium/2004/proceeding</v>
      </c>
      <c r="N1259" s="40" t="str">
        <f t="shared" si="124"/>
        <v>F. Kootstra, B.F.P. van het Veld and G. Opschoor, "A Complete Description of an Advanced Evaporation Model for Non-Soluble, Floating Liquids from Water. Part IB - Theoretical Background," 38th Annual Loss Prevention Symposium, Session 2f, AIChE, 2004.</v>
      </c>
      <c r="O1259" s="90" t="str">
        <f t="shared" si="126"/>
        <v>https://www.aiche.org/academy/conferences/loss-prevention-symposium/2004/proceeding/session/technical-papers</v>
      </c>
      <c r="P1259" s="28" t="s">
        <v>17148</v>
      </c>
      <c r="Q1259" s="90" t="str">
        <f t="shared" si="121"/>
        <v>https://www.aiche.org/node/1814531/group/9586/session/124101/paper/853196</v>
      </c>
    </row>
    <row r="1260" spans="1:17" ht="31" x14ac:dyDescent="0.35">
      <c r="A1260" s="29">
        <v>1259</v>
      </c>
      <c r="B1260" s="29">
        <v>2004</v>
      </c>
      <c r="C1260" s="29" t="s">
        <v>12704</v>
      </c>
      <c r="D1260" s="85" t="s">
        <v>13220</v>
      </c>
      <c r="E1260" s="28" t="s">
        <v>13170</v>
      </c>
      <c r="F1260" s="28" t="s">
        <v>7707</v>
      </c>
      <c r="G1260" s="29"/>
      <c r="H1260" s="29"/>
      <c r="I1260" s="29"/>
      <c r="J1260" s="29" t="s">
        <v>1105</v>
      </c>
      <c r="K1260" s="29">
        <v>13</v>
      </c>
      <c r="L1260" s="28" t="s">
        <v>13224</v>
      </c>
      <c r="M1260" s="65" t="str">
        <f t="shared" si="125"/>
        <v>https://www.aiche.org/academy/conferences/loss-prevention-symposium/2004/proceeding</v>
      </c>
      <c r="N1260" s="40" t="str">
        <f t="shared" si="124"/>
        <v>L. Long, "Hydrogen Sulfide Poisoning," 38th Annual Loss Prevention Symposium, Session 3a, AIChE, 2004.</v>
      </c>
      <c r="O1260" s="90" t="str">
        <f t="shared" si="126"/>
        <v>https://www.aiche.org/academy/conferences/loss-prevention-symposium/2004/proceeding/session/technical-papers</v>
      </c>
      <c r="P1260" s="28" t="s">
        <v>17149</v>
      </c>
      <c r="Q1260" s="90" t="str">
        <f t="shared" si="121"/>
        <v>https://www.aiche.org/node/1814531/group/9586/session/124101/paper/853201</v>
      </c>
    </row>
    <row r="1261" spans="1:17" ht="46.5" x14ac:dyDescent="0.35">
      <c r="A1261" s="29">
        <v>1260</v>
      </c>
      <c r="B1261" s="29">
        <v>2004</v>
      </c>
      <c r="C1261" s="29" t="s">
        <v>12704</v>
      </c>
      <c r="D1261" s="85" t="s">
        <v>13220</v>
      </c>
      <c r="E1261" s="28" t="s">
        <v>13171</v>
      </c>
      <c r="F1261" s="28" t="s">
        <v>14957</v>
      </c>
      <c r="G1261" s="29"/>
      <c r="H1261" s="29"/>
      <c r="I1261" s="29"/>
      <c r="J1261" s="29" t="s">
        <v>1109</v>
      </c>
      <c r="K1261" s="29">
        <v>14</v>
      </c>
      <c r="L1261" s="28" t="s">
        <v>13224</v>
      </c>
      <c r="M1261" s="65" t="str">
        <f t="shared" si="125"/>
        <v>https://www.aiche.org/academy/conferences/loss-prevention-symposium/2004/proceeding</v>
      </c>
      <c r="N1261" s="40" t="str">
        <f t="shared" si="124"/>
        <v>B. O'Reilly, F. Okuniewicz, R. Schild et al., "Chlorine Dioxide: Green or Mean? An Oxidation Under Biphasic Conditions," 38th Annual Loss Prevention Symposium, Session 3b, AIChE, 2004.</v>
      </c>
      <c r="O1261" s="90" t="str">
        <f t="shared" si="126"/>
        <v>https://www.aiche.org/academy/conferences/loss-prevention-symposium/2004/proceeding/session/technical-papers</v>
      </c>
      <c r="P1261" s="28" t="s">
        <v>17150</v>
      </c>
      <c r="Q1261" s="90" t="str">
        <f t="shared" si="121"/>
        <v>https://www.aiche.org/node/1814531/group/9586/session/124101/paper/853206</v>
      </c>
    </row>
    <row r="1262" spans="1:17" ht="46.5" x14ac:dyDescent="0.35">
      <c r="A1262" s="29">
        <v>1261</v>
      </c>
      <c r="B1262" s="29">
        <v>2004</v>
      </c>
      <c r="C1262" s="29" t="s">
        <v>12704</v>
      </c>
      <c r="D1262" s="85" t="s">
        <v>13220</v>
      </c>
      <c r="E1262" s="28" t="s">
        <v>13172</v>
      </c>
      <c r="F1262" s="28" t="s">
        <v>13173</v>
      </c>
      <c r="G1262" s="29"/>
      <c r="H1262" s="29"/>
      <c r="I1262" s="29"/>
      <c r="J1262" s="29" t="s">
        <v>1113</v>
      </c>
      <c r="K1262" s="29">
        <v>15</v>
      </c>
      <c r="L1262" s="28" t="s">
        <v>13224</v>
      </c>
      <c r="M1262" s="65" t="str">
        <f t="shared" si="125"/>
        <v>https://www.aiche.org/academy/conferences/loss-prevention-symposium/2004/proceeding</v>
      </c>
      <c r="N1262" s="40" t="str">
        <f t="shared" si="124"/>
        <v>L.S. Henderson, M.A. Perry and T. Izumi, "Process Safety/Loss Prevention in Processing of Tantalum Powder," 38th Annual Loss Prevention Symposium, Session 3c, AIChE, 2004.</v>
      </c>
      <c r="O1262" s="90" t="str">
        <f t="shared" si="126"/>
        <v>https://www.aiche.org/academy/conferences/loss-prevention-symposium/2004/proceeding/session/technical-papers</v>
      </c>
      <c r="P1262" s="28" t="s">
        <v>17151</v>
      </c>
      <c r="Q1262" s="90" t="str">
        <f t="shared" si="121"/>
        <v>https://www.aiche.org/node/1814531/group/9586/session/124101/paper/853211</v>
      </c>
    </row>
    <row r="1263" spans="1:17" ht="62" x14ac:dyDescent="0.35">
      <c r="A1263" s="29">
        <v>1262</v>
      </c>
      <c r="B1263" s="29">
        <v>2004</v>
      </c>
      <c r="C1263" s="29" t="s">
        <v>12704</v>
      </c>
      <c r="D1263" s="85" t="s">
        <v>13220</v>
      </c>
      <c r="E1263" s="28" t="s">
        <v>13174</v>
      </c>
      <c r="F1263" s="28" t="s">
        <v>13175</v>
      </c>
      <c r="G1263" s="29"/>
      <c r="H1263" s="29"/>
      <c r="I1263" s="29"/>
      <c r="J1263" s="29" t="s">
        <v>1117</v>
      </c>
      <c r="K1263" s="29">
        <v>16</v>
      </c>
      <c r="L1263" s="28" t="s">
        <v>13224</v>
      </c>
      <c r="M1263" s="65" t="str">
        <f t="shared" si="125"/>
        <v>https://www.aiche.org/academy/conferences/loss-prevention-symposium/2004/proceeding</v>
      </c>
      <c r="N1263" s="40" t="str">
        <f t="shared" si="124"/>
        <v>J. Snoeys, J. Going, O.R. Hansen et al., "Modeling of Dust Explosions in Industrial Processes: Use of Explosion Simulations (FLACS, DESC) For Explosion Isolation Design," 38th Annual Loss Prevention Symposium, Session 3d, AIChE, 2004.</v>
      </c>
      <c r="O1263" s="90" t="str">
        <f t="shared" si="126"/>
        <v>https://www.aiche.org/academy/conferences/loss-prevention-symposium/2004/proceeding/session/technical-papers</v>
      </c>
      <c r="P1263" s="28" t="s">
        <v>17152</v>
      </c>
      <c r="Q1263" s="90" t="str">
        <f t="shared" si="121"/>
        <v>https://www.aiche.org/node/1814531/group/9586/session/124101/paper/853216</v>
      </c>
    </row>
    <row r="1264" spans="1:17" ht="46.5" x14ac:dyDescent="0.35">
      <c r="A1264" s="29">
        <v>1263</v>
      </c>
      <c r="B1264" s="29">
        <v>2004</v>
      </c>
      <c r="C1264" s="29" t="s">
        <v>12704</v>
      </c>
      <c r="D1264" s="85" t="s">
        <v>13220</v>
      </c>
      <c r="E1264" s="28" t="s">
        <v>13176</v>
      </c>
      <c r="F1264" s="28" t="s">
        <v>13177</v>
      </c>
      <c r="G1264" s="29"/>
      <c r="H1264" s="29"/>
      <c r="I1264" s="29"/>
      <c r="J1264" s="29" t="s">
        <v>1120</v>
      </c>
      <c r="K1264" s="29">
        <v>17</v>
      </c>
      <c r="L1264" s="28" t="s">
        <v>13224</v>
      </c>
      <c r="M1264" s="65" t="str">
        <f t="shared" si="125"/>
        <v>https://www.aiche.org/academy/conferences/loss-prevention-symposium/2004/proceeding</v>
      </c>
      <c r="N1264" s="40" t="str">
        <f t="shared" si="124"/>
        <v>B.I. Mingshu and L.I. Shengjuan, "Experimental Study on Flammable Gas Explosions Induced by Semi-Spherical Obstructions," 38th Annual Loss Prevention Symposium, Session 3e, AIChE, 2004.</v>
      </c>
      <c r="O1264" s="90" t="str">
        <f t="shared" si="126"/>
        <v>https://www.aiche.org/academy/conferences/loss-prevention-symposium/2004/proceeding/session/technical-papers</v>
      </c>
      <c r="P1264" s="28" t="s">
        <v>17153</v>
      </c>
      <c r="Q1264" s="90" t="str">
        <f t="shared" ref="Q1264:Q1325" si="127">HYPERLINK(P1264)</f>
        <v>https://www.aiche.org/node/1814531/group/9586/session/124101/paper/853221</v>
      </c>
    </row>
    <row r="1265" spans="1:17" ht="31" x14ac:dyDescent="0.35">
      <c r="A1265" s="29">
        <v>1264</v>
      </c>
      <c r="B1265" s="29">
        <v>2004</v>
      </c>
      <c r="C1265" s="29" t="s">
        <v>12704</v>
      </c>
      <c r="D1265" s="85" t="s">
        <v>13220</v>
      </c>
      <c r="E1265" s="28" t="s">
        <v>13178</v>
      </c>
      <c r="F1265" s="28" t="s">
        <v>3084</v>
      </c>
      <c r="G1265" s="29"/>
      <c r="H1265" s="29"/>
      <c r="I1265" s="29"/>
      <c r="J1265" s="29" t="s">
        <v>12977</v>
      </c>
      <c r="K1265" s="29">
        <v>18</v>
      </c>
      <c r="L1265" s="28" t="s">
        <v>13224</v>
      </c>
      <c r="M1265" s="65" t="str">
        <f t="shared" si="125"/>
        <v>https://www.aiche.org/academy/conferences/loss-prevention-symposium/2004/proceeding</v>
      </c>
      <c r="N1265" s="40" t="str">
        <f t="shared" si="124"/>
        <v>W. Frank, "Inerting for Explosion Prevention," 38th Annual Loss Prevention Symposium, Session 3f, AIChE, 2004.</v>
      </c>
      <c r="O1265" s="90" t="str">
        <f t="shared" si="126"/>
        <v>https://www.aiche.org/academy/conferences/loss-prevention-symposium/2004/proceeding/session/technical-papers</v>
      </c>
      <c r="P1265" s="28" t="s">
        <v>17154</v>
      </c>
      <c r="Q1265" s="90" t="str">
        <f t="shared" si="127"/>
        <v>https://www.aiche.org/node/1814531/group/9586/session/124101/paper/853226</v>
      </c>
    </row>
    <row r="1266" spans="1:17" ht="46.5" x14ac:dyDescent="0.35">
      <c r="A1266" s="29">
        <v>1265</v>
      </c>
      <c r="B1266" s="29">
        <v>2004</v>
      </c>
      <c r="C1266" s="29" t="s">
        <v>12704</v>
      </c>
      <c r="D1266" s="85" t="s">
        <v>13221</v>
      </c>
      <c r="E1266" s="28" t="s">
        <v>13225</v>
      </c>
      <c r="F1266" s="28" t="s">
        <v>14958</v>
      </c>
      <c r="G1266" s="29"/>
      <c r="H1266" s="29"/>
      <c r="I1266" s="29"/>
      <c r="J1266" s="29" t="s">
        <v>1125</v>
      </c>
      <c r="K1266" s="29">
        <v>19</v>
      </c>
      <c r="L1266" s="28" t="s">
        <v>13224</v>
      </c>
      <c r="M1266" s="65" t="str">
        <f t="shared" si="125"/>
        <v>https://www.aiche.org/academy/conferences/loss-prevention-symposium/2004/proceeding</v>
      </c>
      <c r="N1266" s="40" t="str">
        <f t="shared" si="124"/>
        <v>J. W. Chastain and K. Yount, "SIS Growing Pains: How and Why to Make the Switch from an Internal to an Industry Standard," 38th Annual Loss Prevention Symposium, Session 4a, AIChE, 2004.</v>
      </c>
      <c r="O1266" s="90" t="str">
        <f t="shared" si="126"/>
        <v>https://www.aiche.org/academy/conferences/loss-prevention-symposium/2004/proceeding/session/technical-papers</v>
      </c>
      <c r="P1266" s="28" t="s">
        <v>17155</v>
      </c>
      <c r="Q1266" s="90" t="str">
        <f t="shared" si="127"/>
        <v>https://www.aiche.org/node/1814531/group/9586/session/124101/paper/853231</v>
      </c>
    </row>
    <row r="1267" spans="1:17" ht="43.5" x14ac:dyDescent="0.35">
      <c r="A1267" s="29">
        <v>1266</v>
      </c>
      <c r="B1267" s="29">
        <v>2004</v>
      </c>
      <c r="C1267" s="29" t="s">
        <v>12704</v>
      </c>
      <c r="D1267" s="85" t="s">
        <v>13221</v>
      </c>
      <c r="E1267" s="28" t="s">
        <v>13179</v>
      </c>
      <c r="F1267" s="28" t="s">
        <v>7756</v>
      </c>
      <c r="G1267" s="29"/>
      <c r="H1267" s="29"/>
      <c r="I1267" s="29"/>
      <c r="J1267" s="29" t="s">
        <v>1129</v>
      </c>
      <c r="K1267" s="29">
        <v>20</v>
      </c>
      <c r="L1267" s="28" t="s">
        <v>13224</v>
      </c>
      <c r="M1267" s="65" t="str">
        <f t="shared" si="125"/>
        <v>https://www.aiche.org/academy/conferences/loss-prevention-symposium/2004/proceeding</v>
      </c>
      <c r="N1267" s="40" t="str">
        <f t="shared" si="124"/>
        <v>M. Rothschild, "Fault Tree and Layer of Protection Hybrid Risk Analysis," 38th Annual Loss Prevention Symposium, Session 4b, AIChE, 2004.</v>
      </c>
      <c r="O1267" s="90" t="str">
        <f t="shared" si="126"/>
        <v>https://www.aiche.org/academy/conferences/loss-prevention-symposium/2004/proceeding/session/technical-papers</v>
      </c>
      <c r="P1267" s="28" t="s">
        <v>17156</v>
      </c>
      <c r="Q1267" s="90" t="str">
        <f t="shared" si="127"/>
        <v>https://www.aiche.org/node/1814531/group/9586/session/124101/paper/853236</v>
      </c>
    </row>
    <row r="1268" spans="1:17" ht="43.5" x14ac:dyDescent="0.35">
      <c r="A1268" s="29">
        <v>1267</v>
      </c>
      <c r="B1268" s="29">
        <v>2004</v>
      </c>
      <c r="C1268" s="29" t="s">
        <v>12704</v>
      </c>
      <c r="D1268" s="85" t="s">
        <v>13221</v>
      </c>
      <c r="E1268" s="28" t="s">
        <v>13180</v>
      </c>
      <c r="F1268" s="28" t="s">
        <v>13181</v>
      </c>
      <c r="G1268" s="29"/>
      <c r="H1268" s="29"/>
      <c r="I1268" s="29"/>
      <c r="J1268" s="29" t="s">
        <v>1132</v>
      </c>
      <c r="K1268" s="29">
        <v>21</v>
      </c>
      <c r="L1268" s="28" t="s">
        <v>13224</v>
      </c>
      <c r="M1268" s="65" t="str">
        <f t="shared" si="125"/>
        <v>https://www.aiche.org/academy/conferences/loss-prevention-symposium/2004/proceeding</v>
      </c>
      <c r="N1268" s="40" t="str">
        <f t="shared" si="124"/>
        <v>E. M. Marszal and K. J. Mitchell, "Oxidation Reaction Safeguarding with SIS," 38th Annual Loss Prevention Symposium, Session 4c, AIChE, 2004.</v>
      </c>
      <c r="O1268" s="90" t="str">
        <f t="shared" si="126"/>
        <v>https://www.aiche.org/academy/conferences/loss-prevention-symposium/2004/proceeding/session/technical-papers</v>
      </c>
      <c r="P1268" s="28" t="s">
        <v>17157</v>
      </c>
      <c r="Q1268" s="90" t="str">
        <f t="shared" si="127"/>
        <v>https://www.aiche.org/node/1814531/group/9586/session/124101/paper/853241</v>
      </c>
    </row>
    <row r="1269" spans="1:17" ht="46.5" x14ac:dyDescent="0.35">
      <c r="A1269" s="29">
        <v>1268</v>
      </c>
      <c r="B1269" s="29">
        <v>2004</v>
      </c>
      <c r="C1269" s="29" t="s">
        <v>12704</v>
      </c>
      <c r="D1269" s="85" t="s">
        <v>13221</v>
      </c>
      <c r="E1269" s="28" t="s">
        <v>13182</v>
      </c>
      <c r="F1269" s="28" t="s">
        <v>13183</v>
      </c>
      <c r="G1269" s="29"/>
      <c r="H1269" s="29"/>
      <c r="I1269" s="29"/>
      <c r="J1269" s="29" t="s">
        <v>1135</v>
      </c>
      <c r="K1269" s="29">
        <v>22</v>
      </c>
      <c r="L1269" s="28" t="s">
        <v>13224</v>
      </c>
      <c r="M1269" s="65" t="str">
        <f t="shared" si="125"/>
        <v>https://www.aiche.org/academy/conferences/loss-prevention-symposium/2004/proceeding</v>
      </c>
      <c r="N1269" s="40" t="str">
        <f t="shared" si="124"/>
        <v>K. A. Dejmek and K. A. Wehrman, "The Assignment of SIL Targets for Complex Systems," 38th Annual Loss Prevention Symposium, Session 4d, AIChE, 2004.</v>
      </c>
      <c r="O1269" s="90" t="str">
        <f t="shared" si="126"/>
        <v>https://www.aiche.org/academy/conferences/loss-prevention-symposium/2004/proceeding/session/technical-papers</v>
      </c>
      <c r="P1269" s="28" t="s">
        <v>17158</v>
      </c>
      <c r="Q1269" s="90" t="str">
        <f t="shared" si="127"/>
        <v>https://www.aiche.org/node/1814531/group/9586/session/124101/paper/853246</v>
      </c>
    </row>
    <row r="1270" spans="1:17" ht="46.5" x14ac:dyDescent="0.35">
      <c r="A1270" s="29">
        <v>1269</v>
      </c>
      <c r="B1270" s="29">
        <v>2004</v>
      </c>
      <c r="C1270" s="29" t="s">
        <v>12704</v>
      </c>
      <c r="D1270" s="85" t="s">
        <v>13221</v>
      </c>
      <c r="E1270" s="28" t="s">
        <v>13184</v>
      </c>
      <c r="F1270" s="28" t="s">
        <v>13185</v>
      </c>
      <c r="G1270" s="29"/>
      <c r="H1270" s="29"/>
      <c r="I1270" s="29"/>
      <c r="J1270" s="29" t="s">
        <v>12978</v>
      </c>
      <c r="K1270" s="29">
        <v>23</v>
      </c>
      <c r="L1270" s="28" t="s">
        <v>13224</v>
      </c>
      <c r="M1270" s="65" t="str">
        <f t="shared" si="125"/>
        <v>https://www.aiche.org/academy/conferences/loss-prevention-symposium/2004/proceeding</v>
      </c>
      <c r="N1270" s="40" t="str">
        <f t="shared" si="124"/>
        <v>F.I. Khan and P.R. Amyotte, "Safety Measure Evaluation and Design for an Offshore Processing Facility Using Recently Proposed Methodology SCAP," 38th Annual Loss Prevention Symposium, Session 4e, AIChE, 2004.</v>
      </c>
      <c r="O1270" s="90" t="str">
        <f t="shared" si="126"/>
        <v>https://www.aiche.org/academy/conferences/loss-prevention-symposium/2004/proceeding/session/technical-papers</v>
      </c>
      <c r="P1270" s="28" t="s">
        <v>17159</v>
      </c>
      <c r="Q1270" s="90" t="str">
        <f t="shared" si="127"/>
        <v>https://www.aiche.org/node/1814531/group/9586/session/124101/paper/853251</v>
      </c>
    </row>
    <row r="1271" spans="1:17" ht="46.5" x14ac:dyDescent="0.35">
      <c r="A1271" s="29">
        <v>1270</v>
      </c>
      <c r="B1271" s="29">
        <v>2004</v>
      </c>
      <c r="C1271" s="29" t="s">
        <v>12704</v>
      </c>
      <c r="D1271" s="85" t="s">
        <v>13221</v>
      </c>
      <c r="E1271" s="28" t="s">
        <v>13186</v>
      </c>
      <c r="F1271" s="28" t="s">
        <v>13187</v>
      </c>
      <c r="G1271" s="29"/>
      <c r="H1271" s="29"/>
      <c r="I1271" s="29"/>
      <c r="J1271" s="29" t="s">
        <v>12979</v>
      </c>
      <c r="K1271" s="29">
        <v>24</v>
      </c>
      <c r="L1271" s="28" t="s">
        <v>13224</v>
      </c>
      <c r="M1271" s="65" t="str">
        <f t="shared" si="125"/>
        <v>https://www.aiche.org/academy/conferences/loss-prevention-symposium/2004/proceeding</v>
      </c>
      <c r="N1271" s="40" t="str">
        <f t="shared" si="124"/>
        <v>A.M. Dowell and T.R. Williams, "Layer of Protection Analysis: Generating Scenarios Automatically from HAZOP Data," 38th Annual Loss Prevention Symposium, Session 4f, AIChE, 2004.</v>
      </c>
      <c r="O1271" s="90" t="str">
        <f t="shared" si="126"/>
        <v>https://www.aiche.org/academy/conferences/loss-prevention-symposium/2004/proceeding/session/technical-papers</v>
      </c>
      <c r="P1271" s="28" t="s">
        <v>17160</v>
      </c>
      <c r="Q1271" s="90" t="str">
        <f t="shared" si="127"/>
        <v>https://www.aiche.org/node/1814531/group/9586/session/124101/paper/853256</v>
      </c>
    </row>
    <row r="1272" spans="1:17" ht="46.5" x14ac:dyDescent="0.35">
      <c r="A1272" s="29">
        <v>1271</v>
      </c>
      <c r="B1272" s="29">
        <v>2004</v>
      </c>
      <c r="C1272" s="29" t="s">
        <v>12704</v>
      </c>
      <c r="D1272" s="85" t="s">
        <v>13222</v>
      </c>
      <c r="E1272" s="28" t="s">
        <v>13188</v>
      </c>
      <c r="F1272" s="28" t="s">
        <v>13189</v>
      </c>
      <c r="G1272" s="29"/>
      <c r="H1272" s="29"/>
      <c r="I1272" s="29"/>
      <c r="J1272" s="29" t="s">
        <v>12980</v>
      </c>
      <c r="K1272" s="29">
        <v>25</v>
      </c>
      <c r="L1272" s="28" t="s">
        <v>13224</v>
      </c>
      <c r="M1272" s="65" t="str">
        <f t="shared" si="125"/>
        <v>https://www.aiche.org/academy/conferences/loss-prevention-symposium/2004/proceeding</v>
      </c>
      <c r="N1272" s="40" t="str">
        <f t="shared" si="124"/>
        <v>A.K. Das and A.A. Ambhorkar, "Fire Protection for Large Storage Tanks - Where Do We Stand?," 38th Annual Loss Prevention Symposium, Session 5a, AIChE, 2004.</v>
      </c>
      <c r="O1272" s="90" t="str">
        <f t="shared" si="126"/>
        <v>https://www.aiche.org/academy/conferences/loss-prevention-symposium/2004/proceeding/session/technical-papers</v>
      </c>
      <c r="P1272" s="28" t="s">
        <v>17161</v>
      </c>
      <c r="Q1272" s="90" t="str">
        <f t="shared" si="127"/>
        <v>https://www.aiche.org/node/1814531/group/9586/session/124101/paper/853261</v>
      </c>
    </row>
    <row r="1273" spans="1:17" ht="31" x14ac:dyDescent="0.35">
      <c r="A1273" s="29">
        <v>1272</v>
      </c>
      <c r="B1273" s="29">
        <v>2004</v>
      </c>
      <c r="C1273" s="29" t="s">
        <v>12704</v>
      </c>
      <c r="D1273" s="85" t="s">
        <v>13222</v>
      </c>
      <c r="E1273" s="28" t="s">
        <v>13190</v>
      </c>
      <c r="F1273" s="28" t="s">
        <v>13191</v>
      </c>
      <c r="G1273" s="29"/>
      <c r="H1273" s="29"/>
      <c r="I1273" s="29"/>
      <c r="J1273" s="29" t="s">
        <v>1139</v>
      </c>
      <c r="K1273" s="29">
        <v>26</v>
      </c>
      <c r="L1273" s="28" t="s">
        <v>13224</v>
      </c>
      <c r="M1273" s="65" t="str">
        <f t="shared" si="125"/>
        <v>https://www.aiche.org/academy/conferences/loss-prevention-symposium/2004/proceeding</v>
      </c>
      <c r="N1273" s="40" t="str">
        <f t="shared" si="124"/>
        <v>D. M. Heller, "Spent Sulfuric Acid Storage Tank Explosion Incident," 38th Annual Loss Prevention Symposium, Session 5b, AIChE, 2004.</v>
      </c>
      <c r="O1273" s="90" t="str">
        <f t="shared" si="126"/>
        <v>https://www.aiche.org/academy/conferences/loss-prevention-symposium/2004/proceeding/session/technical-papers</v>
      </c>
      <c r="P1273" s="28" t="s">
        <v>17162</v>
      </c>
      <c r="Q1273" s="90" t="str">
        <f t="shared" si="127"/>
        <v>https://www.aiche.org/node/1814531/group/9586/session/124101/paper/853266</v>
      </c>
    </row>
    <row r="1274" spans="1:17" ht="31" x14ac:dyDescent="0.35">
      <c r="A1274" s="29">
        <v>1273</v>
      </c>
      <c r="B1274" s="29">
        <v>2004</v>
      </c>
      <c r="C1274" s="29" t="s">
        <v>12704</v>
      </c>
      <c r="D1274" s="85" t="s">
        <v>13222</v>
      </c>
      <c r="E1274" s="28" t="s">
        <v>13192</v>
      </c>
      <c r="F1274" s="28" t="s">
        <v>7610</v>
      </c>
      <c r="G1274" s="29"/>
      <c r="H1274" s="29"/>
      <c r="I1274" s="29"/>
      <c r="J1274" s="29" t="s">
        <v>1142</v>
      </c>
      <c r="K1274" s="29">
        <v>27</v>
      </c>
      <c r="L1274" s="28" t="s">
        <v>13224</v>
      </c>
      <c r="M1274" s="65" t="str">
        <f t="shared" si="125"/>
        <v>https://www.aiche.org/academy/conferences/loss-prevention-symposium/2004/proceeding</v>
      </c>
      <c r="N1274" s="40" t="str">
        <f t="shared" si="124"/>
        <v>T. V. Rodante, "Investigation of a Naphtha Storage Tank Fire," 38th Annual Loss Prevention Symposium, Session 5c, AIChE, 2004.</v>
      </c>
      <c r="O1274" s="90" t="str">
        <f t="shared" si="126"/>
        <v>https://www.aiche.org/academy/conferences/loss-prevention-symposium/2004/proceeding/session/technical-papers</v>
      </c>
      <c r="P1274" s="28" t="s">
        <v>17163</v>
      </c>
      <c r="Q1274" s="90" t="str">
        <f t="shared" si="127"/>
        <v>https://www.aiche.org/node/1814531/group/9586/session/124101/paper/853271</v>
      </c>
    </row>
    <row r="1275" spans="1:17" ht="31" x14ac:dyDescent="0.35">
      <c r="A1275" s="29">
        <v>1274</v>
      </c>
      <c r="B1275" s="29">
        <v>2004</v>
      </c>
      <c r="C1275" s="29" t="s">
        <v>12704</v>
      </c>
      <c r="D1275" s="85" t="s">
        <v>13222</v>
      </c>
      <c r="E1275" s="28" t="s">
        <v>13193</v>
      </c>
      <c r="F1275" s="28" t="s">
        <v>13194</v>
      </c>
      <c r="G1275" s="29"/>
      <c r="H1275" s="29"/>
      <c r="I1275" s="29"/>
      <c r="J1275" s="29" t="s">
        <v>1145</v>
      </c>
      <c r="K1275" s="29">
        <v>28</v>
      </c>
      <c r="L1275" s="28" t="s">
        <v>13224</v>
      </c>
      <c r="M1275" s="65" t="str">
        <f t="shared" si="125"/>
        <v>https://www.aiche.org/academy/conferences/loss-prevention-symposium/2004/proceeding</v>
      </c>
      <c r="N1275" s="40" t="str">
        <f t="shared" si="124"/>
        <v>J. Woycheese, "Fire Protection Considerations for an LNG/CNG Fueling Facility," 38th Annual Loss Prevention Symposium, Session 5d, AIChE, 2004.</v>
      </c>
      <c r="O1275" s="90" t="str">
        <f t="shared" si="126"/>
        <v>https://www.aiche.org/academy/conferences/loss-prevention-symposium/2004/proceeding/session/technical-papers</v>
      </c>
      <c r="P1275" s="28" t="s">
        <v>17164</v>
      </c>
      <c r="Q1275" s="90" t="str">
        <f t="shared" si="127"/>
        <v>https://www.aiche.org/node/1814531/group/9586/session/124101/paper/853276</v>
      </c>
    </row>
    <row r="1276" spans="1:17" ht="31" x14ac:dyDescent="0.35">
      <c r="A1276" s="29">
        <v>1275</v>
      </c>
      <c r="B1276" s="29">
        <v>2004</v>
      </c>
      <c r="C1276" s="29" t="s">
        <v>12704</v>
      </c>
      <c r="D1276" s="85" t="s">
        <v>13222</v>
      </c>
      <c r="E1276" s="28" t="s">
        <v>13195</v>
      </c>
      <c r="F1276" s="28" t="s">
        <v>3882</v>
      </c>
      <c r="G1276" s="29"/>
      <c r="H1276" s="29"/>
      <c r="I1276" s="29"/>
      <c r="J1276" s="29" t="s">
        <v>1149</v>
      </c>
      <c r="K1276" s="29">
        <v>29</v>
      </c>
      <c r="L1276" s="28" t="s">
        <v>13224</v>
      </c>
      <c r="M1276" s="65" t="str">
        <f t="shared" si="125"/>
        <v>https://www.aiche.org/academy/conferences/loss-prevention-symposium/2004/proceeding</v>
      </c>
      <c r="N1276" s="40" t="str">
        <f t="shared" si="124"/>
        <v>T. H. Pratt, "Avoiding Electrostatic Hazards in Storage Tanks," 38th Annual Loss Prevention Symposium, Session 5e, AIChE, 2004.</v>
      </c>
      <c r="O1276" s="90" t="str">
        <f t="shared" si="126"/>
        <v>https://www.aiche.org/academy/conferences/loss-prevention-symposium/2004/proceeding/session/technical-papers</v>
      </c>
      <c r="P1276" s="28" t="s">
        <v>17165</v>
      </c>
      <c r="Q1276" s="90" t="str">
        <f t="shared" si="127"/>
        <v>https://www.aiche.org/node/1814531/group/9586/session/124101/paper/853281</v>
      </c>
    </row>
    <row r="1277" spans="1:17" ht="31" x14ac:dyDescent="0.35">
      <c r="A1277" s="29">
        <v>1276</v>
      </c>
      <c r="B1277" s="29">
        <v>2004</v>
      </c>
      <c r="C1277" s="29" t="s">
        <v>12704</v>
      </c>
      <c r="D1277" s="85" t="s">
        <v>13222</v>
      </c>
      <c r="E1277" s="28" t="s">
        <v>13196</v>
      </c>
      <c r="F1277" s="28" t="s">
        <v>13197</v>
      </c>
      <c r="G1277" s="29"/>
      <c r="H1277" s="29"/>
      <c r="I1277" s="29"/>
      <c r="J1277" s="29" t="s">
        <v>12981</v>
      </c>
      <c r="K1277" s="29">
        <v>30</v>
      </c>
      <c r="L1277" s="28" t="s">
        <v>13224</v>
      </c>
      <c r="M1277" s="65" t="str">
        <f t="shared" si="125"/>
        <v>https://www.aiche.org/academy/conferences/loss-prevention-symposium/2004/proceeding</v>
      </c>
      <c r="N1277" s="40" t="str">
        <f t="shared" si="124"/>
        <v>G.R. Colonna, "Aboveground Storage Tank Entry Certification Program," 38th Annual Loss Prevention Symposium, Session 5f, AIChE, 2004.</v>
      </c>
      <c r="O1277" s="90" t="str">
        <f t="shared" si="126"/>
        <v>https://www.aiche.org/academy/conferences/loss-prevention-symposium/2004/proceeding/session/technical-papers</v>
      </c>
      <c r="P1277" s="28" t="s">
        <v>17166</v>
      </c>
      <c r="Q1277" s="90" t="str">
        <f t="shared" si="127"/>
        <v>https://www.aiche.org/node/1814531/group/9586/session/124101/paper/853286</v>
      </c>
    </row>
    <row r="1278" spans="1:17" ht="31" x14ac:dyDescent="0.35">
      <c r="A1278" s="29">
        <v>1277</v>
      </c>
      <c r="B1278" s="29">
        <v>2004</v>
      </c>
      <c r="C1278" s="29" t="s">
        <v>12704</v>
      </c>
      <c r="D1278" s="85" t="s">
        <v>13223</v>
      </c>
      <c r="E1278" s="28" t="s">
        <v>13198</v>
      </c>
      <c r="F1278" s="28" t="s">
        <v>13199</v>
      </c>
      <c r="G1278" s="29"/>
      <c r="H1278" s="29"/>
      <c r="I1278" s="29"/>
      <c r="J1278" s="29" t="s">
        <v>12982</v>
      </c>
      <c r="K1278" s="29">
        <v>31</v>
      </c>
      <c r="L1278" s="28" t="s">
        <v>13224</v>
      </c>
      <c r="M1278" s="65" t="str">
        <f t="shared" si="125"/>
        <v>https://www.aiche.org/academy/conferences/loss-prevention-symposium/2004/proceeding</v>
      </c>
      <c r="N1278" s="40" t="str">
        <f t="shared" si="124"/>
        <v>W. Sawruk, "Protection of Facilities Against Malevolent Use of Vehicles," 38th Annual Loss Prevention Symposium, Session 6a, AIChE, 2004.</v>
      </c>
      <c r="O1278" s="90" t="str">
        <f t="shared" si="126"/>
        <v>https://www.aiche.org/academy/conferences/loss-prevention-symposium/2004/proceeding/session/technical-papers</v>
      </c>
      <c r="P1278" s="28" t="s">
        <v>17167</v>
      </c>
      <c r="Q1278" s="90" t="str">
        <f t="shared" si="127"/>
        <v>https://www.aiche.org/node/1814531/group/9586/session/124101/paper/853291</v>
      </c>
    </row>
    <row r="1279" spans="1:17" ht="31" x14ac:dyDescent="0.35">
      <c r="A1279" s="29">
        <v>1278</v>
      </c>
      <c r="B1279" s="29">
        <v>2004</v>
      </c>
      <c r="C1279" s="29" t="s">
        <v>12704</v>
      </c>
      <c r="D1279" s="85" t="s">
        <v>13223</v>
      </c>
      <c r="E1279" s="28" t="s">
        <v>13200</v>
      </c>
      <c r="F1279" s="28" t="s">
        <v>3507</v>
      </c>
      <c r="G1279" s="29"/>
      <c r="H1279" s="29"/>
      <c r="I1279" s="29"/>
      <c r="J1279" s="29" t="s">
        <v>1152</v>
      </c>
      <c r="K1279" s="29">
        <v>32</v>
      </c>
      <c r="L1279" s="28" t="s">
        <v>13224</v>
      </c>
      <c r="M1279" s="65" t="str">
        <f t="shared" si="125"/>
        <v>https://www.aiche.org/academy/conferences/loss-prevention-symposium/2004/proceeding</v>
      </c>
      <c r="N1279" s="40" t="str">
        <f t="shared" si="124"/>
        <v>D. A. Moore, "Applying Inherently Safer Technologies for Security of Chemical Facilities," 38th Annual Loss Prevention Symposium, Session 6b, AIChE, 2004.</v>
      </c>
      <c r="O1279" s="90" t="str">
        <f t="shared" si="126"/>
        <v>https://www.aiche.org/academy/conferences/loss-prevention-symposium/2004/proceeding/session/technical-papers</v>
      </c>
      <c r="P1279" s="28" t="s">
        <v>17168</v>
      </c>
      <c r="Q1279" s="90" t="str">
        <f t="shared" si="127"/>
        <v>https://www.aiche.org/node/1814531/group/9586/session/124101/paper/853296</v>
      </c>
    </row>
    <row r="1280" spans="1:17" ht="46.5" x14ac:dyDescent="0.35">
      <c r="A1280" s="29">
        <v>1279</v>
      </c>
      <c r="B1280" s="29">
        <v>2004</v>
      </c>
      <c r="C1280" s="29" t="s">
        <v>12704</v>
      </c>
      <c r="D1280" s="85" t="s">
        <v>13223</v>
      </c>
      <c r="E1280" s="28" t="s">
        <v>13201</v>
      </c>
      <c r="F1280" s="28" t="s">
        <v>13202</v>
      </c>
      <c r="G1280" s="29"/>
      <c r="H1280" s="29"/>
      <c r="I1280" s="29"/>
      <c r="J1280" s="29" t="s">
        <v>1155</v>
      </c>
      <c r="K1280" s="29">
        <v>33</v>
      </c>
      <c r="L1280" s="28" t="s">
        <v>13224</v>
      </c>
      <c r="M1280" s="65" t="str">
        <f t="shared" si="125"/>
        <v>https://www.aiche.org/academy/conferences/loss-prevention-symposium/2004/proceeding</v>
      </c>
      <c r="N1280" s="40" t="str">
        <f t="shared" si="124"/>
        <v>B.R. Dunbobbin, T.J. Medovich, M.C. Murphy et al., "Security Vulnerability Assessment in the Chemical Industry," 38th Annual Loss Prevention Symposium, Session 6c, AIChE, 2004.</v>
      </c>
      <c r="O1280" s="90" t="str">
        <f t="shared" si="126"/>
        <v>https://www.aiche.org/academy/conferences/loss-prevention-symposium/2004/proceeding/session/technical-papers</v>
      </c>
      <c r="P1280" s="28" t="s">
        <v>17169</v>
      </c>
      <c r="Q1280" s="90" t="str">
        <f t="shared" si="127"/>
        <v>https://www.aiche.org/node/1814531/group/9586/session/124101/paper/853301</v>
      </c>
    </row>
    <row r="1281" spans="1:17" ht="31" x14ac:dyDescent="0.35">
      <c r="A1281" s="29">
        <v>1280</v>
      </c>
      <c r="B1281" s="29">
        <v>2004</v>
      </c>
      <c r="C1281" s="29" t="s">
        <v>12704</v>
      </c>
      <c r="D1281" s="85" t="s">
        <v>13223</v>
      </c>
      <c r="E1281" s="28" t="s">
        <v>13203</v>
      </c>
      <c r="F1281" s="28" t="s">
        <v>13204</v>
      </c>
      <c r="G1281" s="29"/>
      <c r="H1281" s="29"/>
      <c r="I1281" s="29"/>
      <c r="J1281" s="29" t="s">
        <v>12983</v>
      </c>
      <c r="K1281" s="29">
        <v>34</v>
      </c>
      <c r="L1281" s="28" t="s">
        <v>13224</v>
      </c>
      <c r="M1281" s="65" t="str">
        <f t="shared" si="125"/>
        <v>https://www.aiche.org/academy/conferences/loss-prevention-symposium/2004/proceeding</v>
      </c>
      <c r="N1281" s="40" t="str">
        <f t="shared" si="124"/>
        <v>D. Attwood and B. Effron, "Human Challenges in Facility Security Engineering," 38th Annual Loss Prevention Symposium, Session 6d, AIChE, 2004.</v>
      </c>
      <c r="O1281" s="90" t="str">
        <f t="shared" si="126"/>
        <v>https://www.aiche.org/academy/conferences/loss-prevention-symposium/2004/proceeding/session/technical-papers</v>
      </c>
      <c r="P1281" s="28" t="s">
        <v>17170</v>
      </c>
      <c r="Q1281" s="90" t="str">
        <f t="shared" si="127"/>
        <v>https://www.aiche.org/node/1814531/group/9586/session/124101/paper/853306</v>
      </c>
    </row>
    <row r="1282" spans="1:17" ht="46.5" x14ac:dyDescent="0.35">
      <c r="A1282" s="29">
        <v>1281</v>
      </c>
      <c r="B1282" s="29">
        <v>2004</v>
      </c>
      <c r="C1282" s="29" t="s">
        <v>12704</v>
      </c>
      <c r="D1282" s="85" t="s">
        <v>13223</v>
      </c>
      <c r="E1282" s="28" t="s">
        <v>13205</v>
      </c>
      <c r="F1282" s="28" t="s">
        <v>13206</v>
      </c>
      <c r="G1282" s="29"/>
      <c r="H1282" s="29"/>
      <c r="I1282" s="29"/>
      <c r="J1282" s="29" t="s">
        <v>1160</v>
      </c>
      <c r="K1282" s="29">
        <v>35</v>
      </c>
      <c r="L1282" s="28" t="s">
        <v>13224</v>
      </c>
      <c r="M1282" s="65" t="str">
        <f t="shared" si="125"/>
        <v>https://www.aiche.org/academy/conferences/loss-prevention-symposium/2004/proceeding</v>
      </c>
      <c r="N1282" s="40" t="str">
        <f t="shared" si="124"/>
        <v>J.R. Whiteley and J. Wagner, "Generalized Findings from a Process Threat Management Case Study," 38th Annual Loss Prevention Symposium, Session 6e, AIChE, 2004.</v>
      </c>
      <c r="O1282" s="90" t="str">
        <f t="shared" si="126"/>
        <v>https://www.aiche.org/academy/conferences/loss-prevention-symposium/2004/proceeding/session/technical-papers</v>
      </c>
      <c r="P1282" s="28" t="s">
        <v>17171</v>
      </c>
      <c r="Q1282" s="90" t="str">
        <f t="shared" si="127"/>
        <v>https://www.aiche.org/node/1814531/group/9586/session/124101/paper/853311</v>
      </c>
    </row>
    <row r="1283" spans="1:17" ht="31" x14ac:dyDescent="0.35">
      <c r="A1283" s="29">
        <v>1282</v>
      </c>
      <c r="B1283" s="29">
        <v>2004</v>
      </c>
      <c r="C1283" s="29" t="s">
        <v>12704</v>
      </c>
      <c r="D1283" s="85" t="s">
        <v>13223</v>
      </c>
      <c r="E1283" s="28" t="s">
        <v>13207</v>
      </c>
      <c r="F1283" s="28" t="s">
        <v>7791</v>
      </c>
      <c r="G1283" s="29"/>
      <c r="H1283" s="29"/>
      <c r="I1283" s="29"/>
      <c r="J1283" s="29" t="s">
        <v>1157</v>
      </c>
      <c r="K1283" s="29">
        <v>36</v>
      </c>
      <c r="L1283" s="28" t="s">
        <v>13224</v>
      </c>
      <c r="M1283" s="65" t="str">
        <f t="shared" si="125"/>
        <v>https://www.aiche.org/academy/conferences/loss-prevention-symposium/2004/proceeding</v>
      </c>
      <c r="N1283" s="40" t="str">
        <f t="shared" si="124"/>
        <v>R. W. Garland, "Electronic Management of Change Process," 38th Annual Loss Prevention Symposium, Session 6f, AIChE, 2004.</v>
      </c>
      <c r="O1283" s="90" t="str">
        <f t="shared" si="126"/>
        <v>https://www.aiche.org/academy/conferences/loss-prevention-symposium/2004/proceeding/session/technical-papers</v>
      </c>
      <c r="P1283" s="28" t="s">
        <v>17172</v>
      </c>
      <c r="Q1283" s="90" t="str">
        <f t="shared" si="127"/>
        <v>https://www.aiche.org/node/1814531/group/9586/session/124101/paper/853316</v>
      </c>
    </row>
    <row r="1284" spans="1:17" ht="46.5" x14ac:dyDescent="0.35">
      <c r="A1284" s="29">
        <v>1283</v>
      </c>
      <c r="B1284" s="29">
        <v>2004</v>
      </c>
      <c r="C1284" s="29" t="s">
        <v>12704</v>
      </c>
      <c r="D1284" s="85" t="s">
        <v>13069</v>
      </c>
      <c r="E1284" s="28" t="s">
        <v>13208</v>
      </c>
      <c r="F1284" s="28" t="s">
        <v>13209</v>
      </c>
      <c r="G1284" s="29"/>
      <c r="H1284" s="29"/>
      <c r="I1284" s="29"/>
      <c r="J1284" s="29" t="s">
        <v>878</v>
      </c>
      <c r="K1284" s="29">
        <v>37</v>
      </c>
      <c r="L1284" s="28" t="s">
        <v>13224</v>
      </c>
      <c r="M1284" s="65" t="str">
        <f t="shared" si="125"/>
        <v>https://www.aiche.org/academy/conferences/loss-prevention-symposium/2004/proceeding</v>
      </c>
      <c r="N1284" s="40" t="str">
        <f t="shared" ref="N1284:N1325" si="128">F1284&amp;", """&amp;E1284&amp;","" "&amp;L1284&amp;","&amp;" Session "&amp;J1284&amp;", AIChE, "&amp;MID(C1284,5,4)&amp;"."</f>
        <v>A.S. Blair, "Lessons for Management: Management System Failures Identified in Incidents Investigated by the US Chemical Safety and Hazard Investigation Board," 38th Annual Loss Prevention Symposium, Session 7a, AIChE, 2004.</v>
      </c>
      <c r="O1284" s="90" t="str">
        <f t="shared" si="126"/>
        <v>https://www.aiche.org/academy/conferences/loss-prevention-symposium/2004/proceeding/session/technical-papers</v>
      </c>
      <c r="P1284" s="28" t="s">
        <v>17173</v>
      </c>
      <c r="Q1284" s="90" t="str">
        <f t="shared" si="127"/>
        <v>https://www.aiche.org/node/1814531/group/9586/session/124101/paper/853321</v>
      </c>
    </row>
    <row r="1285" spans="1:17" ht="46.5" x14ac:dyDescent="0.35">
      <c r="A1285" s="29">
        <v>1284</v>
      </c>
      <c r="B1285" s="29">
        <v>2004</v>
      </c>
      <c r="C1285" s="29" t="s">
        <v>12704</v>
      </c>
      <c r="D1285" s="85" t="s">
        <v>13069</v>
      </c>
      <c r="E1285" s="28" t="s">
        <v>13210</v>
      </c>
      <c r="F1285" s="28" t="s">
        <v>14959</v>
      </c>
      <c r="G1285" s="29"/>
      <c r="H1285" s="29"/>
      <c r="I1285" s="29"/>
      <c r="J1285" s="29" t="s">
        <v>881</v>
      </c>
      <c r="K1285" s="29">
        <v>38</v>
      </c>
      <c r="L1285" s="28" t="s">
        <v>13224</v>
      </c>
      <c r="M1285" s="65" t="str">
        <f t="shared" si="125"/>
        <v>https://www.aiche.org/academy/conferences/loss-prevention-symposium/2004/proceeding</v>
      </c>
      <c r="N1285" s="40" t="str">
        <f t="shared" si="128"/>
        <v>A. Goraya, P.R. Amyotte and F.I. Khan, "An Inherent Safety Based Incident Investigation Methodology," 38th Annual Loss Prevention Symposium, Session 7b, AIChE, 2004.</v>
      </c>
      <c r="O1285" s="90" t="str">
        <f t="shared" si="126"/>
        <v>https://www.aiche.org/academy/conferences/loss-prevention-symposium/2004/proceeding/session/technical-papers</v>
      </c>
      <c r="P1285" s="28" t="s">
        <v>17174</v>
      </c>
      <c r="Q1285" s="90" t="str">
        <f t="shared" si="127"/>
        <v>https://www.aiche.org/node/1814531/group/9586/session/124101/paper/853326</v>
      </c>
    </row>
    <row r="1286" spans="1:17" ht="46.5" x14ac:dyDescent="0.35">
      <c r="A1286" s="29">
        <v>1285</v>
      </c>
      <c r="B1286" s="29">
        <v>2004</v>
      </c>
      <c r="C1286" s="29" t="s">
        <v>12704</v>
      </c>
      <c r="D1286" s="85" t="s">
        <v>13069</v>
      </c>
      <c r="E1286" s="28" t="s">
        <v>13211</v>
      </c>
      <c r="F1286" s="28" t="s">
        <v>13212</v>
      </c>
      <c r="G1286" s="29"/>
      <c r="H1286" s="29"/>
      <c r="I1286" s="29"/>
      <c r="J1286" s="29" t="s">
        <v>884</v>
      </c>
      <c r="K1286" s="29">
        <v>39</v>
      </c>
      <c r="L1286" s="28" t="s">
        <v>13224</v>
      </c>
      <c r="M1286" s="65" t="str">
        <f t="shared" si="125"/>
        <v>https://www.aiche.org/academy/conferences/loss-prevention-symposium/2004/proceeding</v>
      </c>
      <c r="N1286" s="40" t="str">
        <f t="shared" si="128"/>
        <v>P.N. Lodal, "Distant Replay: What Can Re-Investigation of a 40-year-old Incident Tell You?," 38th Annual Loss Prevention Symposium, Session 7c, AIChE, 2004.</v>
      </c>
      <c r="O1286" s="90" t="str">
        <f t="shared" si="126"/>
        <v>https://www.aiche.org/academy/conferences/loss-prevention-symposium/2004/proceeding/session/technical-papers</v>
      </c>
      <c r="P1286" s="28" t="s">
        <v>17175</v>
      </c>
      <c r="Q1286" s="90" t="str">
        <f t="shared" si="127"/>
        <v>https://www.aiche.org/node/1814531/group/9586/session/124101/paper/853331</v>
      </c>
    </row>
    <row r="1287" spans="1:17" ht="46.5" x14ac:dyDescent="0.35">
      <c r="A1287" s="29">
        <v>1286</v>
      </c>
      <c r="B1287" s="29">
        <v>2004</v>
      </c>
      <c r="C1287" s="29" t="s">
        <v>12704</v>
      </c>
      <c r="D1287" s="85" t="s">
        <v>13069</v>
      </c>
      <c r="E1287" s="28" t="s">
        <v>13213</v>
      </c>
      <c r="F1287" s="28" t="s">
        <v>14960</v>
      </c>
      <c r="G1287" s="29"/>
      <c r="H1287" s="29"/>
      <c r="I1287" s="29"/>
      <c r="J1287" s="29" t="s">
        <v>889</v>
      </c>
      <c r="K1287" s="29">
        <v>40</v>
      </c>
      <c r="L1287" s="28" t="s">
        <v>13224</v>
      </c>
      <c r="M1287" s="65" t="str">
        <f t="shared" si="125"/>
        <v>https://www.aiche.org/academy/conferences/loss-prevention-symposium/2004/proceeding</v>
      </c>
      <c r="N1287" s="40" t="str">
        <f t="shared" si="128"/>
        <v>R.A. Ogle, A.R. Carpenter and D. Morrison, "Lessons Learned from Fires and Explosions Involving Air Pollution Control Systems," 38th Annual Loss Prevention Symposium, Session 7d, AIChE, 2004.</v>
      </c>
      <c r="O1287" s="90" t="str">
        <f t="shared" si="126"/>
        <v>https://www.aiche.org/academy/conferences/loss-prevention-symposium/2004/proceeding/session/technical-papers</v>
      </c>
      <c r="P1287" s="28" t="s">
        <v>17176</v>
      </c>
      <c r="Q1287" s="90" t="str">
        <f t="shared" si="127"/>
        <v>https://www.aiche.org/node/1814531/group/9586/session/124101/paper/853336</v>
      </c>
    </row>
    <row r="1288" spans="1:17" ht="31" x14ac:dyDescent="0.35">
      <c r="A1288" s="29">
        <v>1287</v>
      </c>
      <c r="B1288" s="29">
        <v>2004</v>
      </c>
      <c r="C1288" s="29" t="s">
        <v>12704</v>
      </c>
      <c r="D1288" s="85" t="s">
        <v>13069</v>
      </c>
      <c r="E1288" s="28" t="s">
        <v>13214</v>
      </c>
      <c r="F1288" s="28" t="s">
        <v>13215</v>
      </c>
      <c r="G1288" s="29"/>
      <c r="H1288" s="29"/>
      <c r="I1288" s="29"/>
      <c r="J1288" s="29" t="s">
        <v>892</v>
      </c>
      <c r="K1288" s="29">
        <v>41</v>
      </c>
      <c r="L1288" s="28" t="s">
        <v>13224</v>
      </c>
      <c r="M1288" s="65" t="str">
        <f t="shared" si="125"/>
        <v>https://www.aiche.org/academy/conferences/loss-prevention-symposium/2004/proceeding</v>
      </c>
      <c r="N1288" s="40" t="str">
        <f t="shared" si="128"/>
        <v>J. K. Thomas, "Air Compressor Demister Fire and Explosion: A Case History," 38th Annual Loss Prevention Symposium, Session 7e, AIChE, 2004.</v>
      </c>
      <c r="O1288" s="90" t="str">
        <f t="shared" si="126"/>
        <v>https://www.aiche.org/academy/conferences/loss-prevention-symposium/2004/proceeding/session/technical-papers</v>
      </c>
      <c r="P1288" s="28" t="s">
        <v>17177</v>
      </c>
      <c r="Q1288" s="90" t="str">
        <f t="shared" si="127"/>
        <v>https://www.aiche.org/node/1814531/group/9586/session/124101/paper/853341</v>
      </c>
    </row>
    <row r="1289" spans="1:17" ht="31" x14ac:dyDescent="0.35">
      <c r="A1289" s="29">
        <v>1288</v>
      </c>
      <c r="B1289" s="29">
        <v>2004</v>
      </c>
      <c r="C1289" s="29" t="s">
        <v>12704</v>
      </c>
      <c r="D1289" s="85" t="s">
        <v>13069</v>
      </c>
      <c r="E1289" s="28" t="s">
        <v>13216</v>
      </c>
      <c r="F1289" s="28" t="s">
        <v>13217</v>
      </c>
      <c r="G1289" s="29"/>
      <c r="H1289" s="29"/>
      <c r="I1289" s="29"/>
      <c r="J1289" s="29" t="s">
        <v>1020</v>
      </c>
      <c r="K1289" s="29">
        <v>42</v>
      </c>
      <c r="L1289" s="28" t="s">
        <v>13224</v>
      </c>
      <c r="M1289" s="65" t="str">
        <f>HYPERLINK("https://www.aiche.org/academy/conferences/loss-prevention-symposium/2004/proceeding")</f>
        <v>https://www.aiche.org/academy/conferences/loss-prevention-symposium/2004/proceeding</v>
      </c>
      <c r="N1289" s="40" t="str">
        <f t="shared" si="128"/>
        <v>J. P. Lacoursiere, "Hydrogen Peroxide Explosion," 38th Annual Loss Prevention Symposium, Session 7f, AIChE, 2004.</v>
      </c>
      <c r="O1289" s="90" t="str">
        <f>HYPERLINK("https://www.aiche.org/academy/conferences/loss-prevention-symposium/2004/proceeding/session/technical-papers")</f>
        <v>https://www.aiche.org/academy/conferences/loss-prevention-symposium/2004/proceeding/session/technical-papers</v>
      </c>
      <c r="P1289" s="28" t="s">
        <v>17178</v>
      </c>
      <c r="Q1289" s="90" t="str">
        <f t="shared" si="127"/>
        <v>https://www.aiche.org/node/1814531/group/9586/session/124101/paper/853346</v>
      </c>
    </row>
    <row r="1290" spans="1:17" ht="46.5" x14ac:dyDescent="0.35">
      <c r="A1290" s="29">
        <v>1289</v>
      </c>
      <c r="B1290" s="29">
        <v>2005</v>
      </c>
      <c r="C1290" s="29" t="s">
        <v>13248</v>
      </c>
      <c r="D1290" s="85" t="s">
        <v>13249</v>
      </c>
      <c r="E1290" s="28" t="s">
        <v>13253</v>
      </c>
      <c r="F1290" s="28" t="s">
        <v>7997</v>
      </c>
      <c r="G1290" s="29"/>
      <c r="H1290" s="29"/>
      <c r="I1290" s="29"/>
      <c r="J1290" s="86" t="s">
        <v>13230</v>
      </c>
      <c r="K1290" s="29">
        <v>1</v>
      </c>
      <c r="L1290" s="28" t="s">
        <v>13226</v>
      </c>
      <c r="M1290" s="65" t="str">
        <f t="shared" ref="M1290:M1324" si="129">HYPERLINK("https://www.aiche.org/academy/conferences/loss-prevention-symposium/2005/proceeding")</f>
        <v>https://www.aiche.org/academy/conferences/loss-prevention-symposium/2005/proceeding</v>
      </c>
      <c r="N1290" s="40" t="str">
        <f t="shared" si="128"/>
        <v>T. Hoppe and N. Jaeger, "Inerting, a Reliable and Effective Preventive Measure Against Explosions," 39th Annual Loss Prevention Symposium, Session 87a, AIChE, 2005.</v>
      </c>
      <c r="O1290" s="90" t="str">
        <f t="shared" ref="O1290:O1324" si="130">HYPERLINK("https://www.aiche.org/academy/conferences/loss-prevention-symposium/2005/proceeding/session/technical-papers")</f>
        <v>https://www.aiche.org/academy/conferences/loss-prevention-symposium/2005/proceeding/session/technical-papers</v>
      </c>
      <c r="P1290" s="28" t="s">
        <v>17179</v>
      </c>
      <c r="Q1290" s="90" t="str">
        <f t="shared" si="127"/>
        <v>https://www.aiche.org/node/1851811/group/9606/session/124141/paper/854006</v>
      </c>
    </row>
    <row r="1291" spans="1:17" ht="46.5" x14ac:dyDescent="0.35">
      <c r="A1291" s="29">
        <v>1290</v>
      </c>
      <c r="B1291" s="29">
        <v>2005</v>
      </c>
      <c r="C1291" s="29" t="s">
        <v>13248</v>
      </c>
      <c r="D1291" s="85" t="s">
        <v>13249</v>
      </c>
      <c r="E1291" s="28" t="s">
        <v>13254</v>
      </c>
      <c r="F1291" s="28" t="s">
        <v>13280</v>
      </c>
      <c r="G1291" s="29"/>
      <c r="H1291" s="29"/>
      <c r="I1291" s="29"/>
      <c r="J1291" s="86" t="s">
        <v>13231</v>
      </c>
      <c r="K1291" s="29">
        <v>2</v>
      </c>
      <c r="L1291" s="28" t="s">
        <v>13226</v>
      </c>
      <c r="M1291" s="65" t="str">
        <f t="shared" si="129"/>
        <v>https://www.aiche.org/academy/conferences/loss-prevention-symposium/2005/proceeding</v>
      </c>
      <c r="N1291" s="40" t="str">
        <f t="shared" si="128"/>
        <v>M. Toth, D. Muzzio, and L. Cunningham, "Using Limiting Air Pressure (LAP) as an Alternative to Inertion in Rotary Dryers," 39th Annual Loss Prevention Symposium, Session 87b, AIChE, 2005.</v>
      </c>
      <c r="O1291" s="90" t="str">
        <f t="shared" si="130"/>
        <v>https://www.aiche.org/academy/conferences/loss-prevention-symposium/2005/proceeding/session/technical-papers</v>
      </c>
      <c r="P1291" s="28" t="s">
        <v>17180</v>
      </c>
      <c r="Q1291" s="90" t="str">
        <f t="shared" si="127"/>
        <v>https://www.aiche.org/node/1851811/group/9606/session/124141/paper/854011</v>
      </c>
    </row>
    <row r="1292" spans="1:17" ht="46.5" x14ac:dyDescent="0.35">
      <c r="A1292" s="29">
        <v>1291</v>
      </c>
      <c r="B1292" s="29">
        <v>2005</v>
      </c>
      <c r="C1292" s="29" t="s">
        <v>13248</v>
      </c>
      <c r="D1292" s="85" t="s">
        <v>13249</v>
      </c>
      <c r="E1292" s="28" t="s">
        <v>13255</v>
      </c>
      <c r="F1292" s="28" t="s">
        <v>13281</v>
      </c>
      <c r="G1292" s="29"/>
      <c r="H1292" s="29"/>
      <c r="I1292" s="29"/>
      <c r="J1292" s="86" t="s">
        <v>13232</v>
      </c>
      <c r="K1292" s="29">
        <v>3</v>
      </c>
      <c r="L1292" s="28" t="s">
        <v>13226</v>
      </c>
      <c r="M1292" s="65" t="str">
        <f t="shared" si="129"/>
        <v>https://www.aiche.org/academy/conferences/loss-prevention-symposium/2005/proceeding</v>
      </c>
      <c r="N1292" s="40" t="str">
        <f t="shared" si="128"/>
        <v>J. K. Thomas, D. E. Ketchum, and Q. A. Baker, "Loss of Inerting Due to Multiple Exhaust Vents," 39th Annual Loss Prevention Symposium, Session 87c, AIChE, 2005.</v>
      </c>
      <c r="O1292" s="90" t="str">
        <f t="shared" si="130"/>
        <v>https://www.aiche.org/academy/conferences/loss-prevention-symposium/2005/proceeding/session/technical-papers</v>
      </c>
      <c r="P1292" s="28" t="s">
        <v>17181</v>
      </c>
      <c r="Q1292" s="90" t="str">
        <f t="shared" si="127"/>
        <v>https://www.aiche.org/node/1851811/group/9606/session/124141/paper/854016</v>
      </c>
    </row>
    <row r="1293" spans="1:17" ht="31" x14ac:dyDescent="0.35">
      <c r="A1293" s="29">
        <v>1292</v>
      </c>
      <c r="B1293" s="29">
        <v>2005</v>
      </c>
      <c r="C1293" s="29" t="s">
        <v>13248</v>
      </c>
      <c r="D1293" s="85" t="s">
        <v>13249</v>
      </c>
      <c r="E1293" s="28" t="s">
        <v>13256</v>
      </c>
      <c r="F1293" s="28" t="s">
        <v>1409</v>
      </c>
      <c r="G1293" s="29"/>
      <c r="H1293" s="29"/>
      <c r="I1293" s="29"/>
      <c r="J1293" s="86" t="s">
        <v>13233</v>
      </c>
      <c r="K1293" s="29">
        <v>4</v>
      </c>
      <c r="L1293" s="28" t="s">
        <v>13226</v>
      </c>
      <c r="M1293" s="65" t="str">
        <f t="shared" si="129"/>
        <v>https://www.aiche.org/academy/conferences/loss-prevention-symposium/2005/proceeding</v>
      </c>
      <c r="N1293" s="40" t="str">
        <f t="shared" si="128"/>
        <v>S. S. Grossel, "Inerting of Centrifuges for Safe Operation," 39th Annual Loss Prevention Symposium, Session 87d, AIChE, 2005.</v>
      </c>
      <c r="O1293" s="90" t="str">
        <f t="shared" si="130"/>
        <v>https://www.aiche.org/academy/conferences/loss-prevention-symposium/2005/proceeding/session/technical-papers</v>
      </c>
      <c r="P1293" s="28" t="s">
        <v>17182</v>
      </c>
      <c r="Q1293" s="90" t="str">
        <f t="shared" si="127"/>
        <v>https://www.aiche.org/node/1851811/group/9606/session/124141/paper/854021</v>
      </c>
    </row>
    <row r="1294" spans="1:17" ht="46.5" x14ac:dyDescent="0.35">
      <c r="A1294" s="29">
        <v>1293</v>
      </c>
      <c r="B1294" s="29">
        <v>2005</v>
      </c>
      <c r="C1294" s="29" t="s">
        <v>13248</v>
      </c>
      <c r="D1294" s="85" t="s">
        <v>13250</v>
      </c>
      <c r="E1294" s="28" t="s">
        <v>13257</v>
      </c>
      <c r="F1294" s="28" t="s">
        <v>14961</v>
      </c>
      <c r="G1294" s="29"/>
      <c r="H1294" s="29"/>
      <c r="I1294" s="29"/>
      <c r="J1294" s="86" t="s">
        <v>13234</v>
      </c>
      <c r="K1294" s="29">
        <v>5</v>
      </c>
      <c r="L1294" s="28" t="s">
        <v>13226</v>
      </c>
      <c r="M1294" s="65" t="str">
        <f t="shared" si="129"/>
        <v>https://www.aiche.org/academy/conferences/loss-prevention-symposium/2005/proceeding</v>
      </c>
      <c r="N1294" s="40" t="str">
        <f t="shared" si="128"/>
        <v>R. A. Ogle, D. R. Morrison, A. R. Carpenter et al., "Missed Opportunities in Reactive Chemical Hazard Evaluations," 39th Annual Loss Prevention Symposium, Session 88a, AIChE, 2005.</v>
      </c>
      <c r="O1294" s="90" t="str">
        <f t="shared" si="130"/>
        <v>https://www.aiche.org/academy/conferences/loss-prevention-symposium/2005/proceeding/session/technical-papers</v>
      </c>
      <c r="P1294" s="28" t="s">
        <v>17183</v>
      </c>
      <c r="Q1294" s="90" t="str">
        <f t="shared" si="127"/>
        <v>https://www.aiche.org/node/1851811/group/9606/session/124141/paper/854026</v>
      </c>
    </row>
    <row r="1295" spans="1:17" ht="46.5" x14ac:dyDescent="0.35">
      <c r="A1295" s="29">
        <v>1294</v>
      </c>
      <c r="B1295" s="29">
        <v>2005</v>
      </c>
      <c r="C1295" s="29" t="s">
        <v>13248</v>
      </c>
      <c r="D1295" s="85" t="s">
        <v>13250</v>
      </c>
      <c r="E1295" s="28" t="s">
        <v>13258</v>
      </c>
      <c r="F1295" s="28" t="s">
        <v>14962</v>
      </c>
      <c r="G1295" s="29"/>
      <c r="H1295" s="29"/>
      <c r="I1295" s="29"/>
      <c r="J1295" s="86" t="s">
        <v>13235</v>
      </c>
      <c r="K1295" s="29">
        <v>6</v>
      </c>
      <c r="L1295" s="28" t="s">
        <v>13226</v>
      </c>
      <c r="M1295" s="65" t="str">
        <f t="shared" si="129"/>
        <v>https://www.aiche.org/academy/conferences/loss-prevention-symposium/2005/proceeding</v>
      </c>
      <c r="N1295" s="40" t="str">
        <f t="shared" si="128"/>
        <v>Y. Liu, S. R. Saraf, V. M. Ugaz et al., "Rapid Reactivity Screening Using a Nanocalorimeter," 39th Annual Loss Prevention Symposium, Session 88b, AIChE, 2005.</v>
      </c>
      <c r="O1295" s="90" t="str">
        <f t="shared" si="130"/>
        <v>https://www.aiche.org/academy/conferences/loss-prevention-symposium/2005/proceeding/session/technical-papers</v>
      </c>
      <c r="P1295" s="28" t="s">
        <v>17184</v>
      </c>
      <c r="Q1295" s="90" t="str">
        <f t="shared" si="127"/>
        <v>https://www.aiche.org/node/1851811/group/9606/session/124141/paper/854031</v>
      </c>
    </row>
    <row r="1296" spans="1:17" ht="46.5" x14ac:dyDescent="0.35">
      <c r="A1296" s="29">
        <v>1295</v>
      </c>
      <c r="B1296" s="29">
        <v>2005</v>
      </c>
      <c r="C1296" s="29" t="s">
        <v>13248</v>
      </c>
      <c r="D1296" s="85" t="s">
        <v>13250</v>
      </c>
      <c r="E1296" s="28" t="s">
        <v>13259</v>
      </c>
      <c r="F1296" s="28" t="s">
        <v>13282</v>
      </c>
      <c r="G1296" s="29"/>
      <c r="H1296" s="29"/>
      <c r="I1296" s="29"/>
      <c r="J1296" s="86" t="s">
        <v>13236</v>
      </c>
      <c r="K1296" s="29">
        <v>7</v>
      </c>
      <c r="L1296" s="28" t="s">
        <v>13226</v>
      </c>
      <c r="M1296" s="65" t="str">
        <f t="shared" si="129"/>
        <v>https://www.aiche.org/academy/conferences/loss-prevention-symposium/2005/proceeding</v>
      </c>
      <c r="N1296" s="40" t="str">
        <f t="shared" si="128"/>
        <v>R. J. Willey, S. Hu, and J. M. Moses, "Reactivity Investigation of Mixtures of Propane and Nitrous Oxide," 39th Annual Loss Prevention Symposium, Session 88c, AIChE, 2005.</v>
      </c>
      <c r="O1296" s="90" t="str">
        <f t="shared" si="130"/>
        <v>https://www.aiche.org/academy/conferences/loss-prevention-symposium/2005/proceeding/session/technical-papers</v>
      </c>
      <c r="P1296" s="28" t="s">
        <v>17185</v>
      </c>
      <c r="Q1296" s="90" t="str">
        <f t="shared" si="127"/>
        <v>https://www.aiche.org/node/1851811/group/9606/session/124141/paper/854036</v>
      </c>
    </row>
    <row r="1297" spans="1:17" ht="46.5" x14ac:dyDescent="0.35">
      <c r="A1297" s="29">
        <v>1296</v>
      </c>
      <c r="B1297" s="29">
        <v>2005</v>
      </c>
      <c r="C1297" s="29" t="s">
        <v>13248</v>
      </c>
      <c r="D1297" s="85" t="s">
        <v>13250</v>
      </c>
      <c r="E1297" s="28" t="s">
        <v>13260</v>
      </c>
      <c r="F1297" s="28" t="s">
        <v>13283</v>
      </c>
      <c r="G1297" s="29"/>
      <c r="H1297" s="29"/>
      <c r="I1297" s="29"/>
      <c r="J1297" s="86" t="s">
        <v>13237</v>
      </c>
      <c r="K1297" s="29">
        <v>8</v>
      </c>
      <c r="L1297" s="28" t="s">
        <v>13226</v>
      </c>
      <c r="M1297" s="65" t="str">
        <f t="shared" si="129"/>
        <v>https://www.aiche.org/academy/conferences/loss-prevention-symposium/2005/proceeding</v>
      </c>
      <c r="N1297" s="40" t="str">
        <f t="shared" si="128"/>
        <v>B. Venugopal and D. Y. Kohn, "Chemical Reactivity Hazards and Inherently Safer Technology," 39th Annual Loss Prevention Symposium, Session 88d, AIChE, 2005.</v>
      </c>
      <c r="O1297" s="90" t="str">
        <f t="shared" si="130"/>
        <v>https://www.aiche.org/academy/conferences/loss-prevention-symposium/2005/proceeding/session/technical-papers</v>
      </c>
      <c r="P1297" s="28" t="s">
        <v>17186</v>
      </c>
      <c r="Q1297" s="90" t="str">
        <f t="shared" si="127"/>
        <v>https://www.aiche.org/node/1851811/group/9606/session/124141/paper/854041</v>
      </c>
    </row>
    <row r="1298" spans="1:17" ht="31" x14ac:dyDescent="0.35">
      <c r="A1298" s="29">
        <v>1297</v>
      </c>
      <c r="B1298" s="29">
        <v>2005</v>
      </c>
      <c r="C1298" s="29" t="s">
        <v>13248</v>
      </c>
      <c r="D1298" s="85" t="s">
        <v>13250</v>
      </c>
      <c r="E1298" s="28" t="s">
        <v>13261</v>
      </c>
      <c r="F1298" s="28" t="s">
        <v>6629</v>
      </c>
      <c r="G1298" s="29"/>
      <c r="H1298" s="29"/>
      <c r="I1298" s="29"/>
      <c r="J1298" s="86" t="s">
        <v>13238</v>
      </c>
      <c r="K1298" s="29">
        <v>9</v>
      </c>
      <c r="L1298" s="28" t="s">
        <v>13226</v>
      </c>
      <c r="M1298" s="65" t="str">
        <f t="shared" si="129"/>
        <v>https://www.aiche.org/academy/conferences/loss-prevention-symposium/2005/proceeding</v>
      </c>
      <c r="N1298" s="40" t="str">
        <f t="shared" si="128"/>
        <v>D. J. Leggett, "Rapid Identification of Reactivity Hazards in a Multi-Use Facility," 39th Annual Loss Prevention Symposium, Session 88e, AIChE, 2005.</v>
      </c>
      <c r="O1298" s="90" t="str">
        <f t="shared" si="130"/>
        <v>https://www.aiche.org/academy/conferences/loss-prevention-symposium/2005/proceeding/session/technical-papers</v>
      </c>
      <c r="P1298" s="28" t="s">
        <v>17187</v>
      </c>
      <c r="Q1298" s="90" t="str">
        <f t="shared" si="127"/>
        <v>https://www.aiche.org/node/1851811/group/9606/session/124141/paper/854046</v>
      </c>
    </row>
    <row r="1299" spans="1:17" ht="46.5" x14ac:dyDescent="0.35">
      <c r="A1299" s="29">
        <v>1298</v>
      </c>
      <c r="B1299" s="29">
        <v>2005</v>
      </c>
      <c r="C1299" s="29" t="s">
        <v>13248</v>
      </c>
      <c r="D1299" s="85" t="s">
        <v>13250</v>
      </c>
      <c r="E1299" s="28" t="s">
        <v>13262</v>
      </c>
      <c r="F1299" s="28" t="s">
        <v>13284</v>
      </c>
      <c r="G1299" s="29"/>
      <c r="H1299" s="29"/>
      <c r="I1299" s="29"/>
      <c r="J1299" s="86" t="s">
        <v>13239</v>
      </c>
      <c r="K1299" s="29">
        <v>10</v>
      </c>
      <c r="L1299" s="28" t="s">
        <v>13226</v>
      </c>
      <c r="M1299" s="65" t="str">
        <f t="shared" si="129"/>
        <v>https://www.aiche.org/academy/conferences/loss-prevention-symposium/2005/proceeding</v>
      </c>
      <c r="N1299" s="40" t="str">
        <f t="shared" si="128"/>
        <v>R. Johnson and B. Dunbobbin, "Panel Discussion on Chemical Reactivity Hazards Issues," 39th Annual Loss Prevention Symposium, Session 88f, AIChE, 2005.</v>
      </c>
      <c r="O1299" s="90" t="str">
        <f t="shared" si="130"/>
        <v>https://www.aiche.org/academy/conferences/loss-prevention-symposium/2005/proceeding/session/technical-papers</v>
      </c>
      <c r="P1299" s="28" t="s">
        <v>17188</v>
      </c>
      <c r="Q1299" s="90" t="str">
        <f t="shared" si="127"/>
        <v>https://www.aiche.org/node/1851811/group/9606/session/124141/paper/854051</v>
      </c>
    </row>
    <row r="1300" spans="1:17" ht="62" x14ac:dyDescent="0.35">
      <c r="A1300" s="29">
        <v>1299</v>
      </c>
      <c r="B1300" s="29">
        <v>2005</v>
      </c>
      <c r="C1300" s="29" t="s">
        <v>13248</v>
      </c>
      <c r="D1300" s="85" t="s">
        <v>13251</v>
      </c>
      <c r="E1300" s="28" t="s">
        <v>14963</v>
      </c>
      <c r="F1300" s="28" t="s">
        <v>13285</v>
      </c>
      <c r="G1300" s="29"/>
      <c r="H1300" s="29"/>
      <c r="I1300" s="29"/>
      <c r="J1300" s="86" t="s">
        <v>13240</v>
      </c>
      <c r="K1300" s="29">
        <v>11</v>
      </c>
      <c r="L1300" s="28" t="s">
        <v>13226</v>
      </c>
      <c r="M1300" s="65" t="str">
        <f t="shared" si="129"/>
        <v>https://www.aiche.org/academy/conferences/loss-prevention-symposium/2005/proceeding</v>
      </c>
      <c r="N1300" s="40" t="str">
        <f t="shared" si="128"/>
        <v>Z. Berkowitz, D.K. Horton, and W. E. Kaye, "Explosions in the Manufacturing Industry: Data from the Hazardous Substances Emergency Events Surveillance (HSEES), 1996-2001," 39th Annual Loss Prevention Symposium, Session 89a, AIChE, 2005.</v>
      </c>
      <c r="O1300" s="90" t="str">
        <f t="shared" si="130"/>
        <v>https://www.aiche.org/academy/conferences/loss-prevention-symposium/2005/proceeding/session/technical-papers</v>
      </c>
      <c r="P1300" s="28" t="s">
        <v>17189</v>
      </c>
      <c r="Q1300" s="90" t="str">
        <f t="shared" si="127"/>
        <v>https://www.aiche.org/node/1851811/group/9606/session/124141/paper/854056</v>
      </c>
    </row>
    <row r="1301" spans="1:17" ht="46.5" x14ac:dyDescent="0.35">
      <c r="A1301" s="29">
        <v>1300</v>
      </c>
      <c r="B1301" s="29">
        <v>2005</v>
      </c>
      <c r="C1301" s="29" t="s">
        <v>13248</v>
      </c>
      <c r="D1301" s="85" t="s">
        <v>13251</v>
      </c>
      <c r="E1301" s="28" t="s">
        <v>13263</v>
      </c>
      <c r="F1301" s="28" t="s">
        <v>13286</v>
      </c>
      <c r="G1301" s="29"/>
      <c r="H1301" s="29"/>
      <c r="I1301" s="29"/>
      <c r="J1301" s="86" t="s">
        <v>13241</v>
      </c>
      <c r="K1301" s="29">
        <v>12</v>
      </c>
      <c r="L1301" s="28" t="s">
        <v>13226</v>
      </c>
      <c r="M1301" s="65" t="str">
        <f t="shared" si="129"/>
        <v>https://www.aiche.org/academy/conferences/loss-prevention-symposium/2005/proceeding</v>
      </c>
      <c r="N1301" s="40" t="str">
        <f t="shared" si="128"/>
        <v>M. Vidal, W. J. Rogers, and M. S. Mannan, "Prediction of Minimum Flash Point Behavior for Binary Mixtures," 39th Annual Loss Prevention Symposium, Session 89b, AIChE, 2005.</v>
      </c>
      <c r="O1301" s="90" t="str">
        <f t="shared" si="130"/>
        <v>https://www.aiche.org/academy/conferences/loss-prevention-symposium/2005/proceeding/session/technical-papers</v>
      </c>
      <c r="P1301" s="28" t="s">
        <v>17190</v>
      </c>
      <c r="Q1301" s="90" t="str">
        <f t="shared" si="127"/>
        <v>https://www.aiche.org/node/1851811/group/9606/session/124141/paper/854061</v>
      </c>
    </row>
    <row r="1302" spans="1:17" ht="31" x14ac:dyDescent="0.35">
      <c r="A1302" s="29">
        <v>1301</v>
      </c>
      <c r="B1302" s="29">
        <v>2005</v>
      </c>
      <c r="C1302" s="29" t="s">
        <v>13248</v>
      </c>
      <c r="D1302" s="85" t="s">
        <v>13251</v>
      </c>
      <c r="E1302" s="28" t="s">
        <v>13264</v>
      </c>
      <c r="F1302" s="28" t="s">
        <v>13287</v>
      </c>
      <c r="G1302" s="29"/>
      <c r="H1302" s="29"/>
      <c r="I1302" s="29"/>
      <c r="J1302" s="86" t="s">
        <v>13242</v>
      </c>
      <c r="K1302" s="29">
        <v>13</v>
      </c>
      <c r="L1302" s="28" t="s">
        <v>13226</v>
      </c>
      <c r="M1302" s="65" t="str">
        <f t="shared" si="129"/>
        <v>https://www.aiche.org/academy/conferences/loss-prevention-symposium/2005/proceeding</v>
      </c>
      <c r="N1302" s="40" t="str">
        <f t="shared" si="128"/>
        <v>R. Zalosh and J. Stern-Gottfried, "Buoyant Gas Layer Deflagration Effects," 39th Annual Loss Prevention Symposium, Session 89c, AIChE, 2005.</v>
      </c>
      <c r="O1302" s="90" t="str">
        <f t="shared" si="130"/>
        <v>https://www.aiche.org/academy/conferences/loss-prevention-symposium/2005/proceeding/session/technical-papers</v>
      </c>
      <c r="P1302" s="28" t="s">
        <v>17191</v>
      </c>
      <c r="Q1302" s="90" t="str">
        <f t="shared" si="127"/>
        <v>https://www.aiche.org/node/1851811/group/9606/session/124141/paper/854066</v>
      </c>
    </row>
    <row r="1303" spans="1:17" ht="46.5" x14ac:dyDescent="0.35">
      <c r="A1303" s="29">
        <v>1302</v>
      </c>
      <c r="B1303" s="29">
        <v>2005</v>
      </c>
      <c r="C1303" s="29" t="s">
        <v>13248</v>
      </c>
      <c r="D1303" s="85" t="s">
        <v>13251</v>
      </c>
      <c r="E1303" s="28" t="s">
        <v>14964</v>
      </c>
      <c r="F1303" s="28" t="s">
        <v>13288</v>
      </c>
      <c r="G1303" s="29"/>
      <c r="H1303" s="29"/>
      <c r="I1303" s="29"/>
      <c r="J1303" s="86" t="s">
        <v>13243</v>
      </c>
      <c r="K1303" s="29">
        <v>14</v>
      </c>
      <c r="L1303" s="28" t="s">
        <v>13226</v>
      </c>
      <c r="M1303" s="65" t="str">
        <f t="shared" si="129"/>
        <v>https://www.aiche.org/academy/conferences/loss-prevention-symposium/2005/proceeding</v>
      </c>
      <c r="N1303" s="40" t="str">
        <f t="shared" si="128"/>
        <v>A. C. van den Berg, M. M. van der Voort, J. Weerheijm et al., "BLEVE Blast by Expansion-Controlled Evaporation," 39th Annual Loss Prevention Symposium, Session 89d, AIChE, 2005.</v>
      </c>
      <c r="O1303" s="90" t="str">
        <f t="shared" si="130"/>
        <v>https://www.aiche.org/academy/conferences/loss-prevention-symposium/2005/proceeding/session/technical-papers</v>
      </c>
      <c r="P1303" s="28" t="s">
        <v>17192</v>
      </c>
      <c r="Q1303" s="90" t="str">
        <f t="shared" si="127"/>
        <v>https://www.aiche.org/node/1851811/group/9606/session/124141/paper/854071</v>
      </c>
    </row>
    <row r="1304" spans="1:17" ht="46.5" x14ac:dyDescent="0.35">
      <c r="A1304" s="29">
        <v>1303</v>
      </c>
      <c r="B1304" s="29">
        <v>2005</v>
      </c>
      <c r="C1304" s="29" t="s">
        <v>13248</v>
      </c>
      <c r="D1304" s="85" t="s">
        <v>13251</v>
      </c>
      <c r="E1304" s="28" t="s">
        <v>13265</v>
      </c>
      <c r="F1304" s="28" t="s">
        <v>3147</v>
      </c>
      <c r="G1304" s="29"/>
      <c r="H1304" s="29"/>
      <c r="I1304" s="29"/>
      <c r="J1304" s="86" t="s">
        <v>13244</v>
      </c>
      <c r="K1304" s="29">
        <v>15</v>
      </c>
      <c r="L1304" s="28" t="s">
        <v>13226</v>
      </c>
      <c r="M1304" s="65" t="str">
        <f t="shared" si="129"/>
        <v>https://www.aiche.org/academy/conferences/loss-prevention-symposium/2005/proceeding</v>
      </c>
      <c r="N1304" s="40" t="str">
        <f t="shared" si="128"/>
        <v>D. D. Herrmann, "Modeling the Consequences of Bursting Vessels Inside Enclosed Structures using Wall Failure Criteria," 39th Annual Loss Prevention Symposium, Session 89e, AIChE, 2005.</v>
      </c>
      <c r="O1304" s="90" t="str">
        <f t="shared" si="130"/>
        <v>https://www.aiche.org/academy/conferences/loss-prevention-symposium/2005/proceeding/session/technical-papers</v>
      </c>
      <c r="P1304" s="28" t="s">
        <v>17193</v>
      </c>
      <c r="Q1304" s="90" t="str">
        <f t="shared" si="127"/>
        <v>https://www.aiche.org/node/1851811/group/9606/session/124141/paper/854076</v>
      </c>
    </row>
    <row r="1305" spans="1:17" ht="46.5" x14ac:dyDescent="0.35">
      <c r="A1305" s="29">
        <v>1304</v>
      </c>
      <c r="B1305" s="29">
        <v>2005</v>
      </c>
      <c r="C1305" s="29" t="s">
        <v>13248</v>
      </c>
      <c r="D1305" s="85" t="s">
        <v>13251</v>
      </c>
      <c r="E1305" s="28" t="s">
        <v>13266</v>
      </c>
      <c r="F1305" s="28" t="s">
        <v>13289</v>
      </c>
      <c r="G1305" s="29"/>
      <c r="H1305" s="29"/>
      <c r="I1305" s="29"/>
      <c r="J1305" s="86" t="s">
        <v>13245</v>
      </c>
      <c r="K1305" s="29">
        <v>16</v>
      </c>
      <c r="L1305" s="28" t="s">
        <v>13226</v>
      </c>
      <c r="M1305" s="65" t="str">
        <f t="shared" si="129"/>
        <v>https://www.aiche.org/academy/conferences/loss-prevention-symposium/2005/proceeding</v>
      </c>
      <c r="N1305" s="40" t="str">
        <f t="shared" si="128"/>
        <v>A. G. Dastidar, J. E. Going, F. I. Khan et al., "Design Considerations in Dust Explosion Inerting and Suppression," 39th Annual Loss Prevention Symposium, Session 89f, AIChE, 2005.</v>
      </c>
      <c r="O1305" s="90" t="str">
        <f t="shared" si="130"/>
        <v>https://www.aiche.org/academy/conferences/loss-prevention-symposium/2005/proceeding/session/technical-papers</v>
      </c>
      <c r="P1305" s="28" t="s">
        <v>17194</v>
      </c>
      <c r="Q1305" s="90" t="str">
        <f t="shared" si="127"/>
        <v>https://www.aiche.org/node/1851811/group/9606/session/124141/paper/854081</v>
      </c>
    </row>
    <row r="1306" spans="1:17" ht="31" x14ac:dyDescent="0.35">
      <c r="A1306" s="29">
        <v>1305</v>
      </c>
      <c r="B1306" s="29">
        <v>2005</v>
      </c>
      <c r="C1306" s="29" t="s">
        <v>13248</v>
      </c>
      <c r="D1306" s="85" t="s">
        <v>13251</v>
      </c>
      <c r="E1306" s="28" t="s">
        <v>14965</v>
      </c>
      <c r="F1306" s="28" t="s">
        <v>14966</v>
      </c>
      <c r="G1306" s="29"/>
      <c r="H1306" s="29"/>
      <c r="I1306" s="29"/>
      <c r="J1306" s="86" t="s">
        <v>13246</v>
      </c>
      <c r="K1306" s="29">
        <v>17</v>
      </c>
      <c r="L1306" s="28" t="s">
        <v>13226</v>
      </c>
      <c r="M1306" s="65" t="str">
        <f t="shared" si="129"/>
        <v>https://www.aiche.org/academy/conferences/loss-prevention-symposium/2005/proceeding</v>
      </c>
      <c r="N1306" s="40" t="str">
        <f t="shared" si="128"/>
        <v>J. Senecal and H. Garzia, "Barrier Spacing to Mitigate Explosion Propagation in Ducts," 39th Annual Loss Prevention Symposium, Session 89g, AIChE, 2005.</v>
      </c>
      <c r="O1306" s="90" t="str">
        <f t="shared" si="130"/>
        <v>https://www.aiche.org/academy/conferences/loss-prevention-symposium/2005/proceeding/session/technical-papers</v>
      </c>
      <c r="P1306" s="28" t="s">
        <v>17195</v>
      </c>
      <c r="Q1306" s="90" t="str">
        <f t="shared" si="127"/>
        <v>https://www.aiche.org/node/1851811/group/9606/session/124141/paper/854086</v>
      </c>
    </row>
    <row r="1307" spans="1:17" ht="46.5" x14ac:dyDescent="0.35">
      <c r="A1307" s="29">
        <v>1306</v>
      </c>
      <c r="B1307" s="29">
        <v>2005</v>
      </c>
      <c r="C1307" s="29" t="s">
        <v>13248</v>
      </c>
      <c r="D1307" s="85" t="s">
        <v>13252</v>
      </c>
      <c r="E1307" s="28" t="s">
        <v>14967</v>
      </c>
      <c r="F1307" s="28" t="s">
        <v>14968</v>
      </c>
      <c r="G1307" s="29"/>
      <c r="H1307" s="29"/>
      <c r="I1307" s="29"/>
      <c r="J1307" s="86" t="s">
        <v>12877</v>
      </c>
      <c r="K1307" s="29">
        <v>18</v>
      </c>
      <c r="L1307" s="28" t="s">
        <v>13226</v>
      </c>
      <c r="M1307" s="65" t="str">
        <f t="shared" si="129"/>
        <v>https://www.aiche.org/academy/conferences/loss-prevention-symposium/2005/proceeding</v>
      </c>
      <c r="N1307" s="40" t="str">
        <f t="shared" si="128"/>
        <v>B. D. Moore, "Containment of Pharmaceutical Compounds: A Risk Based A[proach," 39th Annual Loss Prevention Symposium, Session 90a, AIChE, 2005.</v>
      </c>
      <c r="O1307" s="90" t="str">
        <f t="shared" si="130"/>
        <v>https://www.aiche.org/academy/conferences/loss-prevention-symposium/2005/proceeding/session/technical-papers</v>
      </c>
      <c r="P1307" s="28" t="s">
        <v>17196</v>
      </c>
      <c r="Q1307" s="90" t="str">
        <f t="shared" si="127"/>
        <v>https://www.aiche.org/node/1851811/group/9606/session/124141/paper/854091</v>
      </c>
    </row>
    <row r="1308" spans="1:17" ht="46.5" x14ac:dyDescent="0.35">
      <c r="A1308" s="29">
        <v>1307</v>
      </c>
      <c r="B1308" s="29">
        <v>2005</v>
      </c>
      <c r="C1308" s="29" t="s">
        <v>13248</v>
      </c>
      <c r="D1308" s="85" t="s">
        <v>13252</v>
      </c>
      <c r="E1308" s="28" t="s">
        <v>13267</v>
      </c>
      <c r="F1308" s="28" t="s">
        <v>13290</v>
      </c>
      <c r="G1308" s="29"/>
      <c r="H1308" s="29"/>
      <c r="I1308" s="29"/>
      <c r="J1308" s="86" t="s">
        <v>12878</v>
      </c>
      <c r="K1308" s="29">
        <v>19</v>
      </c>
      <c r="L1308" s="28" t="s">
        <v>13226</v>
      </c>
      <c r="M1308" s="65" t="str">
        <f t="shared" si="129"/>
        <v>https://www.aiche.org/academy/conferences/loss-prevention-symposium/2005/proceeding</v>
      </c>
      <c r="N1308" s="40" t="str">
        <f t="shared" si="128"/>
        <v>E. M. Davis, "Low Temperature Oxidation of Methanol in the Presence of Sponge Nickel Leads to Filter Overpressure Incident," 39th Annual Loss Prevention Symposium, Session 90b, AIChE, 2005.</v>
      </c>
      <c r="O1308" s="90" t="str">
        <f t="shared" si="130"/>
        <v>https://www.aiche.org/academy/conferences/loss-prevention-symposium/2005/proceeding/session/technical-papers</v>
      </c>
      <c r="P1308" s="28" t="s">
        <v>17197</v>
      </c>
      <c r="Q1308" s="90" t="str">
        <f t="shared" si="127"/>
        <v>https://www.aiche.org/node/1851811/group/9606/session/124141/paper/854096</v>
      </c>
    </row>
    <row r="1309" spans="1:17" ht="46.5" x14ac:dyDescent="0.35">
      <c r="A1309" s="29">
        <v>1308</v>
      </c>
      <c r="B1309" s="29">
        <v>2005</v>
      </c>
      <c r="C1309" s="29" t="s">
        <v>13248</v>
      </c>
      <c r="D1309" s="85" t="s">
        <v>13252</v>
      </c>
      <c r="E1309" s="28" t="s">
        <v>13268</v>
      </c>
      <c r="F1309" s="28" t="s">
        <v>13305</v>
      </c>
      <c r="G1309" s="29"/>
      <c r="H1309" s="29"/>
      <c r="I1309" s="29"/>
      <c r="J1309" s="86" t="s">
        <v>12879</v>
      </c>
      <c r="K1309" s="29">
        <v>20</v>
      </c>
      <c r="L1309" s="28" t="s">
        <v>13226</v>
      </c>
      <c r="M1309" s="65" t="str">
        <f t="shared" si="129"/>
        <v>https://www.aiche.org/academy/conferences/loss-prevention-symposium/2005/proceeding</v>
      </c>
      <c r="N1309" s="40" t="str">
        <f t="shared" si="128"/>
        <v>D. Muzzio and M. Toth, "A Method to Determine if a Flowing Suspension Might Cause Electrostatic Damage to the Glass/TFE Liner of Steel Equipment," 39th Annual Loss Prevention Symposium, Session 90c, AIChE, 2005.</v>
      </c>
      <c r="O1309" s="90" t="str">
        <f t="shared" si="130"/>
        <v>https://www.aiche.org/academy/conferences/loss-prevention-symposium/2005/proceeding/session/technical-papers</v>
      </c>
      <c r="P1309" s="28" t="s">
        <v>17198</v>
      </c>
      <c r="Q1309" s="90" t="str">
        <f t="shared" si="127"/>
        <v>https://www.aiche.org/node/1851811/group/9606/session/124141/paper/854101</v>
      </c>
    </row>
    <row r="1310" spans="1:17" ht="46.5" x14ac:dyDescent="0.35">
      <c r="A1310" s="29">
        <v>1309</v>
      </c>
      <c r="B1310" s="29">
        <v>2005</v>
      </c>
      <c r="C1310" s="29" t="s">
        <v>13248</v>
      </c>
      <c r="D1310" s="85" t="s">
        <v>13252</v>
      </c>
      <c r="E1310" s="28" t="s">
        <v>13269</v>
      </c>
      <c r="F1310" s="28" t="s">
        <v>13291</v>
      </c>
      <c r="G1310" s="29"/>
      <c r="H1310" s="29"/>
      <c r="I1310" s="29"/>
      <c r="J1310" s="86" t="s">
        <v>12880</v>
      </c>
      <c r="K1310" s="29">
        <v>21</v>
      </c>
      <c r="L1310" s="28" t="s">
        <v>13226</v>
      </c>
      <c r="M1310" s="65" t="str">
        <f t="shared" si="129"/>
        <v>https://www.aiche.org/academy/conferences/loss-prevention-symposium/2005/proceeding</v>
      </c>
      <c r="N1310" s="40" t="str">
        <f t="shared" si="128"/>
        <v>S. S. Y. Wang, A. S. Kotnis, J. H. Simpson et al., "A Safe and Practical Procedure to Prepare Ethyl Diazoacetate," 39th Annual Loss Prevention Symposium, Session 90d, AIChE, 2005.</v>
      </c>
      <c r="O1310" s="90" t="str">
        <f t="shared" si="130"/>
        <v>https://www.aiche.org/academy/conferences/loss-prevention-symposium/2005/proceeding/session/technical-papers</v>
      </c>
      <c r="P1310" s="28" t="s">
        <v>17199</v>
      </c>
      <c r="Q1310" s="90" t="str">
        <f t="shared" si="127"/>
        <v>https://www.aiche.org/node/1851811/group/9606/session/124141/paper/854106</v>
      </c>
    </row>
    <row r="1311" spans="1:17" ht="46.5" x14ac:dyDescent="0.35">
      <c r="A1311" s="29">
        <v>1310</v>
      </c>
      <c r="B1311" s="29">
        <v>2005</v>
      </c>
      <c r="C1311" s="29" t="s">
        <v>13248</v>
      </c>
      <c r="D1311" s="85" t="s">
        <v>13252</v>
      </c>
      <c r="E1311" s="28" t="s">
        <v>14969</v>
      </c>
      <c r="F1311" s="28" t="s">
        <v>7985</v>
      </c>
      <c r="G1311" s="29"/>
      <c r="H1311" s="29"/>
      <c r="I1311" s="29"/>
      <c r="J1311" s="86" t="s">
        <v>12881</v>
      </c>
      <c r="K1311" s="29">
        <v>22</v>
      </c>
      <c r="L1311" s="28" t="s">
        <v>13226</v>
      </c>
      <c r="M1311" s="65" t="str">
        <f t="shared" si="129"/>
        <v>https://www.aiche.org/academy/conferences/loss-prevention-symposium/2005/proceeding</v>
      </c>
      <c r="N1311" s="40" t="str">
        <f t="shared" si="128"/>
        <v>C. Karayigitoglu and J. Holroyde, "Pfizer's Global Approach for Reducing Risks in Hydrogenation Operations," 39th Annual Loss Prevention Symposium, Session 90e, AIChE, 2005.</v>
      </c>
      <c r="O1311" s="90" t="str">
        <f t="shared" si="130"/>
        <v>https://www.aiche.org/academy/conferences/loss-prevention-symposium/2005/proceeding/session/technical-papers</v>
      </c>
      <c r="P1311" s="28" t="s">
        <v>17200</v>
      </c>
      <c r="Q1311" s="90" t="str">
        <f t="shared" si="127"/>
        <v>https://www.aiche.org/node/1851811/group/9606/session/124141/paper/854111</v>
      </c>
    </row>
    <row r="1312" spans="1:17" ht="31" x14ac:dyDescent="0.35">
      <c r="A1312" s="29">
        <v>1311</v>
      </c>
      <c r="B1312" s="29">
        <v>2005</v>
      </c>
      <c r="C1312" s="29" t="s">
        <v>13248</v>
      </c>
      <c r="D1312" s="85" t="s">
        <v>13252</v>
      </c>
      <c r="E1312" s="28" t="s">
        <v>14970</v>
      </c>
      <c r="F1312" s="28" t="s">
        <v>13292</v>
      </c>
      <c r="G1312" s="29"/>
      <c r="H1312" s="29"/>
      <c r="I1312" s="29"/>
      <c r="J1312" s="86" t="s">
        <v>12882</v>
      </c>
      <c r="K1312" s="29">
        <v>23</v>
      </c>
      <c r="L1312" s="28" t="s">
        <v>13226</v>
      </c>
      <c r="M1312" s="65" t="str">
        <f t="shared" si="129"/>
        <v>https://www.aiche.org/academy/conferences/loss-prevention-symposium/2005/proceeding</v>
      </c>
      <c r="N1312" s="40" t="str">
        <f t="shared" si="128"/>
        <v>S. Thornton, "Effectively Managing Change," 39th Annual Loss Prevention Symposium, Session 90f, AIChE, 2005.</v>
      </c>
      <c r="O1312" s="90" t="str">
        <f t="shared" si="130"/>
        <v>https://www.aiche.org/academy/conferences/loss-prevention-symposium/2005/proceeding/session/technical-papers</v>
      </c>
      <c r="P1312" s="28" t="s">
        <v>17201</v>
      </c>
      <c r="Q1312" s="90" t="str">
        <f t="shared" si="127"/>
        <v>https://www.aiche.org/node/1851811/group/9606/session/124141/paper/854116</v>
      </c>
    </row>
    <row r="1313" spans="1:17" ht="31" x14ac:dyDescent="0.35">
      <c r="A1313" s="29">
        <v>1312</v>
      </c>
      <c r="B1313" s="29">
        <v>2005</v>
      </c>
      <c r="C1313" s="29" t="s">
        <v>13248</v>
      </c>
      <c r="D1313" s="85" t="s">
        <v>12964</v>
      </c>
      <c r="E1313" s="28" t="s">
        <v>13270</v>
      </c>
      <c r="F1313" s="28" t="s">
        <v>11540</v>
      </c>
      <c r="G1313" s="29"/>
      <c r="H1313" s="29"/>
      <c r="I1313" s="29"/>
      <c r="J1313" s="86" t="s">
        <v>12883</v>
      </c>
      <c r="K1313" s="29">
        <v>24</v>
      </c>
      <c r="L1313" s="28" t="s">
        <v>13226</v>
      </c>
      <c r="M1313" s="65" t="str">
        <f t="shared" si="129"/>
        <v>https://www.aiche.org/academy/conferences/loss-prevention-symposium/2005/proceeding</v>
      </c>
      <c r="N1313" s="40" t="str">
        <f t="shared" si="128"/>
        <v>D. C. Kirby, "Back To The Basics In Dust Explosions," 39th Annual Loss Prevention Symposium, Session 91a, AIChE, 2005.</v>
      </c>
      <c r="O1313" s="90" t="str">
        <f t="shared" si="130"/>
        <v>https://www.aiche.org/academy/conferences/loss-prevention-symposium/2005/proceeding/session/technical-papers</v>
      </c>
      <c r="P1313" s="28" t="s">
        <v>17202</v>
      </c>
      <c r="Q1313" s="90" t="str">
        <f t="shared" si="127"/>
        <v>https://www.aiche.org/node/1851811/group/9606/session/124141/paper/854121</v>
      </c>
    </row>
    <row r="1314" spans="1:17" ht="46.5" x14ac:dyDescent="0.35">
      <c r="A1314" s="29">
        <v>1313</v>
      </c>
      <c r="B1314" s="29">
        <v>2005</v>
      </c>
      <c r="C1314" s="29" t="s">
        <v>13248</v>
      </c>
      <c r="D1314" s="85" t="s">
        <v>12964</v>
      </c>
      <c r="E1314" s="28" t="s">
        <v>14971</v>
      </c>
      <c r="F1314" s="28" t="s">
        <v>13293</v>
      </c>
      <c r="G1314" s="29"/>
      <c r="H1314" s="29"/>
      <c r="I1314" s="29"/>
      <c r="J1314" s="86" t="s">
        <v>12884</v>
      </c>
      <c r="K1314" s="29">
        <v>25</v>
      </c>
      <c r="L1314" s="28" t="s">
        <v>13226</v>
      </c>
      <c r="M1314" s="65" t="str">
        <f t="shared" si="129"/>
        <v>https://www.aiche.org/academy/conferences/loss-prevention-symposium/2005/proceeding</v>
      </c>
      <c r="N1314" s="40" t="str">
        <f t="shared" si="128"/>
        <v>R. Zalosh, S. Grossel, R. Kahn et al., "Dust Explosion Scenarios and Case Histories in the CCPS Guidelines for Safe Handling of Powders and Bulk Solids," 39th Annual Loss Prevention Symposium, Session 91b, AIChE, 2005.</v>
      </c>
      <c r="O1314" s="90" t="str">
        <f t="shared" si="130"/>
        <v>https://www.aiche.org/academy/conferences/loss-prevention-symposium/2005/proceeding/session/technical-papers</v>
      </c>
      <c r="P1314" s="28" t="s">
        <v>17203</v>
      </c>
      <c r="Q1314" s="90" t="str">
        <f t="shared" si="127"/>
        <v>https://www.aiche.org/node/1851811/group/9606/session/124141/paper/854126</v>
      </c>
    </row>
    <row r="1315" spans="1:17" ht="62" x14ac:dyDescent="0.35">
      <c r="A1315" s="29">
        <v>1314</v>
      </c>
      <c r="B1315" s="29">
        <v>2005</v>
      </c>
      <c r="C1315" s="29" t="s">
        <v>13248</v>
      </c>
      <c r="D1315" s="85" t="s">
        <v>12964</v>
      </c>
      <c r="E1315" s="28" t="s">
        <v>14972</v>
      </c>
      <c r="F1315" s="28" t="s">
        <v>13294</v>
      </c>
      <c r="G1315" s="29"/>
      <c r="H1315" s="29"/>
      <c r="I1315" s="29"/>
      <c r="J1315" s="86" t="s">
        <v>12885</v>
      </c>
      <c r="K1315" s="29">
        <v>26</v>
      </c>
      <c r="L1315" s="28" t="s">
        <v>13226</v>
      </c>
      <c r="M1315" s="65" t="str">
        <f t="shared" si="129"/>
        <v>https://www.aiche.org/academy/conferences/loss-prevention-symposium/2005/proceeding</v>
      </c>
      <c r="N1315" s="40" t="str">
        <f t="shared" si="128"/>
        <v>W. Hoyle, G. Joseph, M. Kaszniak et al., "Investigation Of A Combustible Dust Explosion at an Automotive Acoustic Insulation Manufacture: A Case Study of A U.S. Chemical Safety And Hazard Investigation Board," 39th Annual Loss Prevention Symposium, Session 91c, AIChE, 2005.</v>
      </c>
      <c r="O1315" s="90" t="str">
        <f t="shared" si="130"/>
        <v>https://www.aiche.org/academy/conferences/loss-prevention-symposium/2005/proceeding/session/technical-papers</v>
      </c>
      <c r="P1315" s="28" t="s">
        <v>17204</v>
      </c>
      <c r="Q1315" s="90" t="str">
        <f t="shared" si="127"/>
        <v>https://www.aiche.org/node/1851811/group/9606/session/124141/paper/854131</v>
      </c>
    </row>
    <row r="1316" spans="1:17" ht="46.5" x14ac:dyDescent="0.35">
      <c r="A1316" s="29">
        <v>1315</v>
      </c>
      <c r="B1316" s="29">
        <v>2005</v>
      </c>
      <c r="C1316" s="29" t="s">
        <v>13248</v>
      </c>
      <c r="D1316" s="85" t="s">
        <v>12964</v>
      </c>
      <c r="E1316" s="28" t="s">
        <v>13271</v>
      </c>
      <c r="F1316" s="28" t="s">
        <v>14973</v>
      </c>
      <c r="G1316" s="29"/>
      <c r="H1316" s="29"/>
      <c r="I1316" s="29"/>
      <c r="J1316" s="86" t="s">
        <v>12886</v>
      </c>
      <c r="K1316" s="29">
        <v>27</v>
      </c>
      <c r="L1316" s="28" t="s">
        <v>13226</v>
      </c>
      <c r="M1316" s="65" t="str">
        <f t="shared" si="129"/>
        <v>https://www.aiche.org/academy/conferences/loss-prevention-symposium/2005/proceeding</v>
      </c>
      <c r="N1316" s="40" t="str">
        <f t="shared" si="128"/>
        <v>B. Nalda-Reyes, A. Dastidar, and C. Dahn, "Evaluation Of Dust And Hybrid Explosion Potential In Process Plants," 39th Annual Loss Prevention Symposium, Session 91d, AIChE, 2005.</v>
      </c>
      <c r="O1316" s="90" t="str">
        <f t="shared" si="130"/>
        <v>https://www.aiche.org/academy/conferences/loss-prevention-symposium/2005/proceeding/session/technical-papers</v>
      </c>
      <c r="P1316" s="28" t="s">
        <v>17205</v>
      </c>
      <c r="Q1316" s="90" t="str">
        <f t="shared" si="127"/>
        <v>https://www.aiche.org/node/1851811/group/9606/session/124141/paper/854136</v>
      </c>
    </row>
    <row r="1317" spans="1:17" ht="31" x14ac:dyDescent="0.35">
      <c r="A1317" s="29">
        <v>1316</v>
      </c>
      <c r="B1317" s="29">
        <v>2005</v>
      </c>
      <c r="C1317" s="29" t="s">
        <v>13248</v>
      </c>
      <c r="D1317" s="85" t="s">
        <v>12964</v>
      </c>
      <c r="E1317" s="28" t="s">
        <v>13272</v>
      </c>
      <c r="F1317" s="28" t="s">
        <v>12422</v>
      </c>
      <c r="G1317" s="29"/>
      <c r="H1317" s="29"/>
      <c r="I1317" s="29"/>
      <c r="J1317" s="86" t="s">
        <v>12887</v>
      </c>
      <c r="K1317" s="29">
        <v>28</v>
      </c>
      <c r="L1317" s="28" t="s">
        <v>13226</v>
      </c>
      <c r="M1317" s="65" t="str">
        <f t="shared" si="129"/>
        <v>https://www.aiche.org/academy/conferences/loss-prevention-symposium/2005/proceeding</v>
      </c>
      <c r="N1317" s="40" t="str">
        <f t="shared" si="128"/>
        <v>E. Ural, "Dust Explosion Venting through Ducts," 39th Annual Loss Prevention Symposium, Session 91e, AIChE, 2005.</v>
      </c>
      <c r="O1317" s="90" t="str">
        <f t="shared" si="130"/>
        <v>https://www.aiche.org/academy/conferences/loss-prevention-symposium/2005/proceeding/session/technical-papers</v>
      </c>
      <c r="P1317" s="28" t="s">
        <v>17206</v>
      </c>
      <c r="Q1317" s="90" t="str">
        <f t="shared" si="127"/>
        <v>https://www.aiche.org/node/1851811/group/9606/session/124141/paper/854141</v>
      </c>
    </row>
    <row r="1318" spans="1:17" ht="31" x14ac:dyDescent="0.35">
      <c r="A1318" s="29">
        <v>1317</v>
      </c>
      <c r="B1318" s="29">
        <v>2005</v>
      </c>
      <c r="C1318" s="29" t="s">
        <v>13248</v>
      </c>
      <c r="D1318" s="85" t="s">
        <v>12964</v>
      </c>
      <c r="E1318" s="28" t="s">
        <v>13273</v>
      </c>
      <c r="F1318" s="28" t="s">
        <v>14974</v>
      </c>
      <c r="G1318" s="29"/>
      <c r="H1318" s="29"/>
      <c r="I1318" s="29"/>
      <c r="J1318" s="86" t="s">
        <v>12888</v>
      </c>
      <c r="K1318" s="29">
        <v>29</v>
      </c>
      <c r="L1318" s="28" t="s">
        <v>13226</v>
      </c>
      <c r="M1318" s="65" t="str">
        <f t="shared" si="129"/>
        <v>https://www.aiche.org/academy/conferences/loss-prevention-symposium/2005/proceeding</v>
      </c>
      <c r="N1318" s="40" t="str">
        <f t="shared" si="128"/>
        <v>A. Blair and B. Hoyle, "Combustible Dust Hazard Study," 39th Annual Loss Prevention Symposium, Session 91f, AIChE, 2005.</v>
      </c>
      <c r="O1318" s="90" t="str">
        <f t="shared" si="130"/>
        <v>https://www.aiche.org/academy/conferences/loss-prevention-symposium/2005/proceeding/session/technical-papers</v>
      </c>
      <c r="P1318" s="28" t="s">
        <v>17207</v>
      </c>
      <c r="Q1318" s="90" t="str">
        <f t="shared" si="127"/>
        <v>https://www.aiche.org/node/1851811/group/9606/session/124141/paper/854146</v>
      </c>
    </row>
    <row r="1319" spans="1:17" ht="31" x14ac:dyDescent="0.35">
      <c r="A1319" s="29">
        <v>1318</v>
      </c>
      <c r="B1319" s="29">
        <v>2005</v>
      </c>
      <c r="C1319" s="29" t="s">
        <v>13248</v>
      </c>
      <c r="D1319" s="85" t="s">
        <v>12964</v>
      </c>
      <c r="E1319" s="28" t="s">
        <v>13274</v>
      </c>
      <c r="F1319" s="28" t="s">
        <v>14974</v>
      </c>
      <c r="G1319" s="29"/>
      <c r="H1319" s="29"/>
      <c r="I1319" s="29"/>
      <c r="J1319" s="86" t="s">
        <v>13247</v>
      </c>
      <c r="K1319" s="29">
        <v>30</v>
      </c>
      <c r="L1319" s="28" t="s">
        <v>13226</v>
      </c>
      <c r="M1319" s="65" t="str">
        <f t="shared" si="129"/>
        <v>https://www.aiche.org/academy/conferences/loss-prevention-symposium/2005/proceeding</v>
      </c>
      <c r="N1319" s="40" t="str">
        <f t="shared" si="128"/>
        <v>A. Blair and B. Hoyle, "Discussion on Dust Hazard Study," 39th Annual Loss Prevention Symposium, Session 91g, AIChE, 2005.</v>
      </c>
      <c r="O1319" s="90" t="str">
        <f t="shared" si="130"/>
        <v>https://www.aiche.org/academy/conferences/loss-prevention-symposium/2005/proceeding/session/technical-papers</v>
      </c>
      <c r="P1319" s="28" t="s">
        <v>17208</v>
      </c>
      <c r="Q1319" s="90" t="str">
        <f t="shared" si="127"/>
        <v>https://www.aiche.org/node/1851811/group/9606/session/124141/paper/854151</v>
      </c>
    </row>
    <row r="1320" spans="1:17" ht="31" x14ac:dyDescent="0.35">
      <c r="A1320" s="29">
        <v>1319</v>
      </c>
      <c r="B1320" s="29">
        <v>2005</v>
      </c>
      <c r="C1320" s="29" t="s">
        <v>13248</v>
      </c>
      <c r="D1320" s="85" t="s">
        <v>13069</v>
      </c>
      <c r="E1320" s="28" t="s">
        <v>13275</v>
      </c>
      <c r="F1320" s="28" t="s">
        <v>13295</v>
      </c>
      <c r="G1320" s="29"/>
      <c r="H1320" s="29"/>
      <c r="I1320" s="29"/>
      <c r="J1320" s="86" t="s">
        <v>12889</v>
      </c>
      <c r="K1320" s="29">
        <v>31</v>
      </c>
      <c r="L1320" s="28" t="s">
        <v>13226</v>
      </c>
      <c r="M1320" s="65" t="str">
        <f t="shared" si="129"/>
        <v>https://www.aiche.org/academy/conferences/loss-prevention-symposium/2005/proceeding</v>
      </c>
      <c r="N1320" s="40" t="str">
        <f t="shared" si="128"/>
        <v>D. M. Tjernlund and S. J. Luzik, "Insidious Explosion Hazards in the Mining Industry," 39th Annual Loss Prevention Symposium, Session 92a, AIChE, 2005.</v>
      </c>
      <c r="O1320" s="90" t="str">
        <f t="shared" si="130"/>
        <v>https://www.aiche.org/academy/conferences/loss-prevention-symposium/2005/proceeding/session/technical-papers</v>
      </c>
      <c r="P1320" s="28" t="s">
        <v>17209</v>
      </c>
      <c r="Q1320" s="90" t="str">
        <f t="shared" si="127"/>
        <v>https://www.aiche.org/node/1851811/group/9606/session/124141/paper/854156</v>
      </c>
    </row>
    <row r="1321" spans="1:17" ht="46.5" x14ac:dyDescent="0.35">
      <c r="A1321" s="29">
        <v>1320</v>
      </c>
      <c r="B1321" s="29">
        <v>2005</v>
      </c>
      <c r="C1321" s="29" t="s">
        <v>13248</v>
      </c>
      <c r="D1321" s="85" t="s">
        <v>13069</v>
      </c>
      <c r="E1321" s="28" t="s">
        <v>13276</v>
      </c>
      <c r="F1321" s="28" t="s">
        <v>13296</v>
      </c>
      <c r="G1321" s="29"/>
      <c r="H1321" s="29"/>
      <c r="I1321" s="29"/>
      <c r="J1321" s="86" t="s">
        <v>12890</v>
      </c>
      <c r="K1321" s="29">
        <v>32</v>
      </c>
      <c r="L1321" s="28" t="s">
        <v>13226</v>
      </c>
      <c r="M1321" s="65" t="str">
        <f t="shared" si="129"/>
        <v>https://www.aiche.org/academy/conferences/loss-prevention-symposium/2005/proceeding</v>
      </c>
      <c r="N1321" s="40" t="str">
        <f t="shared" si="128"/>
        <v>J. Yuill, "Two Large Losses: Refinery Fire and Vapor Cloud Explosion at a Natural Gas Processing Plant," 39th Annual Loss Prevention Symposium, Session 92b, AIChE, 2005.</v>
      </c>
      <c r="O1321" s="90" t="str">
        <f t="shared" si="130"/>
        <v>https://www.aiche.org/academy/conferences/loss-prevention-symposium/2005/proceeding/session/technical-papers</v>
      </c>
      <c r="P1321" s="28" t="s">
        <v>17210</v>
      </c>
      <c r="Q1321" s="90" t="str">
        <f t="shared" si="127"/>
        <v>https://www.aiche.org/node/1851811/group/9606/session/124141/paper/854161</v>
      </c>
    </row>
    <row r="1322" spans="1:17" ht="46.5" x14ac:dyDescent="0.35">
      <c r="A1322" s="29">
        <v>1321</v>
      </c>
      <c r="B1322" s="29">
        <v>2005</v>
      </c>
      <c r="C1322" s="29" t="s">
        <v>13248</v>
      </c>
      <c r="D1322" s="85" t="s">
        <v>13069</v>
      </c>
      <c r="E1322" s="28" t="s">
        <v>13277</v>
      </c>
      <c r="F1322" s="28" t="s">
        <v>13297</v>
      </c>
      <c r="G1322" s="29"/>
      <c r="H1322" s="29"/>
      <c r="I1322" s="29"/>
      <c r="J1322" s="86" t="s">
        <v>12891</v>
      </c>
      <c r="K1322" s="29">
        <v>33</v>
      </c>
      <c r="L1322" s="28" t="s">
        <v>13226</v>
      </c>
      <c r="M1322" s="65" t="str">
        <f t="shared" si="129"/>
        <v>https://www.aiche.org/academy/conferences/loss-prevention-symposium/2005/proceeding</v>
      </c>
      <c r="N1322" s="40" t="str">
        <f t="shared" si="128"/>
        <v>L. Long, J. Banks, M. Morris et al., "U.S. Chemical Safety Board Investigation: Positive Pressure Control Room Failure," 39th Annual Loss Prevention Symposium, Session 92c, AIChE, 2005.</v>
      </c>
      <c r="O1322" s="90" t="str">
        <f t="shared" si="130"/>
        <v>https://www.aiche.org/academy/conferences/loss-prevention-symposium/2005/proceeding/session/technical-papers</v>
      </c>
      <c r="P1322" s="28" t="s">
        <v>17211</v>
      </c>
      <c r="Q1322" s="90" t="str">
        <f t="shared" si="127"/>
        <v>https://www.aiche.org/node/1851811/group/9606/session/124141/paper/854166</v>
      </c>
    </row>
    <row r="1323" spans="1:17" ht="46.5" x14ac:dyDescent="0.35">
      <c r="A1323" s="29">
        <v>1322</v>
      </c>
      <c r="B1323" s="29">
        <v>2005</v>
      </c>
      <c r="C1323" s="29" t="s">
        <v>13248</v>
      </c>
      <c r="D1323" s="85" t="s">
        <v>13069</v>
      </c>
      <c r="E1323" s="28" t="s">
        <v>13278</v>
      </c>
      <c r="F1323" s="28" t="s">
        <v>13298</v>
      </c>
      <c r="G1323" s="29"/>
      <c r="H1323" s="29"/>
      <c r="I1323" s="29"/>
      <c r="J1323" s="86" t="s">
        <v>13227</v>
      </c>
      <c r="K1323" s="29">
        <v>34</v>
      </c>
      <c r="L1323" s="28" t="s">
        <v>13226</v>
      </c>
      <c r="M1323" s="65" t="str">
        <f t="shared" si="129"/>
        <v>https://www.aiche.org/academy/conferences/loss-prevention-symposium/2005/proceeding</v>
      </c>
      <c r="N1323" s="40" t="str">
        <f t="shared" si="128"/>
        <v>J-C Lecoze, N. Dechy, S. Lim et al., "The 27 March 2003 Billy-Berclau Accident - A Technical and Organisational Investigation," 39th Annual Loss Prevention Symposium, Session 154a, AIChE, 2005.</v>
      </c>
      <c r="O1323" s="90" t="str">
        <f t="shared" si="130"/>
        <v>https://www.aiche.org/academy/conferences/loss-prevention-symposium/2005/proceeding/session/technical-papers</v>
      </c>
      <c r="P1323" s="28" t="s">
        <v>17212</v>
      </c>
      <c r="Q1323" s="90" t="str">
        <f t="shared" si="127"/>
        <v>https://www.aiche.org/node/1851811/group/9606/session/124141/paper/854171</v>
      </c>
    </row>
    <row r="1324" spans="1:17" ht="46.5" x14ac:dyDescent="0.35">
      <c r="A1324" s="29">
        <v>1323</v>
      </c>
      <c r="B1324" s="29">
        <v>2005</v>
      </c>
      <c r="C1324" s="29" t="s">
        <v>13248</v>
      </c>
      <c r="D1324" s="85" t="s">
        <v>13069</v>
      </c>
      <c r="E1324" s="28" t="s">
        <v>13279</v>
      </c>
      <c r="F1324" s="28" t="s">
        <v>3541</v>
      </c>
      <c r="G1324" s="29"/>
      <c r="H1324" s="29"/>
      <c r="I1324" s="29"/>
      <c r="J1324" s="86" t="s">
        <v>13228</v>
      </c>
      <c r="K1324" s="29">
        <v>35</v>
      </c>
      <c r="L1324" s="28" t="s">
        <v>13226</v>
      </c>
      <c r="M1324" s="65" t="str">
        <f t="shared" si="129"/>
        <v>https://www.aiche.org/academy/conferences/loss-prevention-symposium/2005/proceeding</v>
      </c>
      <c r="N1324" s="40" t="str">
        <f t="shared" si="128"/>
        <v>R. Thibault, "When Risk Becomes Reality: Formosa Plastics' Response to a Plant Explosion," 39th Annual Loss Prevention Symposium, Session 154b, AIChE, 2005.</v>
      </c>
      <c r="O1324" s="90" t="str">
        <f t="shared" si="130"/>
        <v>https://www.aiche.org/academy/conferences/loss-prevention-symposium/2005/proceeding/session/technical-papers</v>
      </c>
      <c r="P1324" s="28" t="s">
        <v>17213</v>
      </c>
      <c r="Q1324" s="90" t="str">
        <f t="shared" si="127"/>
        <v>https://www.aiche.org/node/1851811/group/9606/session/124141/paper/854176</v>
      </c>
    </row>
    <row r="1325" spans="1:17" ht="31" x14ac:dyDescent="0.35">
      <c r="A1325" s="29">
        <v>1324</v>
      </c>
      <c r="B1325" s="29">
        <v>2005</v>
      </c>
      <c r="C1325" s="29" t="s">
        <v>13248</v>
      </c>
      <c r="D1325" s="85" t="s">
        <v>13069</v>
      </c>
      <c r="E1325" s="28" t="s">
        <v>3544</v>
      </c>
      <c r="F1325" s="28" t="s">
        <v>3545</v>
      </c>
      <c r="G1325" s="29"/>
      <c r="H1325" s="29"/>
      <c r="I1325" s="29"/>
      <c r="J1325" s="86" t="s">
        <v>13229</v>
      </c>
      <c r="K1325" s="29">
        <v>36</v>
      </c>
      <c r="L1325" s="28" t="s">
        <v>13226</v>
      </c>
      <c r="M1325" s="65" t="str">
        <f>HYPERLINK("https://www.aiche.org/academy/conferences/loss-prevention-symposium/2005/proceeding")</f>
        <v>https://www.aiche.org/academy/conferences/loss-prevention-symposium/2005/proceeding</v>
      </c>
      <c r="N1325" s="40" t="str">
        <f t="shared" si="128"/>
        <v>A. Ness and R. Gibson, "Handling Chemicals in Small Containers," 39th Annual Loss Prevention Symposium, Session 154c, AIChE, 2005.</v>
      </c>
      <c r="O1325" s="90" t="str">
        <f>HYPERLINK("https://www.aiche.org/academy/conferences/loss-prevention-symposium/2005/proceeding/session/technical-papers")</f>
        <v>https://www.aiche.org/academy/conferences/loss-prevention-symposium/2005/proceeding/session/technical-papers</v>
      </c>
      <c r="P1325" s="28" t="s">
        <v>17214</v>
      </c>
      <c r="Q1325" s="90" t="str">
        <f t="shared" si="127"/>
        <v>https://www.aiche.org/node/1851811/group/9606/session/124141/paper/854181</v>
      </c>
    </row>
    <row r="1326" spans="1:17" x14ac:dyDescent="0.35">
      <c r="A1326" s="29"/>
      <c r="B1326" s="29"/>
      <c r="C1326" s="29"/>
      <c r="D1326" s="38"/>
      <c r="E1326" s="28"/>
      <c r="F1326" s="28"/>
      <c r="G1326" s="29"/>
      <c r="H1326" s="29"/>
      <c r="I1326" s="29"/>
      <c r="J1326" s="29"/>
      <c r="K1326" s="29"/>
      <c r="L1326" s="28"/>
      <c r="M1326" s="28"/>
      <c r="N1326" s="28"/>
      <c r="O1326" s="28"/>
      <c r="P1326" s="28"/>
      <c r="Q1326" s="28"/>
    </row>
    <row r="1327" spans="1:17" x14ac:dyDescent="0.35">
      <c r="C1327" s="89"/>
      <c r="D1327" s="88"/>
      <c r="E1327" s="87"/>
      <c r="F1327" s="87"/>
      <c r="G1327" s="89"/>
      <c r="H1327" s="89"/>
      <c r="I1327" s="89"/>
      <c r="J1327" s="89"/>
      <c r="K1327" s="89"/>
      <c r="L1327" s="87"/>
    </row>
    <row r="1328" spans="1:17" x14ac:dyDescent="0.35">
      <c r="C1328" s="29"/>
      <c r="D1328" s="38"/>
      <c r="E1328" s="28"/>
      <c r="F1328" s="28"/>
      <c r="G1328" s="29"/>
      <c r="H1328" s="29"/>
      <c r="I1328" s="29"/>
      <c r="J1328" s="29"/>
      <c r="K1328" s="29"/>
      <c r="L1328" s="28"/>
    </row>
    <row r="1329" spans="3:12" x14ac:dyDescent="0.35">
      <c r="C1329" s="29"/>
      <c r="D1329" s="38"/>
      <c r="E1329" s="28"/>
      <c r="F1329" s="28"/>
      <c r="G1329" s="29"/>
      <c r="H1329" s="29"/>
      <c r="I1329" s="29"/>
      <c r="J1329" s="29"/>
      <c r="K1329" s="29"/>
      <c r="L1329" s="28"/>
    </row>
    <row r="1330" spans="3:12" x14ac:dyDescent="0.35">
      <c r="C1330" s="29"/>
      <c r="D1330" s="38"/>
      <c r="E1330" s="28"/>
      <c r="F1330" s="28"/>
      <c r="G1330" s="29"/>
      <c r="H1330" s="29"/>
      <c r="I1330" s="29"/>
      <c r="J1330" s="29"/>
      <c r="K1330" s="29"/>
      <c r="L1330" s="28"/>
    </row>
    <row r="1331" spans="3:12" x14ac:dyDescent="0.35">
      <c r="C1331" s="29"/>
      <c r="D1331" s="38"/>
      <c r="E1331" s="28"/>
      <c r="F1331" s="28"/>
      <c r="G1331" s="29"/>
      <c r="H1331" s="29"/>
      <c r="I1331" s="29"/>
      <c r="J1331" s="29"/>
      <c r="K1331" s="29"/>
      <c r="L1331" s="28"/>
    </row>
    <row r="1332" spans="3:12" x14ac:dyDescent="0.35">
      <c r="C1332" s="29"/>
      <c r="D1332" s="38"/>
      <c r="E1332" s="28"/>
      <c r="F1332" s="28"/>
      <c r="G1332" s="29"/>
      <c r="H1332" s="29"/>
      <c r="I1332" s="29"/>
      <c r="J1332" s="29"/>
      <c r="K1332" s="29"/>
      <c r="L1332" s="28"/>
    </row>
    <row r="1333" spans="3:12" x14ac:dyDescent="0.35">
      <c r="C1333" s="29"/>
      <c r="D1333" s="38"/>
      <c r="E1333" s="28"/>
      <c r="F1333" s="28"/>
      <c r="G1333" s="29"/>
      <c r="H1333" s="29"/>
      <c r="I1333" s="29"/>
      <c r="J1333" s="29"/>
      <c r="K1333" s="29"/>
      <c r="L1333" s="28"/>
    </row>
    <row r="1334" spans="3:12" x14ac:dyDescent="0.35">
      <c r="C1334" s="29"/>
      <c r="D1334" s="38"/>
      <c r="E1334" s="28"/>
      <c r="F1334" s="28"/>
      <c r="G1334" s="29"/>
      <c r="H1334" s="29"/>
      <c r="I1334" s="29"/>
      <c r="J1334" s="29"/>
      <c r="K1334" s="29"/>
      <c r="L1334" s="28"/>
    </row>
    <row r="1335" spans="3:12" x14ac:dyDescent="0.35">
      <c r="C1335" s="29"/>
      <c r="D1335" s="38"/>
      <c r="E1335" s="28"/>
      <c r="F1335" s="28"/>
      <c r="G1335" s="29"/>
      <c r="H1335" s="29"/>
      <c r="I1335" s="29"/>
      <c r="J1335" s="29"/>
      <c r="K1335" s="29"/>
      <c r="L1335" s="28"/>
    </row>
    <row r="1336" spans="3:12" x14ac:dyDescent="0.35">
      <c r="C1336" s="29"/>
      <c r="D1336" s="38"/>
      <c r="E1336" s="28"/>
      <c r="F1336" s="28"/>
      <c r="G1336" s="29"/>
      <c r="H1336" s="29"/>
      <c r="I1336" s="29"/>
      <c r="J1336" s="29"/>
      <c r="K1336" s="29"/>
      <c r="L1336" s="28"/>
    </row>
    <row r="1337" spans="3:12" x14ac:dyDescent="0.35">
      <c r="C1337" s="29"/>
      <c r="D1337" s="38"/>
      <c r="E1337" s="28"/>
      <c r="F1337" s="28"/>
      <c r="G1337" s="29"/>
      <c r="H1337" s="29"/>
      <c r="I1337" s="29"/>
      <c r="J1337" s="29"/>
      <c r="K1337" s="29"/>
      <c r="L1337" s="28"/>
    </row>
    <row r="1338" spans="3:12" x14ac:dyDescent="0.35">
      <c r="C1338" s="29"/>
      <c r="D1338" s="38"/>
      <c r="E1338" s="28"/>
      <c r="F1338" s="28"/>
      <c r="G1338" s="29"/>
      <c r="H1338" s="29"/>
      <c r="I1338" s="29"/>
      <c r="J1338" s="29"/>
      <c r="K1338" s="29"/>
      <c r="L1338" s="28"/>
    </row>
    <row r="1339" spans="3:12" x14ac:dyDescent="0.35">
      <c r="C1339" s="29"/>
      <c r="D1339" s="38"/>
      <c r="E1339" s="28"/>
      <c r="F1339" s="28"/>
      <c r="G1339" s="29"/>
      <c r="H1339" s="29"/>
      <c r="I1339" s="29"/>
      <c r="J1339" s="29"/>
      <c r="K1339" s="29"/>
      <c r="L1339" s="28"/>
    </row>
    <row r="1340" spans="3:12" x14ac:dyDescent="0.35">
      <c r="C1340" s="29"/>
      <c r="D1340" s="38"/>
      <c r="E1340" s="28"/>
      <c r="F1340" s="28"/>
      <c r="G1340" s="29"/>
      <c r="H1340" s="29"/>
      <c r="I1340" s="29"/>
      <c r="J1340" s="29"/>
      <c r="K1340" s="29"/>
      <c r="L1340" s="28"/>
    </row>
    <row r="1341" spans="3:12" x14ac:dyDescent="0.35">
      <c r="C1341" s="29"/>
      <c r="D1341" s="38"/>
      <c r="E1341" s="28"/>
      <c r="F1341" s="28"/>
      <c r="G1341" s="29"/>
      <c r="H1341" s="29"/>
      <c r="I1341" s="29"/>
      <c r="J1341" s="29"/>
      <c r="K1341" s="29"/>
      <c r="L1341" s="28"/>
    </row>
    <row r="1342" spans="3:12" x14ac:dyDescent="0.35">
      <c r="C1342" s="29"/>
      <c r="D1342" s="38"/>
      <c r="E1342" s="28"/>
      <c r="F1342" s="28"/>
      <c r="G1342" s="29"/>
      <c r="H1342" s="29"/>
      <c r="I1342" s="29"/>
      <c r="J1342" s="29"/>
      <c r="K1342" s="29"/>
      <c r="L1342" s="28"/>
    </row>
    <row r="1343" spans="3:12" x14ac:dyDescent="0.35">
      <c r="C1343" s="29"/>
      <c r="D1343" s="38"/>
      <c r="E1343" s="28"/>
      <c r="F1343" s="28"/>
      <c r="G1343" s="29"/>
      <c r="H1343" s="29"/>
      <c r="I1343" s="29"/>
      <c r="J1343" s="29"/>
      <c r="K1343" s="29"/>
      <c r="L1343" s="28"/>
    </row>
    <row r="1344" spans="3:12" x14ac:dyDescent="0.35">
      <c r="C1344" s="29"/>
      <c r="D1344" s="38"/>
      <c r="E1344" s="28"/>
      <c r="F1344" s="28"/>
      <c r="G1344" s="29"/>
      <c r="H1344" s="29"/>
      <c r="I1344" s="29"/>
      <c r="J1344" s="29"/>
      <c r="K1344" s="29"/>
      <c r="L1344" s="28"/>
    </row>
    <row r="1345" spans="3:12" x14ac:dyDescent="0.35">
      <c r="C1345" s="29"/>
      <c r="D1345" s="38"/>
      <c r="E1345" s="28"/>
      <c r="F1345" s="28"/>
      <c r="G1345" s="29"/>
      <c r="H1345" s="29"/>
      <c r="I1345" s="29"/>
      <c r="J1345" s="29"/>
      <c r="K1345" s="29"/>
      <c r="L1345" s="28"/>
    </row>
    <row r="1346" spans="3:12" x14ac:dyDescent="0.35">
      <c r="C1346" s="29"/>
      <c r="D1346" s="38"/>
      <c r="E1346" s="28"/>
      <c r="F1346" s="28"/>
      <c r="G1346" s="29"/>
      <c r="H1346" s="29"/>
      <c r="I1346" s="29"/>
      <c r="J1346" s="29"/>
      <c r="K1346" s="29"/>
      <c r="L1346" s="28"/>
    </row>
    <row r="1347" spans="3:12" x14ac:dyDescent="0.35">
      <c r="C1347" s="29"/>
      <c r="D1347" s="38"/>
      <c r="E1347" s="28"/>
      <c r="F1347" s="28"/>
      <c r="G1347" s="29"/>
      <c r="H1347" s="29"/>
      <c r="I1347" s="29"/>
      <c r="J1347" s="29"/>
      <c r="K1347" s="29"/>
      <c r="L1347" s="28"/>
    </row>
    <row r="1348" spans="3:12" x14ac:dyDescent="0.35">
      <c r="C1348" s="29"/>
      <c r="D1348" s="38"/>
      <c r="E1348" s="28"/>
      <c r="F1348" s="28"/>
      <c r="G1348" s="29"/>
      <c r="H1348" s="29"/>
      <c r="I1348" s="29"/>
      <c r="J1348" s="29"/>
      <c r="K1348" s="29"/>
      <c r="L1348" s="28"/>
    </row>
    <row r="1349" spans="3:12" x14ac:dyDescent="0.35">
      <c r="D1349" s="38"/>
      <c r="E1349" s="28"/>
      <c r="F1349" s="28"/>
      <c r="G1349" s="29"/>
      <c r="H1349" s="29"/>
      <c r="I1349" s="29"/>
      <c r="J1349" s="29"/>
      <c r="K1349" s="29"/>
      <c r="L1349" s="28"/>
    </row>
    <row r="1350" spans="3:12" x14ac:dyDescent="0.35">
      <c r="D1350" s="38"/>
      <c r="E1350" s="28"/>
      <c r="F1350" s="28"/>
      <c r="G1350" s="29"/>
      <c r="H1350" s="29"/>
      <c r="I1350" s="29"/>
      <c r="J1350" s="29"/>
      <c r="K1350" s="29"/>
      <c r="L1350" s="28"/>
    </row>
    <row r="1351" spans="3:12" x14ac:dyDescent="0.35">
      <c r="D1351" s="38"/>
      <c r="E1351" s="28"/>
      <c r="F1351" s="28"/>
      <c r="G1351" s="29"/>
      <c r="H1351" s="29"/>
      <c r="I1351" s="29"/>
      <c r="J1351" s="29"/>
      <c r="K1351" s="29"/>
      <c r="L1351" s="28"/>
    </row>
    <row r="1352" spans="3:12" x14ac:dyDescent="0.35">
      <c r="D1352" s="38"/>
      <c r="E1352" s="28"/>
      <c r="F1352" s="28"/>
      <c r="G1352" s="29"/>
      <c r="H1352" s="29"/>
      <c r="I1352" s="29"/>
      <c r="J1352" s="29"/>
      <c r="K1352" s="29"/>
      <c r="L1352" s="28"/>
    </row>
    <row r="1353" spans="3:12" x14ac:dyDescent="0.35">
      <c r="D1353" s="38"/>
      <c r="E1353" s="28"/>
      <c r="F1353" s="28"/>
      <c r="J1353" s="29"/>
      <c r="K1353" s="29"/>
      <c r="L1353" s="28"/>
    </row>
    <row r="1354" spans="3:12" x14ac:dyDescent="0.35">
      <c r="D1354" s="38"/>
      <c r="E1354" s="28"/>
      <c r="F1354" s="28"/>
      <c r="J1354" s="29"/>
    </row>
    <row r="1355" spans="3:12" x14ac:dyDescent="0.35">
      <c r="J1355" s="29"/>
    </row>
    <row r="1356" spans="3:12" x14ac:dyDescent="0.35">
      <c r="J1356" s="29"/>
    </row>
    <row r="1357" spans="3:12" x14ac:dyDescent="0.35">
      <c r="J1357" s="29"/>
    </row>
  </sheetData>
  <autoFilter ref="A1:Q1"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6"/>
  <sheetViews>
    <sheetView workbookViewId="0">
      <pane xSplit="1" ySplit="1" topLeftCell="H2" activePane="bottomRight" state="frozenSplit"/>
      <selection pane="topRight" activeCell="B1" sqref="B1"/>
      <selection pane="bottomLeft"/>
      <selection pane="bottomRight" activeCell="M3" sqref="M3"/>
    </sheetView>
  </sheetViews>
  <sheetFormatPr defaultColWidth="8.83203125" defaultRowHeight="15.5" x14ac:dyDescent="0.35"/>
  <cols>
    <col min="1" max="1" width="8.33203125" style="37" customWidth="1"/>
    <col min="2" max="2" width="8.83203125" style="37"/>
    <col min="3" max="3" width="20.58203125" style="37" customWidth="1"/>
    <col min="4" max="4" width="29.83203125" style="36" customWidth="1"/>
    <col min="5" max="5" width="43.5" style="36" customWidth="1"/>
    <col min="6" max="6" width="41.5" style="36" customWidth="1"/>
    <col min="7" max="7" width="8.33203125" style="36" customWidth="1"/>
    <col min="8" max="8" width="8.83203125" style="36" customWidth="1"/>
    <col min="9" max="9" width="8.83203125" style="37" customWidth="1"/>
    <col min="10" max="10" width="8.83203125" style="36" customWidth="1"/>
    <col min="11" max="11" width="8.83203125" style="47" customWidth="1"/>
    <col min="12" max="12" width="28.33203125" style="36" customWidth="1"/>
    <col min="13" max="13" width="78.33203125" style="36" customWidth="1"/>
    <col min="14" max="14" width="39.83203125" style="36" customWidth="1"/>
    <col min="15" max="15" width="11.33203125" style="36" hidden="1" customWidth="1"/>
    <col min="16" max="16" width="39.08203125" style="36" hidden="1" customWidth="1"/>
    <col min="17" max="17" width="78.33203125" style="36" hidden="1" customWidth="1"/>
    <col min="18" max="18" width="97.08203125" style="36" hidden="1" customWidth="1"/>
    <col min="19" max="19" width="66" style="36" hidden="1" customWidth="1"/>
    <col min="20" max="20" width="84.58203125" style="36" hidden="1" customWidth="1"/>
    <col min="21" max="25" width="26.33203125" style="36" customWidth="1"/>
    <col min="26" max="16384" width="8.83203125" style="36"/>
  </cols>
  <sheetData>
    <row r="1" spans="1:20" s="37" customFormat="1" ht="30" x14ac:dyDescent="0.35">
      <c r="A1" s="27" t="s">
        <v>20</v>
      </c>
      <c r="B1" s="27" t="s">
        <v>14</v>
      </c>
      <c r="C1" s="27" t="s">
        <v>21</v>
      </c>
      <c r="D1" s="48" t="s">
        <v>22</v>
      </c>
      <c r="E1" s="48" t="s">
        <v>23</v>
      </c>
      <c r="F1" s="48" t="s">
        <v>24</v>
      </c>
      <c r="G1" s="27" t="s">
        <v>25</v>
      </c>
      <c r="H1" s="27" t="s">
        <v>26</v>
      </c>
      <c r="I1" s="27" t="s">
        <v>27</v>
      </c>
      <c r="J1" s="27" t="s">
        <v>28</v>
      </c>
      <c r="K1" s="49" t="s">
        <v>29</v>
      </c>
      <c r="L1" s="27" t="s">
        <v>30</v>
      </c>
      <c r="M1" s="30" t="s">
        <v>18502</v>
      </c>
      <c r="N1" s="27" t="s">
        <v>32</v>
      </c>
      <c r="O1" s="27" t="s">
        <v>33</v>
      </c>
      <c r="P1" s="27" t="s">
        <v>34</v>
      </c>
      <c r="Q1" s="30" t="s">
        <v>19144</v>
      </c>
      <c r="R1" s="30" t="s">
        <v>15896</v>
      </c>
      <c r="S1" s="28"/>
      <c r="T1" s="30" t="s">
        <v>15897</v>
      </c>
    </row>
    <row r="2" spans="1:20" ht="62" x14ac:dyDescent="0.35">
      <c r="A2" s="29">
        <v>1</v>
      </c>
      <c r="B2" s="29">
        <v>1992</v>
      </c>
      <c r="C2" s="29" t="s">
        <v>3656</v>
      </c>
      <c r="D2" s="28" t="s">
        <v>14362</v>
      </c>
      <c r="E2" s="28" t="s">
        <v>3657</v>
      </c>
      <c r="F2" s="28" t="s">
        <v>3658</v>
      </c>
      <c r="G2" s="28"/>
      <c r="H2" s="28"/>
      <c r="I2" s="29" t="s">
        <v>14369</v>
      </c>
      <c r="J2" s="28"/>
      <c r="K2" s="39">
        <v>1</v>
      </c>
      <c r="L2" s="28" t="s">
        <v>13497</v>
      </c>
      <c r="M2" s="33" t="str">
        <f t="shared" ref="M2:M52" si="0">HYPERLINK("https://www.aiche.org/academy/conferences/process-plant-safety-symposium/1992/proceeding")</f>
        <v>https://www.aiche.org/academy/conferences/process-plant-safety-symposium/1992/proceeding</v>
      </c>
      <c r="N2" s="40" t="str">
        <f t="shared" ref="N2:N76" si="1">F2&amp;", """&amp;E2&amp;","" "&amp;L2&amp;", AIChE"&amp;"."</f>
        <v>A. W. Woltman, "Process Safety Enhancement Through Instrumentation," 1992 Process Plant Safety Symposium, Houston, TX, 18 Feb 1992, AIChE.</v>
      </c>
      <c r="O2" s="41" t="s">
        <v>704</v>
      </c>
      <c r="P2" s="28" t="s">
        <v>3659</v>
      </c>
      <c r="Q2" s="33" t="str">
        <f t="shared" ref="Q2:Q52" si="2">HYPERLINK("https://www.aiche.org/academy/conferences/process-plant-safety-symposium/1992/proceeding")</f>
        <v>https://www.aiche.org/academy/conferences/process-plant-safety-symposium/1992/proceeding</v>
      </c>
      <c r="R2" s="33" t="str">
        <f t="shared" ref="R2:R52" si="3">HYPERLINK("https://www.aiche.org/academy/conferences/process-plant-safety-symposium/1992/proceeding/session/technical-papers")</f>
        <v>https://www.aiche.org/academy/conferences/process-plant-safety-symposium/1992/proceeding/session/technical-papers</v>
      </c>
      <c r="S2" s="28" t="s">
        <v>17950</v>
      </c>
      <c r="T2" s="33" t="str">
        <f>HYPERLINK(S2)</f>
        <v>https://www.aiche.org/node/1862171/group/9611/session/124151/paper/854196</v>
      </c>
    </row>
    <row r="3" spans="1:20" ht="46.5" x14ac:dyDescent="0.35">
      <c r="A3" s="29">
        <v>2</v>
      </c>
      <c r="B3" s="29">
        <v>1992</v>
      </c>
      <c r="C3" s="29" t="s">
        <v>3656</v>
      </c>
      <c r="D3" s="28" t="s">
        <v>14362</v>
      </c>
      <c r="E3" s="28" t="s">
        <v>15811</v>
      </c>
      <c r="F3" s="28" t="s">
        <v>15812</v>
      </c>
      <c r="G3" s="28"/>
      <c r="H3" s="28"/>
      <c r="I3" s="29" t="s">
        <v>14370</v>
      </c>
      <c r="J3" s="28"/>
      <c r="K3" s="39">
        <v>2</v>
      </c>
      <c r="L3" s="28" t="s">
        <v>13497</v>
      </c>
      <c r="M3" s="33" t="str">
        <f t="shared" si="0"/>
        <v>https://www.aiche.org/academy/conferences/process-plant-safety-symposium/1992/proceeding</v>
      </c>
      <c r="N3" s="40"/>
      <c r="O3" s="41" t="s">
        <v>708</v>
      </c>
      <c r="P3" s="40" t="s">
        <v>15813</v>
      </c>
      <c r="Q3" s="33" t="str">
        <f t="shared" si="2"/>
        <v>https://www.aiche.org/academy/conferences/process-plant-safety-symposium/1992/proceeding</v>
      </c>
      <c r="R3" s="33" t="str">
        <f t="shared" si="3"/>
        <v>https://www.aiche.org/academy/conferences/process-plant-safety-symposium/1992/proceeding/session/technical-papers</v>
      </c>
      <c r="S3" s="28" t="s">
        <v>17951</v>
      </c>
      <c r="T3" s="33" t="str">
        <f t="shared" ref="T3:T66" si="4">HYPERLINK(S3)</f>
        <v>https://www.aiche.org/node/1862171/group/9611/session/124151/paper/854201</v>
      </c>
    </row>
    <row r="4" spans="1:20" ht="77.5" x14ac:dyDescent="0.35">
      <c r="A4" s="29">
        <v>3</v>
      </c>
      <c r="B4" s="29">
        <v>1992</v>
      </c>
      <c r="C4" s="29" t="s">
        <v>3656</v>
      </c>
      <c r="D4" s="28" t="s">
        <v>14362</v>
      </c>
      <c r="E4" s="28" t="s">
        <v>14152</v>
      </c>
      <c r="F4" s="28" t="s">
        <v>3660</v>
      </c>
      <c r="G4" s="28"/>
      <c r="H4" s="28"/>
      <c r="I4" s="29" t="s">
        <v>15814</v>
      </c>
      <c r="J4" s="28"/>
      <c r="K4" s="39">
        <v>3</v>
      </c>
      <c r="L4" s="28" t="s">
        <v>13497</v>
      </c>
      <c r="M4" s="33" t="str">
        <f t="shared" si="0"/>
        <v>https://www.aiche.org/academy/conferences/process-plant-safety-symposium/1992/proceeding</v>
      </c>
      <c r="N4" s="40" t="str">
        <f t="shared" si="1"/>
        <v>L. J. Gimpelson, "Process Safety At A Small Chemical Company Survival of The Smart Worker," 1992 Process Plant Safety Symposium, Houston, TX, 18 Feb 1992, AIChE.</v>
      </c>
      <c r="O4" s="41" t="s">
        <v>711</v>
      </c>
      <c r="P4" s="28" t="s">
        <v>3661</v>
      </c>
      <c r="Q4" s="33" t="str">
        <f t="shared" si="2"/>
        <v>https://www.aiche.org/academy/conferences/process-plant-safety-symposium/1992/proceeding</v>
      </c>
      <c r="R4" s="33" t="str">
        <f t="shared" si="3"/>
        <v>https://www.aiche.org/academy/conferences/process-plant-safety-symposium/1992/proceeding/session/technical-papers</v>
      </c>
      <c r="S4" s="28" t="s">
        <v>17952</v>
      </c>
      <c r="T4" s="33" t="str">
        <f t="shared" si="4"/>
        <v>https://www.aiche.org/node/1862171/group/9611/session/124151/paper/854206</v>
      </c>
    </row>
    <row r="5" spans="1:20" ht="62" x14ac:dyDescent="0.35">
      <c r="A5" s="29">
        <v>4</v>
      </c>
      <c r="B5" s="29">
        <v>1992</v>
      </c>
      <c r="C5" s="29" t="s">
        <v>3656</v>
      </c>
      <c r="D5" s="28" t="s">
        <v>14362</v>
      </c>
      <c r="E5" s="28" t="s">
        <v>15815</v>
      </c>
      <c r="F5" s="28" t="s">
        <v>15816</v>
      </c>
      <c r="G5" s="28"/>
      <c r="H5" s="28"/>
      <c r="I5" s="29" t="s">
        <v>15817</v>
      </c>
      <c r="J5" s="28"/>
      <c r="K5" s="39">
        <v>4</v>
      </c>
      <c r="L5" s="28" t="s">
        <v>13497</v>
      </c>
      <c r="M5" s="33" t="str">
        <f t="shared" si="0"/>
        <v>https://www.aiche.org/academy/conferences/process-plant-safety-symposium/1992/proceeding</v>
      </c>
      <c r="N5" s="40" t="str">
        <f t="shared" ref="N5" si="5">F5&amp;", """&amp;E5&amp;","" "&amp;L5&amp;", AIChE"&amp;"."</f>
        <v>A.F. Burk, "Dupont’s Approach to Managing Process Safety," 1992 Process Plant Safety Symposium, Houston, TX, 18 Feb 1992, AIChE.</v>
      </c>
      <c r="O5" s="41" t="s">
        <v>715</v>
      </c>
      <c r="P5" s="40" t="s">
        <v>15818</v>
      </c>
      <c r="Q5" s="33" t="str">
        <f t="shared" si="2"/>
        <v>https://www.aiche.org/academy/conferences/process-plant-safety-symposium/1992/proceeding</v>
      </c>
      <c r="R5" s="33" t="str">
        <f t="shared" si="3"/>
        <v>https://www.aiche.org/academy/conferences/process-plant-safety-symposium/1992/proceeding/session/technical-papers</v>
      </c>
      <c r="S5" s="28" t="s">
        <v>17953</v>
      </c>
      <c r="T5" s="33" t="str">
        <f t="shared" si="4"/>
        <v>https://www.aiche.org/node/1862171/group/9611/session/124151/paper/854211</v>
      </c>
    </row>
    <row r="6" spans="1:20" ht="46.5" x14ac:dyDescent="0.35">
      <c r="A6" s="29">
        <v>5</v>
      </c>
      <c r="B6" s="29">
        <v>1992</v>
      </c>
      <c r="C6" s="29" t="s">
        <v>3656</v>
      </c>
      <c r="D6" s="28" t="s">
        <v>14362</v>
      </c>
      <c r="E6" s="28" t="s">
        <v>14193</v>
      </c>
      <c r="F6" s="28" t="s">
        <v>3662</v>
      </c>
      <c r="G6" s="28"/>
      <c r="H6" s="28"/>
      <c r="I6" s="29" t="s">
        <v>14371</v>
      </c>
      <c r="J6" s="28"/>
      <c r="K6" s="39">
        <v>5</v>
      </c>
      <c r="L6" s="28" t="s">
        <v>13497</v>
      </c>
      <c r="M6" s="33" t="str">
        <f t="shared" si="0"/>
        <v>https://www.aiche.org/academy/conferences/process-plant-safety-symposium/1992/proceeding</v>
      </c>
      <c r="N6" s="40" t="str">
        <f t="shared" si="1"/>
        <v>R. Mallett, "Risk Ranking for Risk Management Plans," 1992 Process Plant Safety Symposium, Houston, TX, 18 Feb 1992, AIChE.</v>
      </c>
      <c r="O6" s="41" t="s">
        <v>719</v>
      </c>
      <c r="P6" s="28" t="s">
        <v>3663</v>
      </c>
      <c r="Q6" s="33" t="str">
        <f t="shared" si="2"/>
        <v>https://www.aiche.org/academy/conferences/process-plant-safety-symposium/1992/proceeding</v>
      </c>
      <c r="R6" s="33" t="str">
        <f t="shared" si="3"/>
        <v>https://www.aiche.org/academy/conferences/process-plant-safety-symposium/1992/proceeding/session/technical-papers</v>
      </c>
      <c r="S6" s="28" t="s">
        <v>17954</v>
      </c>
      <c r="T6" s="33" t="str">
        <f t="shared" si="4"/>
        <v>https://www.aiche.org/node/1862171/group/9611/session/124151/paper/854216</v>
      </c>
    </row>
    <row r="7" spans="1:20" ht="62" x14ac:dyDescent="0.35">
      <c r="A7" s="29">
        <v>6</v>
      </c>
      <c r="B7" s="29">
        <v>1992</v>
      </c>
      <c r="C7" s="29" t="s">
        <v>3656</v>
      </c>
      <c r="D7" s="28" t="s">
        <v>14362</v>
      </c>
      <c r="E7" s="28" t="s">
        <v>15819</v>
      </c>
      <c r="F7" s="28" t="s">
        <v>15820</v>
      </c>
      <c r="G7" s="28"/>
      <c r="H7" s="28"/>
      <c r="I7" s="29" t="s">
        <v>15821</v>
      </c>
      <c r="J7" s="28"/>
      <c r="K7" s="39">
        <v>6</v>
      </c>
      <c r="L7" s="28" t="s">
        <v>15825</v>
      </c>
      <c r="M7" s="33" t="str">
        <f t="shared" si="0"/>
        <v>https://www.aiche.org/academy/conferences/process-plant-safety-symposium/1992/proceeding</v>
      </c>
      <c r="N7" s="40" t="str">
        <f t="shared" si="1"/>
        <v>J. Scheidler, "What Does the Public Want, Anyway?," 1993 Process Plant Safety Symposium, Houston, TX, 18 Feb 1992, AIChE.</v>
      </c>
      <c r="O7" s="41" t="s">
        <v>723</v>
      </c>
      <c r="P7" s="28" t="s">
        <v>15822</v>
      </c>
      <c r="Q7" s="33" t="str">
        <f t="shared" si="2"/>
        <v>https://www.aiche.org/academy/conferences/process-plant-safety-symposium/1992/proceeding</v>
      </c>
      <c r="R7" s="33" t="str">
        <f t="shared" si="3"/>
        <v>https://www.aiche.org/academy/conferences/process-plant-safety-symposium/1992/proceeding/session/technical-papers</v>
      </c>
      <c r="S7" s="28" t="s">
        <v>17955</v>
      </c>
      <c r="T7" s="33" t="str">
        <f t="shared" si="4"/>
        <v>https://www.aiche.org/node/1862171/group/9611/session/124151/paper/854221</v>
      </c>
    </row>
    <row r="8" spans="1:20" ht="77.5" x14ac:dyDescent="0.35">
      <c r="A8" s="29">
        <v>7</v>
      </c>
      <c r="B8" s="29">
        <v>1992</v>
      </c>
      <c r="C8" s="29" t="s">
        <v>3656</v>
      </c>
      <c r="D8" s="28" t="s">
        <v>14363</v>
      </c>
      <c r="E8" s="28" t="s">
        <v>15824</v>
      </c>
      <c r="F8" s="28" t="s">
        <v>12410</v>
      </c>
      <c r="G8" s="28"/>
      <c r="H8" s="28"/>
      <c r="I8" s="29" t="s">
        <v>15823</v>
      </c>
      <c r="J8" s="28"/>
      <c r="K8" s="39">
        <v>7</v>
      </c>
      <c r="L8" s="28" t="s">
        <v>15826</v>
      </c>
      <c r="M8" s="33" t="str">
        <f t="shared" si="0"/>
        <v>https://www.aiche.org/academy/conferences/process-plant-safety-symposium/1992/proceeding</v>
      </c>
      <c r="N8" s="40" t="str">
        <f t="shared" si="1"/>
        <v>V. Boyen, "lnterpretation and Compliance Strategies for the OSHA Process Safety Management Standards," 1994 Process Plant Safety Symposium, Houston, TX, 18 Feb 1992, AIChE.</v>
      </c>
      <c r="O8" s="41" t="s">
        <v>726</v>
      </c>
      <c r="P8" s="28" t="s">
        <v>15827</v>
      </c>
      <c r="Q8" s="33" t="str">
        <f t="shared" si="2"/>
        <v>https://www.aiche.org/academy/conferences/process-plant-safety-symposium/1992/proceeding</v>
      </c>
      <c r="R8" s="33" t="str">
        <f t="shared" si="3"/>
        <v>https://www.aiche.org/academy/conferences/process-plant-safety-symposium/1992/proceeding/session/technical-papers</v>
      </c>
      <c r="S8" s="28" t="s">
        <v>17956</v>
      </c>
      <c r="T8" s="33" t="str">
        <f t="shared" si="4"/>
        <v>https://www.aiche.org/node/1862171/group/9611/session/124151/paper/854226</v>
      </c>
    </row>
    <row r="9" spans="1:20" ht="77.5" x14ac:dyDescent="0.35">
      <c r="A9" s="29">
        <v>8</v>
      </c>
      <c r="B9" s="29">
        <v>1992</v>
      </c>
      <c r="C9" s="29" t="s">
        <v>3656</v>
      </c>
      <c r="D9" s="28" t="s">
        <v>14363</v>
      </c>
      <c r="E9" s="28" t="s">
        <v>14194</v>
      </c>
      <c r="F9" s="28" t="s">
        <v>3664</v>
      </c>
      <c r="G9" s="28"/>
      <c r="H9" s="28"/>
      <c r="I9" s="29" t="s">
        <v>14372</v>
      </c>
      <c r="J9" s="28"/>
      <c r="K9" s="39">
        <v>8</v>
      </c>
      <c r="L9" s="28" t="s">
        <v>13497</v>
      </c>
      <c r="M9" s="33" t="str">
        <f t="shared" si="0"/>
        <v>https://www.aiche.org/academy/conferences/process-plant-safety-symposium/1992/proceeding</v>
      </c>
      <c r="N9" s="40" t="str">
        <f t="shared" si="1"/>
        <v>Z. Zajickova, "International Attempts for Regulation of Environmental Safety Problems/Governmental And Private," 1992 Process Plant Safety Symposium, Houston, TX, 18 Feb 1992, AIChE.</v>
      </c>
      <c r="O9" s="41" t="s">
        <v>729</v>
      </c>
      <c r="P9" s="28" t="s">
        <v>3665</v>
      </c>
      <c r="Q9" s="33" t="str">
        <f t="shared" si="2"/>
        <v>https://www.aiche.org/academy/conferences/process-plant-safety-symposium/1992/proceeding</v>
      </c>
      <c r="R9" s="33" t="str">
        <f t="shared" si="3"/>
        <v>https://www.aiche.org/academy/conferences/process-plant-safety-symposium/1992/proceeding/session/technical-papers</v>
      </c>
      <c r="S9" s="28" t="s">
        <v>17957</v>
      </c>
      <c r="T9" s="33" t="str">
        <f t="shared" si="4"/>
        <v>https://www.aiche.org/node/1862171/group/9611/session/124151/paper/854231</v>
      </c>
    </row>
    <row r="10" spans="1:20" ht="62" x14ac:dyDescent="0.35">
      <c r="A10" s="29">
        <v>9</v>
      </c>
      <c r="B10" s="29">
        <v>1992</v>
      </c>
      <c r="C10" s="29" t="s">
        <v>3656</v>
      </c>
      <c r="D10" s="28" t="s">
        <v>14363</v>
      </c>
      <c r="E10" s="28" t="s">
        <v>3666</v>
      </c>
      <c r="F10" s="28" t="s">
        <v>3667</v>
      </c>
      <c r="G10" s="28"/>
      <c r="H10" s="28"/>
      <c r="I10" s="29" t="s">
        <v>617</v>
      </c>
      <c r="J10" s="28"/>
      <c r="K10" s="39">
        <v>9</v>
      </c>
      <c r="L10" s="28" t="s">
        <v>13497</v>
      </c>
      <c r="M10" s="33" t="str">
        <f t="shared" si="0"/>
        <v>https://www.aiche.org/academy/conferences/process-plant-safety-symposium/1992/proceeding</v>
      </c>
      <c r="N10" s="40" t="str">
        <f t="shared" si="1"/>
        <v>V. E. Rodriguez, "EPA's Perspective On Chemical Accident Prevention," 1992 Process Plant Safety Symposium, Houston, TX, 18 Feb 1992, AIChE.</v>
      </c>
      <c r="O10" s="41" t="s">
        <v>732</v>
      </c>
      <c r="P10" s="28" t="s">
        <v>3668</v>
      </c>
      <c r="Q10" s="33" t="str">
        <f t="shared" si="2"/>
        <v>https://www.aiche.org/academy/conferences/process-plant-safety-symposium/1992/proceeding</v>
      </c>
      <c r="R10" s="33" t="str">
        <f t="shared" si="3"/>
        <v>https://www.aiche.org/academy/conferences/process-plant-safety-symposium/1992/proceeding/session/technical-papers</v>
      </c>
      <c r="S10" s="28" t="s">
        <v>17958</v>
      </c>
      <c r="T10" s="33" t="str">
        <f t="shared" si="4"/>
        <v>https://www.aiche.org/node/1862171/group/9611/session/124151/paper/854236</v>
      </c>
    </row>
    <row r="11" spans="1:20" ht="62" x14ac:dyDescent="0.35">
      <c r="A11" s="29">
        <v>10</v>
      </c>
      <c r="B11" s="29">
        <v>1992</v>
      </c>
      <c r="C11" s="29" t="s">
        <v>3656</v>
      </c>
      <c r="D11" s="28" t="s">
        <v>14363</v>
      </c>
      <c r="E11" s="28" t="s">
        <v>3669</v>
      </c>
      <c r="F11" s="28" t="s">
        <v>3670</v>
      </c>
      <c r="G11" s="28"/>
      <c r="H11" s="28"/>
      <c r="I11" s="29" t="s">
        <v>620</v>
      </c>
      <c r="J11" s="28"/>
      <c r="K11" s="39">
        <v>10</v>
      </c>
      <c r="L11" s="28" t="s">
        <v>13497</v>
      </c>
      <c r="M11" s="33" t="str">
        <f t="shared" si="0"/>
        <v>https://www.aiche.org/academy/conferences/process-plant-safety-symposium/1992/proceeding</v>
      </c>
      <c r="N11" s="40" t="str">
        <f t="shared" si="1"/>
        <v>R. V. Johnson, "Regulated Process Safety And The Small Batch Chemical Company," 1992 Process Plant Safety Symposium, Houston, TX, 18 Feb 1992, AIChE.</v>
      </c>
      <c r="O11" s="41" t="s">
        <v>75</v>
      </c>
      <c r="P11" s="28" t="s">
        <v>3671</v>
      </c>
      <c r="Q11" s="33" t="str">
        <f t="shared" si="2"/>
        <v>https://www.aiche.org/academy/conferences/process-plant-safety-symposium/1992/proceeding</v>
      </c>
      <c r="R11" s="33" t="str">
        <f t="shared" si="3"/>
        <v>https://www.aiche.org/academy/conferences/process-plant-safety-symposium/1992/proceeding/session/technical-papers</v>
      </c>
      <c r="S11" s="28" t="s">
        <v>17959</v>
      </c>
      <c r="T11" s="33" t="str">
        <f t="shared" si="4"/>
        <v>https://www.aiche.org/node/1862171/group/9611/session/124151/paper/854241</v>
      </c>
    </row>
    <row r="12" spans="1:20" ht="108.5" x14ac:dyDescent="0.35">
      <c r="A12" s="29">
        <v>11</v>
      </c>
      <c r="B12" s="29">
        <v>1992</v>
      </c>
      <c r="C12" s="29" t="s">
        <v>3656</v>
      </c>
      <c r="D12" s="28" t="s">
        <v>14363</v>
      </c>
      <c r="E12" s="28" t="s">
        <v>15830</v>
      </c>
      <c r="F12" s="28" t="s">
        <v>15831</v>
      </c>
      <c r="G12" s="28"/>
      <c r="H12" s="28"/>
      <c r="I12" s="29" t="s">
        <v>15828</v>
      </c>
      <c r="J12" s="28"/>
      <c r="K12" s="39">
        <v>11</v>
      </c>
      <c r="L12" s="28" t="s">
        <v>13497</v>
      </c>
      <c r="M12" s="33" t="str">
        <f t="shared" si="0"/>
        <v>https://www.aiche.org/academy/conferences/process-plant-safety-symposium/1992/proceeding</v>
      </c>
      <c r="N12" s="40" t="str">
        <f t="shared" ref="N12" si="6">F12&amp;", """&amp;E12&amp;","" "&amp;L12&amp;", AIChE"&amp;"."</f>
        <v>S.M. Turner, M.H. Levin, and R.S. Dankner, "Negotiating the Shoals: The Permitting and Enforcement lmplications of the 1990 Clean Air Act Amendments for the Chemical Process lndustry," 1992 Process Plant Safety Symposium, Houston, TX, 18 Feb 1992, AIChE.</v>
      </c>
      <c r="O12" s="41" t="s">
        <v>79</v>
      </c>
      <c r="P12" s="28" t="s">
        <v>15829</v>
      </c>
      <c r="Q12" s="33" t="str">
        <f t="shared" si="2"/>
        <v>https://www.aiche.org/academy/conferences/process-plant-safety-symposium/1992/proceeding</v>
      </c>
      <c r="R12" s="33" t="str">
        <f t="shared" si="3"/>
        <v>https://www.aiche.org/academy/conferences/process-plant-safety-symposium/1992/proceeding/session/technical-papers</v>
      </c>
      <c r="S12" s="28" t="s">
        <v>17960</v>
      </c>
      <c r="T12" s="33" t="str">
        <f t="shared" si="4"/>
        <v>https://www.aiche.org/node/1862171/group/9611/session/124151/paper/854246</v>
      </c>
    </row>
    <row r="13" spans="1:20" ht="62" x14ac:dyDescent="0.35">
      <c r="A13" s="29">
        <v>12</v>
      </c>
      <c r="B13" s="29">
        <v>1992</v>
      </c>
      <c r="C13" s="29" t="s">
        <v>3656</v>
      </c>
      <c r="D13" s="28" t="s">
        <v>11348</v>
      </c>
      <c r="E13" s="28" t="s">
        <v>3672</v>
      </c>
      <c r="F13" s="28" t="s">
        <v>3673</v>
      </c>
      <c r="G13" s="28"/>
      <c r="H13" s="28"/>
      <c r="I13" s="29" t="s">
        <v>15832</v>
      </c>
      <c r="J13" s="28"/>
      <c r="K13" s="39">
        <v>12</v>
      </c>
      <c r="L13" s="28" t="s">
        <v>13497</v>
      </c>
      <c r="M13" s="33" t="str">
        <f t="shared" si="0"/>
        <v>https://www.aiche.org/academy/conferences/process-plant-safety-symposium/1992/proceeding</v>
      </c>
      <c r="N13" s="40" t="str">
        <f t="shared" si="1"/>
        <v>L. W. Wassell, "Meet Your Enemies; They May Be Friendly," 1992 Process Plant Safety Symposium, Houston, TX, 18 Feb 1992, AIChE.</v>
      </c>
      <c r="O13" s="41" t="s">
        <v>83</v>
      </c>
      <c r="P13" s="28" t="s">
        <v>3674</v>
      </c>
      <c r="Q13" s="33" t="str">
        <f t="shared" si="2"/>
        <v>https://www.aiche.org/academy/conferences/process-plant-safety-symposium/1992/proceeding</v>
      </c>
      <c r="R13" s="33" t="str">
        <f t="shared" si="3"/>
        <v>https://www.aiche.org/academy/conferences/process-plant-safety-symposium/1992/proceeding/session/technical-papers</v>
      </c>
      <c r="S13" s="28" t="s">
        <v>17961</v>
      </c>
      <c r="T13" s="33" t="str">
        <f t="shared" si="4"/>
        <v>https://www.aiche.org/node/1862171/group/9611/session/124151/paper/854251</v>
      </c>
    </row>
    <row r="14" spans="1:20" ht="62" x14ac:dyDescent="0.35">
      <c r="A14" s="29">
        <v>13</v>
      </c>
      <c r="B14" s="29">
        <v>1992</v>
      </c>
      <c r="C14" s="29" t="s">
        <v>3656</v>
      </c>
      <c r="D14" s="28" t="s">
        <v>11348</v>
      </c>
      <c r="E14" s="28" t="s">
        <v>3675</v>
      </c>
      <c r="F14" s="28" t="s">
        <v>3676</v>
      </c>
      <c r="G14" s="28"/>
      <c r="H14" s="28"/>
      <c r="I14" s="29" t="s">
        <v>629</v>
      </c>
      <c r="J14" s="28"/>
      <c r="K14" s="39">
        <v>13</v>
      </c>
      <c r="L14" s="28" t="s">
        <v>13497</v>
      </c>
      <c r="M14" s="33" t="str">
        <f t="shared" si="0"/>
        <v>https://www.aiche.org/academy/conferences/process-plant-safety-symposium/1992/proceeding</v>
      </c>
      <c r="N14" s="40" t="str">
        <f t="shared" si="1"/>
        <v>B. J. Freeman, "We've Had An Accident! Sound The Alarm," 1992 Process Plant Safety Symposium, Houston, TX, 18 Feb 1992, AIChE.</v>
      </c>
      <c r="O14" s="41" t="s">
        <v>86</v>
      </c>
      <c r="P14" s="28" t="s">
        <v>3677</v>
      </c>
      <c r="Q14" s="33" t="str">
        <f t="shared" si="2"/>
        <v>https://www.aiche.org/academy/conferences/process-plant-safety-symposium/1992/proceeding</v>
      </c>
      <c r="R14" s="33" t="str">
        <f t="shared" si="3"/>
        <v>https://www.aiche.org/academy/conferences/process-plant-safety-symposium/1992/proceeding/session/technical-papers</v>
      </c>
      <c r="S14" s="28" t="s">
        <v>17962</v>
      </c>
      <c r="T14" s="33" t="str">
        <f t="shared" si="4"/>
        <v>https://www.aiche.org/node/1862171/group/9611/session/124151/paper/854256</v>
      </c>
    </row>
    <row r="15" spans="1:20" ht="46.5" x14ac:dyDescent="0.35">
      <c r="A15" s="29">
        <v>14</v>
      </c>
      <c r="B15" s="29">
        <v>1992</v>
      </c>
      <c r="C15" s="29" t="s">
        <v>3656</v>
      </c>
      <c r="D15" s="28" t="s">
        <v>11348</v>
      </c>
      <c r="E15" s="28" t="s">
        <v>3678</v>
      </c>
      <c r="F15" s="28" t="s">
        <v>3679</v>
      </c>
      <c r="G15" s="28"/>
      <c r="H15" s="28"/>
      <c r="I15" s="29" t="s">
        <v>1827</v>
      </c>
      <c r="J15" s="28"/>
      <c r="K15" s="39">
        <v>14</v>
      </c>
      <c r="L15" s="28" t="s">
        <v>13497</v>
      </c>
      <c r="M15" s="33" t="str">
        <f t="shared" si="0"/>
        <v>https://www.aiche.org/academy/conferences/process-plant-safety-symposium/1992/proceeding</v>
      </c>
      <c r="N15" s="40" t="str">
        <f t="shared" si="1"/>
        <v>S. A. Martinez, "The Chemical Industry's Public Image," 1992 Process Plant Safety Symposium, Houston, TX, 18 Feb 1992, AIChE.</v>
      </c>
      <c r="O15" s="41" t="s">
        <v>89</v>
      </c>
      <c r="P15" s="28" t="s">
        <v>3680</v>
      </c>
      <c r="Q15" s="33" t="str">
        <f t="shared" si="2"/>
        <v>https://www.aiche.org/academy/conferences/process-plant-safety-symposium/1992/proceeding</v>
      </c>
      <c r="R15" s="33" t="str">
        <f t="shared" si="3"/>
        <v>https://www.aiche.org/academy/conferences/process-plant-safety-symposium/1992/proceeding/session/technical-papers</v>
      </c>
      <c r="S15" s="28" t="s">
        <v>17963</v>
      </c>
      <c r="T15" s="33" t="str">
        <f t="shared" si="4"/>
        <v>https://www.aiche.org/node/1862171/group/9611/session/124151/paper/854261</v>
      </c>
    </row>
    <row r="16" spans="1:20" ht="62" x14ac:dyDescent="0.35">
      <c r="A16" s="29">
        <v>15</v>
      </c>
      <c r="B16" s="29">
        <v>1992</v>
      </c>
      <c r="C16" s="29" t="s">
        <v>3656</v>
      </c>
      <c r="D16" s="28" t="s">
        <v>11348</v>
      </c>
      <c r="E16" s="28" t="s">
        <v>14176</v>
      </c>
      <c r="F16" s="28" t="s">
        <v>3681</v>
      </c>
      <c r="G16" s="28"/>
      <c r="H16" s="28"/>
      <c r="I16" s="29" t="s">
        <v>14373</v>
      </c>
      <c r="J16" s="28"/>
      <c r="K16" s="39">
        <v>15</v>
      </c>
      <c r="L16" s="28" t="s">
        <v>13497</v>
      </c>
      <c r="M16" s="33" t="str">
        <f t="shared" si="0"/>
        <v>https://www.aiche.org/academy/conferences/process-plant-safety-symposium/1992/proceeding</v>
      </c>
      <c r="N16" s="40" t="str">
        <f t="shared" si="1"/>
        <v>P. D. Wright, "Community Relations in The Face of Uncertainty: A Case Study," 1992 Process Plant Safety Symposium, Houston, TX, 18 Feb 1992, AIChE.</v>
      </c>
      <c r="O16" s="41" t="s">
        <v>92</v>
      </c>
      <c r="P16" s="28" t="s">
        <v>3682</v>
      </c>
      <c r="Q16" s="33" t="str">
        <f t="shared" si="2"/>
        <v>https://www.aiche.org/academy/conferences/process-plant-safety-symposium/1992/proceeding</v>
      </c>
      <c r="R16" s="33" t="str">
        <f t="shared" si="3"/>
        <v>https://www.aiche.org/academy/conferences/process-plant-safety-symposium/1992/proceeding/session/technical-papers</v>
      </c>
      <c r="S16" s="28" t="s">
        <v>17964</v>
      </c>
      <c r="T16" s="33" t="str">
        <f t="shared" si="4"/>
        <v>https://www.aiche.org/node/1862171/group/9611/session/124151/paper/854266</v>
      </c>
    </row>
    <row r="17" spans="1:20" ht="62" x14ac:dyDescent="0.35">
      <c r="A17" s="29">
        <v>16</v>
      </c>
      <c r="B17" s="29">
        <v>1992</v>
      </c>
      <c r="C17" s="29" t="s">
        <v>3656</v>
      </c>
      <c r="D17" s="28" t="s">
        <v>11348</v>
      </c>
      <c r="E17" s="28" t="s">
        <v>14177</v>
      </c>
      <c r="F17" s="28" t="s">
        <v>3683</v>
      </c>
      <c r="G17" s="28"/>
      <c r="H17" s="28"/>
      <c r="I17" s="29" t="s">
        <v>14374</v>
      </c>
      <c r="J17" s="28"/>
      <c r="K17" s="39">
        <v>16</v>
      </c>
      <c r="L17" s="28" t="s">
        <v>13497</v>
      </c>
      <c r="M17" s="33" t="str">
        <f t="shared" si="0"/>
        <v>https://www.aiche.org/academy/conferences/process-plant-safety-symposium/1992/proceeding</v>
      </c>
      <c r="N17" s="40" t="str">
        <f t="shared" si="1"/>
        <v>B. Martien, "Managing The Flow of Public Information in A Crisis," 1992 Process Plant Safety Symposium, Houston, TX, 18 Feb 1992, AIChE.</v>
      </c>
      <c r="O17" s="41" t="s">
        <v>95</v>
      </c>
      <c r="P17" s="28" t="s">
        <v>3684</v>
      </c>
      <c r="Q17" s="33" t="str">
        <f t="shared" si="2"/>
        <v>https://www.aiche.org/academy/conferences/process-plant-safety-symposium/1992/proceeding</v>
      </c>
      <c r="R17" s="33" t="str">
        <f t="shared" si="3"/>
        <v>https://www.aiche.org/academy/conferences/process-plant-safety-symposium/1992/proceeding/session/technical-papers</v>
      </c>
      <c r="S17" s="28" t="s">
        <v>17965</v>
      </c>
      <c r="T17" s="33" t="str">
        <f t="shared" si="4"/>
        <v>https://www.aiche.org/node/1862171/group/9611/session/124151/paper/854271</v>
      </c>
    </row>
    <row r="18" spans="1:20" ht="62" x14ac:dyDescent="0.35">
      <c r="A18" s="29">
        <v>17</v>
      </c>
      <c r="B18" s="29">
        <v>1992</v>
      </c>
      <c r="C18" s="29" t="s">
        <v>3656</v>
      </c>
      <c r="D18" s="28" t="s">
        <v>11348</v>
      </c>
      <c r="E18" s="28" t="s">
        <v>14178</v>
      </c>
      <c r="F18" s="28" t="s">
        <v>3685</v>
      </c>
      <c r="G18" s="28"/>
      <c r="H18" s="28"/>
      <c r="I18" s="29" t="s">
        <v>14375</v>
      </c>
      <c r="J18" s="28"/>
      <c r="K18" s="39">
        <v>17</v>
      </c>
      <c r="L18" s="28" t="s">
        <v>13497</v>
      </c>
      <c r="M18" s="33" t="str">
        <f t="shared" si="0"/>
        <v>https://www.aiche.org/academy/conferences/process-plant-safety-symposium/1992/proceeding</v>
      </c>
      <c r="N18" s="40" t="str">
        <f t="shared" si="1"/>
        <v>P. A. Bowman, "The Role of The Facilitator in Community Relations," 1992 Process Plant Safety Symposium, Houston, TX, 18 Feb 1992, AIChE.</v>
      </c>
      <c r="O18" s="41" t="s">
        <v>98</v>
      </c>
      <c r="P18" s="28" t="s">
        <v>3686</v>
      </c>
      <c r="Q18" s="33" t="str">
        <f t="shared" si="2"/>
        <v>https://www.aiche.org/academy/conferences/process-plant-safety-symposium/1992/proceeding</v>
      </c>
      <c r="R18" s="33" t="str">
        <f t="shared" si="3"/>
        <v>https://www.aiche.org/academy/conferences/process-plant-safety-symposium/1992/proceeding/session/technical-papers</v>
      </c>
      <c r="S18" s="28" t="s">
        <v>17966</v>
      </c>
      <c r="T18" s="33" t="str">
        <f t="shared" si="4"/>
        <v>https://www.aiche.org/node/1862171/group/9611/session/124151/paper/854276</v>
      </c>
    </row>
    <row r="19" spans="1:20" ht="46.5" x14ac:dyDescent="0.35">
      <c r="A19" s="29">
        <v>18</v>
      </c>
      <c r="B19" s="29">
        <v>1992</v>
      </c>
      <c r="C19" s="29" t="s">
        <v>3656</v>
      </c>
      <c r="D19" s="28" t="s">
        <v>14364</v>
      </c>
      <c r="E19" s="28" t="s">
        <v>3687</v>
      </c>
      <c r="F19" s="28" t="s">
        <v>3688</v>
      </c>
      <c r="G19" s="28"/>
      <c r="H19" s="28"/>
      <c r="I19" s="29" t="s">
        <v>14376</v>
      </c>
      <c r="J19" s="28"/>
      <c r="K19" s="39">
        <v>18</v>
      </c>
      <c r="L19" s="28" t="s">
        <v>13497</v>
      </c>
      <c r="M19" s="33" t="str">
        <f t="shared" si="0"/>
        <v>https://www.aiche.org/academy/conferences/process-plant-safety-symposium/1992/proceeding</v>
      </c>
      <c r="N19" s="40" t="str">
        <f t="shared" si="1"/>
        <v>B. Harris, "Planning And Beyond," 1992 Process Plant Safety Symposium, Houston, TX, 18 Feb 1992, AIChE.</v>
      </c>
      <c r="O19" s="41" t="s">
        <v>102</v>
      </c>
      <c r="P19" s="28" t="s">
        <v>3689</v>
      </c>
      <c r="Q19" s="33" t="str">
        <f t="shared" si="2"/>
        <v>https://www.aiche.org/academy/conferences/process-plant-safety-symposium/1992/proceeding</v>
      </c>
      <c r="R19" s="33" t="str">
        <f t="shared" si="3"/>
        <v>https://www.aiche.org/academy/conferences/process-plant-safety-symposium/1992/proceeding/session/technical-papers</v>
      </c>
      <c r="S19" s="28" t="s">
        <v>17967</v>
      </c>
      <c r="T19" s="33" t="str">
        <f t="shared" si="4"/>
        <v>https://www.aiche.org/node/1862171/group/9611/session/124151/paper/854281</v>
      </c>
    </row>
    <row r="20" spans="1:20" ht="62" x14ac:dyDescent="0.35">
      <c r="A20" s="29">
        <v>19</v>
      </c>
      <c r="B20" s="29">
        <v>1992</v>
      </c>
      <c r="C20" s="29" t="s">
        <v>3656</v>
      </c>
      <c r="D20" s="28" t="s">
        <v>14364</v>
      </c>
      <c r="E20" s="28" t="s">
        <v>14179</v>
      </c>
      <c r="F20" s="28" t="s">
        <v>3690</v>
      </c>
      <c r="G20" s="28"/>
      <c r="H20" s="28"/>
      <c r="I20" s="29" t="s">
        <v>14377</v>
      </c>
      <c r="J20" s="28"/>
      <c r="K20" s="39">
        <v>19</v>
      </c>
      <c r="L20" s="28" t="s">
        <v>13497</v>
      </c>
      <c r="M20" s="33" t="str">
        <f t="shared" si="0"/>
        <v>https://www.aiche.org/academy/conferences/process-plant-safety-symposium/1992/proceeding</v>
      </c>
      <c r="N20" s="40" t="str">
        <f t="shared" si="1"/>
        <v>J. W. Kachtick, "The LEPC's Role in Emergency Response And Planning," 1992 Process Plant Safety Symposium, Houston, TX, 18 Feb 1992, AIChE.</v>
      </c>
      <c r="O20" s="41" t="s">
        <v>106</v>
      </c>
      <c r="P20" s="28" t="s">
        <v>3691</v>
      </c>
      <c r="Q20" s="33" t="str">
        <f t="shared" si="2"/>
        <v>https://www.aiche.org/academy/conferences/process-plant-safety-symposium/1992/proceeding</v>
      </c>
      <c r="R20" s="33" t="str">
        <f t="shared" si="3"/>
        <v>https://www.aiche.org/academy/conferences/process-plant-safety-symposium/1992/proceeding/session/technical-papers</v>
      </c>
      <c r="S20" s="28" t="s">
        <v>17968</v>
      </c>
      <c r="T20" s="33" t="str">
        <f t="shared" si="4"/>
        <v>https://www.aiche.org/node/1862171/group/9611/session/124151/paper/854286</v>
      </c>
    </row>
    <row r="21" spans="1:20" ht="62" x14ac:dyDescent="0.35">
      <c r="A21" s="29">
        <v>20</v>
      </c>
      <c r="B21" s="29">
        <v>1992</v>
      </c>
      <c r="C21" s="29" t="s">
        <v>3656</v>
      </c>
      <c r="D21" s="28" t="s">
        <v>14364</v>
      </c>
      <c r="E21" s="28" t="s">
        <v>3692</v>
      </c>
      <c r="F21" s="28" t="s">
        <v>3693</v>
      </c>
      <c r="G21" s="28"/>
      <c r="H21" s="28"/>
      <c r="I21" s="29" t="s">
        <v>14378</v>
      </c>
      <c r="J21" s="28"/>
      <c r="K21" s="39">
        <v>20</v>
      </c>
      <c r="L21" s="28" t="s">
        <v>13497</v>
      </c>
      <c r="M21" s="33" t="str">
        <f t="shared" si="0"/>
        <v>https://www.aiche.org/academy/conferences/process-plant-safety-symposium/1992/proceeding</v>
      </c>
      <c r="N21" s="40" t="str">
        <f t="shared" si="1"/>
        <v>E. M. Hawthorne, "Emergency Management Using Computerized Databases," 1992 Process Plant Safety Symposium, Houston, TX, 18 Feb 1992, AIChE.</v>
      </c>
      <c r="O21" s="41" t="s">
        <v>110</v>
      </c>
      <c r="P21" s="28" t="s">
        <v>3694</v>
      </c>
      <c r="Q21" s="33" t="str">
        <f t="shared" si="2"/>
        <v>https://www.aiche.org/academy/conferences/process-plant-safety-symposium/1992/proceeding</v>
      </c>
      <c r="R21" s="33" t="str">
        <f t="shared" si="3"/>
        <v>https://www.aiche.org/academy/conferences/process-plant-safety-symposium/1992/proceeding/session/technical-papers</v>
      </c>
      <c r="S21" s="28" t="s">
        <v>17969</v>
      </c>
      <c r="T21" s="33" t="str">
        <f t="shared" si="4"/>
        <v>https://www.aiche.org/node/1862171/group/9611/session/124151/paper/854291</v>
      </c>
    </row>
    <row r="22" spans="1:20" ht="62" x14ac:dyDescent="0.35">
      <c r="A22" s="29">
        <v>21</v>
      </c>
      <c r="B22" s="29">
        <v>1992</v>
      </c>
      <c r="C22" s="29" t="s">
        <v>3656</v>
      </c>
      <c r="D22" s="28" t="s">
        <v>14364</v>
      </c>
      <c r="E22" s="28" t="s">
        <v>3695</v>
      </c>
      <c r="F22" s="28" t="s">
        <v>3696</v>
      </c>
      <c r="G22" s="28"/>
      <c r="H22" s="28"/>
      <c r="I22" s="29" t="s">
        <v>14379</v>
      </c>
      <c r="J22" s="28"/>
      <c r="K22" s="39">
        <v>21</v>
      </c>
      <c r="L22" s="28" t="s">
        <v>13497</v>
      </c>
      <c r="M22" s="33" t="str">
        <f t="shared" si="0"/>
        <v>https://www.aiche.org/academy/conferences/process-plant-safety-symposium/1992/proceeding</v>
      </c>
      <c r="N22" s="40" t="str">
        <f t="shared" si="1"/>
        <v>R. J. Prosser, "OPA '90 - 18 Months Later A Status Report," 1992 Process Plant Safety Symposium, Houston, TX, 18 Feb 1992, AIChE.</v>
      </c>
      <c r="O22" s="41" t="s">
        <v>114</v>
      </c>
      <c r="P22" s="28" t="s">
        <v>3697</v>
      </c>
      <c r="Q22" s="33" t="str">
        <f t="shared" si="2"/>
        <v>https://www.aiche.org/academy/conferences/process-plant-safety-symposium/1992/proceeding</v>
      </c>
      <c r="R22" s="33" t="str">
        <f t="shared" si="3"/>
        <v>https://www.aiche.org/academy/conferences/process-plant-safety-symposium/1992/proceeding/session/technical-papers</v>
      </c>
      <c r="S22" s="28" t="s">
        <v>17970</v>
      </c>
      <c r="T22" s="33" t="str">
        <f t="shared" si="4"/>
        <v>https://www.aiche.org/node/1862171/group/9611/session/124151/paper/854296</v>
      </c>
    </row>
    <row r="23" spans="1:20" ht="62" x14ac:dyDescent="0.35">
      <c r="A23" s="29">
        <v>22</v>
      </c>
      <c r="B23" s="29">
        <v>1992</v>
      </c>
      <c r="C23" s="29" t="s">
        <v>3656</v>
      </c>
      <c r="D23" s="28" t="s">
        <v>14364</v>
      </c>
      <c r="E23" s="28" t="s">
        <v>14180</v>
      </c>
      <c r="F23" s="28" t="s">
        <v>14281</v>
      </c>
      <c r="G23" s="28"/>
      <c r="H23" s="28"/>
      <c r="I23" s="29" t="s">
        <v>14380</v>
      </c>
      <c r="J23" s="28"/>
      <c r="K23" s="39">
        <v>22</v>
      </c>
      <c r="L23" s="28" t="s">
        <v>13497</v>
      </c>
      <c r="M23" s="33" t="str">
        <f t="shared" si="0"/>
        <v>https://www.aiche.org/academy/conferences/process-plant-safety-symposium/1992/proceeding</v>
      </c>
      <c r="N23" s="40" t="str">
        <f t="shared" si="1"/>
        <v>J. F. Hicker, "Partnership of Industry And The Community in Emergency Planning," 1992 Process Plant Safety Symposium, Houston, TX, 18 Feb 1992, AIChE.</v>
      </c>
      <c r="O23" s="41" t="s">
        <v>118</v>
      </c>
      <c r="P23" s="28" t="s">
        <v>3698</v>
      </c>
      <c r="Q23" s="33" t="str">
        <f t="shared" si="2"/>
        <v>https://www.aiche.org/academy/conferences/process-plant-safety-symposium/1992/proceeding</v>
      </c>
      <c r="R23" s="33" t="str">
        <f t="shared" si="3"/>
        <v>https://www.aiche.org/academy/conferences/process-plant-safety-symposium/1992/proceeding/session/technical-papers</v>
      </c>
      <c r="S23" s="28" t="s">
        <v>17971</v>
      </c>
      <c r="T23" s="33" t="str">
        <f t="shared" si="4"/>
        <v>https://www.aiche.org/node/1862171/group/9611/session/124151/paper/854301</v>
      </c>
    </row>
    <row r="24" spans="1:20" ht="77.5" x14ac:dyDescent="0.35">
      <c r="A24" s="29">
        <v>23</v>
      </c>
      <c r="B24" s="29">
        <v>1992</v>
      </c>
      <c r="C24" s="29" t="s">
        <v>3656</v>
      </c>
      <c r="D24" s="28" t="s">
        <v>14364</v>
      </c>
      <c r="E24" s="28" t="s">
        <v>3699</v>
      </c>
      <c r="F24" s="28" t="s">
        <v>3700</v>
      </c>
      <c r="G24" s="28"/>
      <c r="H24" s="28"/>
      <c r="I24" s="29" t="s">
        <v>14381</v>
      </c>
      <c r="J24" s="28"/>
      <c r="K24" s="39">
        <v>23</v>
      </c>
      <c r="L24" s="28" t="s">
        <v>13497</v>
      </c>
      <c r="M24" s="33" t="str">
        <f t="shared" si="0"/>
        <v>https://www.aiche.org/academy/conferences/process-plant-safety-symposium/1992/proceeding</v>
      </c>
      <c r="N24" s="40" t="str">
        <f t="shared" si="1"/>
        <v>C. C. Burns, D. Kasuska, and R. P. Hesslan, "Emergency Management: One Plan To Fullfill The Regulatory Requirements," 1992 Process Plant Safety Symposium, Houston, TX, 18 Feb 1992, AIChE.</v>
      </c>
      <c r="O24" s="41" t="s">
        <v>122</v>
      </c>
      <c r="P24" s="28" t="s">
        <v>3701</v>
      </c>
      <c r="Q24" s="33" t="str">
        <f t="shared" si="2"/>
        <v>https://www.aiche.org/academy/conferences/process-plant-safety-symposium/1992/proceeding</v>
      </c>
      <c r="R24" s="33" t="str">
        <f t="shared" si="3"/>
        <v>https://www.aiche.org/academy/conferences/process-plant-safety-symposium/1992/proceeding/session/technical-papers</v>
      </c>
      <c r="S24" s="28" t="s">
        <v>17972</v>
      </c>
      <c r="T24" s="33" t="str">
        <f t="shared" si="4"/>
        <v>https://www.aiche.org/node/1862171/group/9611/session/124151/paper/854306</v>
      </c>
    </row>
    <row r="25" spans="1:20" ht="77.5" x14ac:dyDescent="0.35">
      <c r="A25" s="29">
        <v>24</v>
      </c>
      <c r="B25" s="29">
        <v>1992</v>
      </c>
      <c r="C25" s="29" t="s">
        <v>3656</v>
      </c>
      <c r="D25" s="28" t="s">
        <v>14365</v>
      </c>
      <c r="E25" s="28" t="s">
        <v>3702</v>
      </c>
      <c r="F25" s="28" t="s">
        <v>3703</v>
      </c>
      <c r="G25" s="28"/>
      <c r="H25" s="28"/>
      <c r="I25" s="29" t="s">
        <v>14382</v>
      </c>
      <c r="J25" s="28"/>
      <c r="K25" s="39">
        <v>24</v>
      </c>
      <c r="L25" s="28" t="s">
        <v>13497</v>
      </c>
      <c r="M25" s="33" t="str">
        <f t="shared" si="0"/>
        <v>https://www.aiche.org/academy/conferences/process-plant-safety-symposium/1992/proceeding</v>
      </c>
      <c r="N25" s="40" t="str">
        <f t="shared" si="1"/>
        <v>M. G. Whitney, D. D. Barker, and K. H. Spivey, "Explosion Accident Consequences Investigation Methodology," 1992 Process Plant Safety Symposium, Houston, TX, 18 Feb 1992, AIChE.</v>
      </c>
      <c r="O25" s="41" t="s">
        <v>194</v>
      </c>
      <c r="P25" s="28" t="s">
        <v>3704</v>
      </c>
      <c r="Q25" s="33" t="str">
        <f t="shared" si="2"/>
        <v>https://www.aiche.org/academy/conferences/process-plant-safety-symposium/1992/proceeding</v>
      </c>
      <c r="R25" s="33" t="str">
        <f t="shared" si="3"/>
        <v>https://www.aiche.org/academy/conferences/process-plant-safety-symposium/1992/proceeding/session/technical-papers</v>
      </c>
      <c r="S25" s="28" t="s">
        <v>17973</v>
      </c>
      <c r="T25" s="33" t="str">
        <f t="shared" si="4"/>
        <v>https://www.aiche.org/node/1862171/group/9611/session/124151/paper/854311</v>
      </c>
    </row>
    <row r="26" spans="1:20" ht="62" x14ac:dyDescent="0.35">
      <c r="A26" s="29">
        <v>25</v>
      </c>
      <c r="B26" s="29">
        <v>1992</v>
      </c>
      <c r="C26" s="29" t="s">
        <v>3656</v>
      </c>
      <c r="D26" s="28" t="s">
        <v>14365</v>
      </c>
      <c r="E26" s="28" t="s">
        <v>3705</v>
      </c>
      <c r="F26" s="28" t="s">
        <v>1128</v>
      </c>
      <c r="G26" s="28"/>
      <c r="H26" s="28"/>
      <c r="I26" s="29" t="s">
        <v>14383</v>
      </c>
      <c r="J26" s="28"/>
      <c r="K26" s="39">
        <v>25</v>
      </c>
      <c r="L26" s="28" t="s">
        <v>13497</v>
      </c>
      <c r="M26" s="33" t="str">
        <f t="shared" si="0"/>
        <v>https://www.aiche.org/academy/conferences/process-plant-safety-symposium/1992/proceeding</v>
      </c>
      <c r="N26" s="40" t="str">
        <f t="shared" si="1"/>
        <v>R. W. Prugh, "Leak Size/Frequency Distributions," 1992 Process Plant Safety Symposium, Houston, TX, 18 Feb 1992, AIChE.</v>
      </c>
      <c r="O26" s="41" t="s">
        <v>198</v>
      </c>
      <c r="P26" s="28" t="s">
        <v>3706</v>
      </c>
      <c r="Q26" s="33" t="str">
        <f t="shared" si="2"/>
        <v>https://www.aiche.org/academy/conferences/process-plant-safety-symposium/1992/proceeding</v>
      </c>
      <c r="R26" s="33" t="str">
        <f t="shared" si="3"/>
        <v>https://www.aiche.org/academy/conferences/process-plant-safety-symposium/1992/proceeding/session/technical-papers</v>
      </c>
      <c r="S26" s="28" t="s">
        <v>17974</v>
      </c>
      <c r="T26" s="33" t="str">
        <f t="shared" si="4"/>
        <v>https://www.aiche.org/node/1862171/group/9611/session/124151/paper/854316</v>
      </c>
    </row>
    <row r="27" spans="1:20" ht="62" x14ac:dyDescent="0.35">
      <c r="A27" s="29">
        <v>26</v>
      </c>
      <c r="B27" s="29">
        <v>1992</v>
      </c>
      <c r="C27" s="29" t="s">
        <v>3656</v>
      </c>
      <c r="D27" s="28" t="s">
        <v>14365</v>
      </c>
      <c r="E27" s="28" t="s">
        <v>14195</v>
      </c>
      <c r="F27" s="28" t="s">
        <v>3707</v>
      </c>
      <c r="G27" s="28"/>
      <c r="H27" s="28"/>
      <c r="I27" s="29" t="s">
        <v>14384</v>
      </c>
      <c r="J27" s="28"/>
      <c r="K27" s="39">
        <v>26</v>
      </c>
      <c r="L27" s="28" t="s">
        <v>13497</v>
      </c>
      <c r="M27" s="33" t="str">
        <f t="shared" si="0"/>
        <v>https://www.aiche.org/academy/conferences/process-plant-safety-symposium/1992/proceeding</v>
      </c>
      <c r="N27" s="40" t="str">
        <f t="shared" si="1"/>
        <v>D. J. Hesse, "Dynamic Model for Liquid Pool Vaporization," 1992 Process Plant Safety Symposium, Houston, TX, 18 Feb 1992, AIChE.</v>
      </c>
      <c r="O27" s="41" t="s">
        <v>202</v>
      </c>
      <c r="P27" s="28" t="s">
        <v>3708</v>
      </c>
      <c r="Q27" s="33" t="str">
        <f t="shared" si="2"/>
        <v>https://www.aiche.org/academy/conferences/process-plant-safety-symposium/1992/proceeding</v>
      </c>
      <c r="R27" s="33" t="str">
        <f t="shared" si="3"/>
        <v>https://www.aiche.org/academy/conferences/process-plant-safety-symposium/1992/proceeding/session/technical-papers</v>
      </c>
      <c r="S27" s="28" t="s">
        <v>17975</v>
      </c>
      <c r="T27" s="33" t="str">
        <f t="shared" si="4"/>
        <v>https://www.aiche.org/node/1862171/group/9611/session/124151/paper/854321</v>
      </c>
    </row>
    <row r="28" spans="1:20" ht="77.5" x14ac:dyDescent="0.35">
      <c r="A28" s="29">
        <v>27</v>
      </c>
      <c r="B28" s="29">
        <v>1992</v>
      </c>
      <c r="C28" s="29" t="s">
        <v>3656</v>
      </c>
      <c r="D28" s="28" t="s">
        <v>14365</v>
      </c>
      <c r="E28" s="28" t="s">
        <v>14196</v>
      </c>
      <c r="F28" s="28" t="s">
        <v>3709</v>
      </c>
      <c r="G28" s="28"/>
      <c r="H28" s="28"/>
      <c r="I28" s="29" t="s">
        <v>14385</v>
      </c>
      <c r="J28" s="28"/>
      <c r="K28" s="39">
        <v>27</v>
      </c>
      <c r="L28" s="28" t="s">
        <v>13497</v>
      </c>
      <c r="M28" s="33" t="str">
        <f t="shared" si="0"/>
        <v>https://www.aiche.org/academy/conferences/process-plant-safety-symposium/1992/proceeding</v>
      </c>
      <c r="N28" s="40" t="str">
        <f t="shared" si="1"/>
        <v>M. T. Mills and C. K. Hiller, "Consequence Analysis for Elevated Releases of Volatile Liquids," 1992 Process Plant Safety Symposium, Houston, TX, 18 Feb 1992, AIChE.</v>
      </c>
      <c r="O28" s="41" t="s">
        <v>863</v>
      </c>
      <c r="P28" s="28" t="s">
        <v>3710</v>
      </c>
      <c r="Q28" s="33" t="str">
        <f t="shared" si="2"/>
        <v>https://www.aiche.org/academy/conferences/process-plant-safety-symposium/1992/proceeding</v>
      </c>
      <c r="R28" s="33" t="str">
        <f t="shared" si="3"/>
        <v>https://www.aiche.org/academy/conferences/process-plant-safety-symposium/1992/proceeding/session/technical-papers</v>
      </c>
      <c r="S28" s="28" t="s">
        <v>17976</v>
      </c>
      <c r="T28" s="33" t="str">
        <f t="shared" si="4"/>
        <v>https://www.aiche.org/node/1862171/group/9611/session/124151/paper/854326</v>
      </c>
    </row>
    <row r="29" spans="1:20" ht="77.5" x14ac:dyDescent="0.35">
      <c r="A29" s="29">
        <v>28</v>
      </c>
      <c r="B29" s="29">
        <v>1992</v>
      </c>
      <c r="C29" s="29" t="s">
        <v>3656</v>
      </c>
      <c r="D29" s="28" t="s">
        <v>14365</v>
      </c>
      <c r="E29" s="28" t="s">
        <v>14197</v>
      </c>
      <c r="F29" s="28" t="s">
        <v>3711</v>
      </c>
      <c r="G29" s="28"/>
      <c r="H29" s="28"/>
      <c r="I29" s="29" t="s">
        <v>14386</v>
      </c>
      <c r="J29" s="28"/>
      <c r="K29" s="39">
        <v>28</v>
      </c>
      <c r="L29" s="28" t="s">
        <v>13497</v>
      </c>
      <c r="M29" s="33" t="str">
        <f t="shared" si="0"/>
        <v>https://www.aiche.org/academy/conferences/process-plant-safety-symposium/1992/proceeding</v>
      </c>
      <c r="N29" s="40" t="str">
        <f t="shared" si="1"/>
        <v>G. A. Melhem and R. Saini, "A Model for The Dispersion of Two-Phase Flashing Multicomponent Jets," 1992 Process Plant Safety Symposium, Houston, TX, 18 Feb 1992, AIChE.</v>
      </c>
      <c r="O29" s="41" t="s">
        <v>866</v>
      </c>
      <c r="P29" s="28" t="s">
        <v>3712</v>
      </c>
      <c r="Q29" s="33" t="str">
        <f t="shared" si="2"/>
        <v>https://www.aiche.org/academy/conferences/process-plant-safety-symposium/1992/proceeding</v>
      </c>
      <c r="R29" s="33" t="str">
        <f t="shared" si="3"/>
        <v>https://www.aiche.org/academy/conferences/process-plant-safety-symposium/1992/proceeding/session/technical-papers</v>
      </c>
      <c r="S29" s="28" t="s">
        <v>17977</v>
      </c>
      <c r="T29" s="33" t="str">
        <f t="shared" si="4"/>
        <v>https://www.aiche.org/node/1862171/group/9611/session/124151/paper/854331</v>
      </c>
    </row>
    <row r="30" spans="1:20" ht="77.5" x14ac:dyDescent="0.35">
      <c r="A30" s="29">
        <v>29</v>
      </c>
      <c r="B30" s="29">
        <v>1992</v>
      </c>
      <c r="C30" s="29" t="s">
        <v>3656</v>
      </c>
      <c r="D30" s="28" t="s">
        <v>14365</v>
      </c>
      <c r="E30" s="28" t="s">
        <v>14198</v>
      </c>
      <c r="F30" s="28" t="s">
        <v>3713</v>
      </c>
      <c r="G30" s="28"/>
      <c r="H30" s="28"/>
      <c r="I30" s="29" t="s">
        <v>14387</v>
      </c>
      <c r="J30" s="28"/>
      <c r="K30" s="39">
        <v>29</v>
      </c>
      <c r="L30" s="28" t="s">
        <v>13497</v>
      </c>
      <c r="M30" s="33" t="str">
        <f t="shared" si="0"/>
        <v>https://www.aiche.org/academy/conferences/process-plant-safety-symposium/1992/proceeding</v>
      </c>
      <c r="N30" s="40" t="str">
        <f t="shared" si="1"/>
        <v>D. Pfenning and M. Mannan, "A Structured Approach for Vapor Dispersion Modeling of Pure And Multicompnent Mixtures," 1992 Process Plant Safety Symposium, Houston, TX, 18 Feb 1992, AIChE.</v>
      </c>
      <c r="O30" s="41" t="s">
        <v>870</v>
      </c>
      <c r="P30" s="28" t="s">
        <v>3714</v>
      </c>
      <c r="Q30" s="33" t="str">
        <f t="shared" si="2"/>
        <v>https://www.aiche.org/academy/conferences/process-plant-safety-symposium/1992/proceeding</v>
      </c>
      <c r="R30" s="33" t="str">
        <f t="shared" si="3"/>
        <v>https://www.aiche.org/academy/conferences/process-plant-safety-symposium/1992/proceeding/session/technical-papers</v>
      </c>
      <c r="S30" s="28" t="s">
        <v>17978</v>
      </c>
      <c r="T30" s="33" t="str">
        <f t="shared" si="4"/>
        <v>https://www.aiche.org/node/1862171/group/9611/session/124151/paper/854336</v>
      </c>
    </row>
    <row r="31" spans="1:20" ht="93" x14ac:dyDescent="0.35">
      <c r="A31" s="29">
        <v>30</v>
      </c>
      <c r="B31" s="29">
        <v>1992</v>
      </c>
      <c r="C31" s="29" t="s">
        <v>3656</v>
      </c>
      <c r="D31" s="28" t="s">
        <v>14366</v>
      </c>
      <c r="E31" s="28" t="s">
        <v>14153</v>
      </c>
      <c r="F31" s="28" t="s">
        <v>3715</v>
      </c>
      <c r="G31" s="28"/>
      <c r="H31" s="28"/>
      <c r="I31" s="29" t="s">
        <v>14388</v>
      </c>
      <c r="J31" s="28"/>
      <c r="K31" s="39">
        <v>30</v>
      </c>
      <c r="L31" s="28" t="s">
        <v>13497</v>
      </c>
      <c r="M31" s="33" t="str">
        <f t="shared" si="0"/>
        <v>https://www.aiche.org/academy/conferences/process-plant-safety-symposium/1992/proceeding</v>
      </c>
      <c r="N31" s="40" t="str">
        <f t="shared" si="1"/>
        <v>J. H. Moser, "Comparision of The DEGADIS, SLAB And HEGADAS Dispersion Models With Wind Tunnel Modeling of Dense Gas Releases From Within An Oil Refinery," 1992 Process Plant Safety Symposium, Houston, TX, 18 Feb 1992, AIChE.</v>
      </c>
      <c r="O31" s="41" t="s">
        <v>952</v>
      </c>
      <c r="P31" s="28" t="s">
        <v>3716</v>
      </c>
      <c r="Q31" s="33" t="str">
        <f t="shared" si="2"/>
        <v>https://www.aiche.org/academy/conferences/process-plant-safety-symposium/1992/proceeding</v>
      </c>
      <c r="R31" s="33" t="str">
        <f t="shared" si="3"/>
        <v>https://www.aiche.org/academy/conferences/process-plant-safety-symposium/1992/proceeding/session/technical-papers</v>
      </c>
      <c r="S31" s="28" t="s">
        <v>17979</v>
      </c>
      <c r="T31" s="33" t="str">
        <f t="shared" si="4"/>
        <v>https://www.aiche.org/node/1862171/group/9611/session/124151/paper/854341</v>
      </c>
    </row>
    <row r="32" spans="1:20" ht="77.5" x14ac:dyDescent="0.35">
      <c r="A32" s="29">
        <v>31</v>
      </c>
      <c r="B32" s="29">
        <v>1992</v>
      </c>
      <c r="C32" s="29" t="s">
        <v>3656</v>
      </c>
      <c r="D32" s="28" t="s">
        <v>14366</v>
      </c>
      <c r="E32" s="28" t="s">
        <v>14154</v>
      </c>
      <c r="F32" s="28" t="s">
        <v>3717</v>
      </c>
      <c r="G32" s="28"/>
      <c r="H32" s="28"/>
      <c r="I32" s="29" t="s">
        <v>14389</v>
      </c>
      <c r="J32" s="28"/>
      <c r="K32" s="39">
        <v>31</v>
      </c>
      <c r="L32" s="28" t="s">
        <v>13497</v>
      </c>
      <c r="M32" s="33" t="str">
        <f t="shared" si="0"/>
        <v>https://www.aiche.org/academy/conferences/process-plant-safety-symposium/1992/proceeding</v>
      </c>
      <c r="N32" s="40" t="str">
        <f t="shared" si="1"/>
        <v>K. Nand and B. I. Loran, "Dispersion Studies of Accidental Release of Chlorine From The Pressure Relief Valve of A Railcar," 1992 Process Plant Safety Symposium, Houston, TX, 18 Feb 1992, AIChE.</v>
      </c>
      <c r="O32" s="41" t="s">
        <v>954</v>
      </c>
      <c r="P32" s="28" t="s">
        <v>3718</v>
      </c>
      <c r="Q32" s="33" t="str">
        <f t="shared" si="2"/>
        <v>https://www.aiche.org/academy/conferences/process-plant-safety-symposium/1992/proceeding</v>
      </c>
      <c r="R32" s="33" t="str">
        <f t="shared" si="3"/>
        <v>https://www.aiche.org/academy/conferences/process-plant-safety-symposium/1992/proceeding/session/technical-papers</v>
      </c>
      <c r="S32" s="28" t="s">
        <v>17980</v>
      </c>
      <c r="T32" s="33" t="str">
        <f t="shared" si="4"/>
        <v>https://www.aiche.org/node/1862171/group/9611/session/124151/paper/854346</v>
      </c>
    </row>
    <row r="33" spans="1:20" ht="77.5" x14ac:dyDescent="0.35">
      <c r="A33" s="29">
        <v>32</v>
      </c>
      <c r="B33" s="29">
        <v>1992</v>
      </c>
      <c r="C33" s="29" t="s">
        <v>3656</v>
      </c>
      <c r="D33" s="28" t="s">
        <v>14366</v>
      </c>
      <c r="E33" s="28" t="s">
        <v>14155</v>
      </c>
      <c r="F33" s="28" t="s">
        <v>3719</v>
      </c>
      <c r="G33" s="28"/>
      <c r="H33" s="28"/>
      <c r="I33" s="29" t="s">
        <v>15833</v>
      </c>
      <c r="J33" s="28"/>
      <c r="K33" s="39">
        <v>32</v>
      </c>
      <c r="L33" s="28" t="s">
        <v>13497</v>
      </c>
      <c r="M33" s="33" t="str">
        <f t="shared" si="0"/>
        <v>https://www.aiche.org/academy/conferences/process-plant-safety-symposium/1992/proceeding</v>
      </c>
      <c r="N33" s="40" t="str">
        <f t="shared" si="1"/>
        <v>R. M. Pitblado, G. Purdy, D. F. Bagster, and J. R. Lockwood, "Consequence Assessment of Atmospheric Storage Tank Fires," 1992 Process Plant Safety Symposium, Houston, TX, 18 Feb 1992, AIChE.</v>
      </c>
      <c r="O33" s="41" t="s">
        <v>958</v>
      </c>
      <c r="P33" s="28" t="s">
        <v>3720</v>
      </c>
      <c r="Q33" s="33" t="str">
        <f t="shared" si="2"/>
        <v>https://www.aiche.org/academy/conferences/process-plant-safety-symposium/1992/proceeding</v>
      </c>
      <c r="R33" s="33" t="str">
        <f t="shared" si="3"/>
        <v>https://www.aiche.org/academy/conferences/process-plant-safety-symposium/1992/proceeding/session/technical-papers</v>
      </c>
      <c r="S33" s="28" t="s">
        <v>17981</v>
      </c>
      <c r="T33" s="33" t="str">
        <f t="shared" si="4"/>
        <v>https://www.aiche.org/node/1862171/group/9611/session/124151/paper/854351</v>
      </c>
    </row>
    <row r="34" spans="1:20" ht="62" x14ac:dyDescent="0.35">
      <c r="A34" s="29">
        <v>33</v>
      </c>
      <c r="B34" s="29">
        <v>1992</v>
      </c>
      <c r="C34" s="29" t="s">
        <v>3656</v>
      </c>
      <c r="D34" s="28" t="s">
        <v>14366</v>
      </c>
      <c r="E34" s="28" t="s">
        <v>15867</v>
      </c>
      <c r="F34" s="28" t="s">
        <v>15866</v>
      </c>
      <c r="G34" s="28"/>
      <c r="H34" s="28"/>
      <c r="I34" s="29" t="s">
        <v>15868</v>
      </c>
      <c r="J34" s="28"/>
      <c r="K34" s="39" t="s">
        <v>3051</v>
      </c>
      <c r="L34" s="28" t="s">
        <v>15825</v>
      </c>
      <c r="M34" s="33" t="str">
        <f t="shared" si="0"/>
        <v>https://www.aiche.org/academy/conferences/process-plant-safety-symposium/1992/proceeding</v>
      </c>
      <c r="N34" s="40" t="str">
        <f t="shared" ref="N34" si="7">F34&amp;", """&amp;E34&amp;","" "&amp;L34&amp;", AIChE"&amp;"."</f>
        <v>J. E. Shepherd and J. A. Senecal, "Consequence and Suppression of Detonations in Pipelines," 1993 Process Plant Safety Symposium, Houston, TX, 18 Feb 1992, AIChE.</v>
      </c>
      <c r="O34" s="41" t="s">
        <v>960</v>
      </c>
      <c r="P34" s="28" t="s">
        <v>15878</v>
      </c>
      <c r="Q34" s="33" t="str">
        <f t="shared" si="2"/>
        <v>https://www.aiche.org/academy/conferences/process-plant-safety-symposium/1992/proceeding</v>
      </c>
      <c r="R34" s="33" t="str">
        <f t="shared" si="3"/>
        <v>https://www.aiche.org/academy/conferences/process-plant-safety-symposium/1992/proceeding/session/technical-papers</v>
      </c>
      <c r="S34" s="28" t="s">
        <v>17982</v>
      </c>
      <c r="T34" s="33" t="str">
        <f t="shared" si="4"/>
        <v>https://www.aiche.org/node/1862171/group/9611/session/124151/paper/854356</v>
      </c>
    </row>
    <row r="35" spans="1:20" ht="77.5" x14ac:dyDescent="0.35">
      <c r="A35" s="29">
        <v>34</v>
      </c>
      <c r="B35" s="29">
        <v>1992</v>
      </c>
      <c r="C35" s="29" t="s">
        <v>3656</v>
      </c>
      <c r="D35" s="28" t="s">
        <v>14366</v>
      </c>
      <c r="E35" s="28" t="s">
        <v>3721</v>
      </c>
      <c r="F35" s="28" t="s">
        <v>3707</v>
      </c>
      <c r="G35" s="28"/>
      <c r="H35" s="28"/>
      <c r="I35" s="29" t="s">
        <v>14390</v>
      </c>
      <c r="J35" s="28"/>
      <c r="K35" s="39" t="s">
        <v>3055</v>
      </c>
      <c r="L35" s="28" t="s">
        <v>13497</v>
      </c>
      <c r="M35" s="33" t="str">
        <f t="shared" si="0"/>
        <v>https://www.aiche.org/academy/conferences/process-plant-safety-symposium/1992/proceeding</v>
      </c>
      <c r="N35" s="40" t="str">
        <f t="shared" si="1"/>
        <v>D. J. Hesse, "Blast Pressure Field Analysis Using Turbulent, Multi-Directional Flame Front Propagation," 1992 Process Plant Safety Symposium, Houston, TX, 18 Feb 1992, AIChE.</v>
      </c>
      <c r="O35" s="41" t="s">
        <v>967</v>
      </c>
      <c r="P35" s="28" t="s">
        <v>3722</v>
      </c>
      <c r="Q35" s="33" t="str">
        <f t="shared" si="2"/>
        <v>https://www.aiche.org/academy/conferences/process-plant-safety-symposium/1992/proceeding</v>
      </c>
      <c r="R35" s="33" t="str">
        <f t="shared" si="3"/>
        <v>https://www.aiche.org/academy/conferences/process-plant-safety-symposium/1992/proceeding/session/technical-papers</v>
      </c>
      <c r="S35" s="28" t="s">
        <v>17983</v>
      </c>
      <c r="T35" s="33" t="str">
        <f t="shared" si="4"/>
        <v>https://www.aiche.org/node/1862171/group/9611/session/124151/paper/854361</v>
      </c>
    </row>
    <row r="36" spans="1:20" ht="77.5" x14ac:dyDescent="0.35">
      <c r="A36" s="29">
        <v>35</v>
      </c>
      <c r="B36" s="29">
        <v>1992</v>
      </c>
      <c r="C36" s="29" t="s">
        <v>3656</v>
      </c>
      <c r="D36" s="28" t="s">
        <v>14366</v>
      </c>
      <c r="E36" s="28" t="s">
        <v>14156</v>
      </c>
      <c r="F36" s="28" t="s">
        <v>3723</v>
      </c>
      <c r="G36" s="28"/>
      <c r="H36" s="28"/>
      <c r="I36" s="29" t="s">
        <v>14391</v>
      </c>
      <c r="J36" s="28"/>
      <c r="K36" s="39" t="s">
        <v>3060</v>
      </c>
      <c r="L36" s="28" t="s">
        <v>13497</v>
      </c>
      <c r="M36" s="33" t="str">
        <f t="shared" si="0"/>
        <v>https://www.aiche.org/academy/conferences/process-plant-safety-symposium/1992/proceeding</v>
      </c>
      <c r="N36" s="40" t="str">
        <f t="shared" si="1"/>
        <v>M. Sanai, J. D. Colton, and G. R. Greenfield, "Consequence Analysis Based On Numerical Simulation of Postulated Accidents," 1992 Process Plant Safety Symposium, Houston, TX, 18 Feb 1992, AIChE.</v>
      </c>
      <c r="O36" s="41" t="s">
        <v>969</v>
      </c>
      <c r="P36" s="28" t="s">
        <v>3724</v>
      </c>
      <c r="Q36" s="33" t="str">
        <f t="shared" si="2"/>
        <v>https://www.aiche.org/academy/conferences/process-plant-safety-symposium/1992/proceeding</v>
      </c>
      <c r="R36" s="33" t="str">
        <f t="shared" si="3"/>
        <v>https://www.aiche.org/academy/conferences/process-plant-safety-symposium/1992/proceeding/session/technical-papers</v>
      </c>
      <c r="S36" s="28" t="s">
        <v>17984</v>
      </c>
      <c r="T36" s="33" t="str">
        <f t="shared" si="4"/>
        <v>https://www.aiche.org/node/1862171/group/9611/session/124151/paper/854366</v>
      </c>
    </row>
    <row r="37" spans="1:20" ht="62" x14ac:dyDescent="0.35">
      <c r="A37" s="29">
        <v>36</v>
      </c>
      <c r="B37" s="29">
        <v>1992</v>
      </c>
      <c r="C37" s="29" t="s">
        <v>3656</v>
      </c>
      <c r="D37" s="28" t="s">
        <v>14367</v>
      </c>
      <c r="E37" s="28" t="s">
        <v>15834</v>
      </c>
      <c r="F37" s="28" t="s">
        <v>15835</v>
      </c>
      <c r="G37" s="28"/>
      <c r="H37" s="28"/>
      <c r="I37" s="29" t="s">
        <v>15836</v>
      </c>
      <c r="J37" s="28"/>
      <c r="K37" s="39" t="s">
        <v>3063</v>
      </c>
      <c r="L37" s="28" t="s">
        <v>13497</v>
      </c>
      <c r="M37" s="33" t="str">
        <f t="shared" si="0"/>
        <v>https://www.aiche.org/academy/conferences/process-plant-safety-symposium/1992/proceeding</v>
      </c>
      <c r="N37" s="40" t="str">
        <f t="shared" ref="N37" si="8">F37&amp;", """&amp;E37&amp;","" "&amp;L37&amp;", AIChE"&amp;"."</f>
        <v>W.J. Janecek, "Pressure Relief for Reactive Chemical Systems," 1992 Process Plant Safety Symposium, Houston, TX, 18 Feb 1992, AIChE.</v>
      </c>
      <c r="O37" s="41" t="s">
        <v>972</v>
      </c>
      <c r="P37" s="28" t="s">
        <v>15837</v>
      </c>
      <c r="Q37" s="33" t="str">
        <f t="shared" si="2"/>
        <v>https://www.aiche.org/academy/conferences/process-plant-safety-symposium/1992/proceeding</v>
      </c>
      <c r="R37" s="33" t="str">
        <f t="shared" si="3"/>
        <v>https://www.aiche.org/academy/conferences/process-plant-safety-symposium/1992/proceeding/session/technical-papers</v>
      </c>
      <c r="S37" s="28" t="s">
        <v>17985</v>
      </c>
      <c r="T37" s="33" t="str">
        <f t="shared" si="4"/>
        <v>https://www.aiche.org/node/1862171/group/9611/session/124151/paper/854371</v>
      </c>
    </row>
    <row r="38" spans="1:20" ht="62" x14ac:dyDescent="0.35">
      <c r="A38" s="29">
        <v>37</v>
      </c>
      <c r="B38" s="29">
        <v>1992</v>
      </c>
      <c r="C38" s="29" t="s">
        <v>3656</v>
      </c>
      <c r="D38" s="28" t="s">
        <v>14367</v>
      </c>
      <c r="E38" s="28" t="s">
        <v>14181</v>
      </c>
      <c r="F38" s="28" t="s">
        <v>3725</v>
      </c>
      <c r="G38" s="28"/>
      <c r="H38" s="28"/>
      <c r="I38" s="29" t="s">
        <v>15838</v>
      </c>
      <c r="J38" s="28"/>
      <c r="K38" s="39" t="s">
        <v>3068</v>
      </c>
      <c r="L38" s="28" t="s">
        <v>13497</v>
      </c>
      <c r="M38" s="33" t="str">
        <f t="shared" si="0"/>
        <v>https://www.aiche.org/academy/conferences/process-plant-safety-symposium/1992/proceeding</v>
      </c>
      <c r="N38" s="40" t="str">
        <f t="shared" si="1"/>
        <v>C. M. Buxton, "Criteria in The Selection of A Pressure Relief Valve," 1992 Process Plant Safety Symposium, Houston, TX, 18 Feb 1992, AIChE.</v>
      </c>
      <c r="O38" s="41" t="s">
        <v>976</v>
      </c>
      <c r="P38" s="28" t="s">
        <v>3726</v>
      </c>
      <c r="Q38" s="33" t="str">
        <f t="shared" si="2"/>
        <v>https://www.aiche.org/academy/conferences/process-plant-safety-symposium/1992/proceeding</v>
      </c>
      <c r="R38" s="33" t="str">
        <f t="shared" si="3"/>
        <v>https://www.aiche.org/academy/conferences/process-plant-safety-symposium/1992/proceeding/session/technical-papers</v>
      </c>
      <c r="S38" s="28" t="s">
        <v>17986</v>
      </c>
      <c r="T38" s="33" t="str">
        <f t="shared" si="4"/>
        <v>https://www.aiche.org/node/1862171/group/9611/session/124151/paper/854376</v>
      </c>
    </row>
    <row r="39" spans="1:20" ht="62" x14ac:dyDescent="0.35">
      <c r="A39" s="29">
        <v>38</v>
      </c>
      <c r="B39" s="29">
        <v>1992</v>
      </c>
      <c r="C39" s="29" t="s">
        <v>3656</v>
      </c>
      <c r="D39" s="28" t="s">
        <v>14367</v>
      </c>
      <c r="E39" s="28" t="s">
        <v>15840</v>
      </c>
      <c r="F39" s="28" t="s">
        <v>15841</v>
      </c>
      <c r="G39" s="28"/>
      <c r="H39" s="28"/>
      <c r="I39" s="29" t="s">
        <v>15839</v>
      </c>
      <c r="J39" s="28"/>
      <c r="K39" s="39" t="s">
        <v>3072</v>
      </c>
      <c r="L39" s="28" t="s">
        <v>15825</v>
      </c>
      <c r="M39" s="33" t="str">
        <f t="shared" si="0"/>
        <v>https://www.aiche.org/academy/conferences/process-plant-safety-symposium/1992/proceeding</v>
      </c>
      <c r="N39" s="40" t="str">
        <f t="shared" si="1"/>
        <v>M.A. Grolmes and M.H. Yue, "Relief Vent Sizing and Location for Tubular Reactors," 1993 Process Plant Safety Symposium, Houston, TX, 18 Feb 1992, AIChE.</v>
      </c>
      <c r="O39" s="41" t="s">
        <v>981</v>
      </c>
      <c r="P39" s="28" t="s">
        <v>15842</v>
      </c>
      <c r="Q39" s="33" t="str">
        <f t="shared" si="2"/>
        <v>https://www.aiche.org/academy/conferences/process-plant-safety-symposium/1992/proceeding</v>
      </c>
      <c r="R39" s="33" t="str">
        <f t="shared" si="3"/>
        <v>https://www.aiche.org/academy/conferences/process-plant-safety-symposium/1992/proceeding/session/technical-papers</v>
      </c>
      <c r="S39" s="28" t="s">
        <v>17987</v>
      </c>
      <c r="T39" s="33" t="str">
        <f t="shared" si="4"/>
        <v>https://www.aiche.org/node/1862171/group/9611/session/124151/paper/854381</v>
      </c>
    </row>
    <row r="40" spans="1:20" ht="62" x14ac:dyDescent="0.35">
      <c r="A40" s="29">
        <v>39</v>
      </c>
      <c r="B40" s="29">
        <v>1992</v>
      </c>
      <c r="C40" s="29" t="s">
        <v>3656</v>
      </c>
      <c r="D40" s="28" t="s">
        <v>14367</v>
      </c>
      <c r="E40" s="28" t="s">
        <v>14199</v>
      </c>
      <c r="F40" s="28" t="s">
        <v>3727</v>
      </c>
      <c r="G40" s="28"/>
      <c r="H40" s="28"/>
      <c r="I40" s="29" t="s">
        <v>14392</v>
      </c>
      <c r="J40" s="28"/>
      <c r="K40" s="39" t="s">
        <v>3076</v>
      </c>
      <c r="L40" s="28" t="s">
        <v>13497</v>
      </c>
      <c r="M40" s="33" t="str">
        <f t="shared" si="0"/>
        <v>https://www.aiche.org/academy/conferences/process-plant-safety-symposium/1992/proceeding</v>
      </c>
      <c r="N40" s="40" t="str">
        <f t="shared" si="1"/>
        <v>R. G. Carranza, "A Generalized Method for Centrifugal Compressor Blowdown," 1992 Process Plant Safety Symposium, Houston, TX, 18 Feb 1992, AIChE.</v>
      </c>
      <c r="O40" s="41" t="s">
        <v>983</v>
      </c>
      <c r="P40" s="28" t="s">
        <v>3728</v>
      </c>
      <c r="Q40" s="33" t="str">
        <f t="shared" si="2"/>
        <v>https://www.aiche.org/academy/conferences/process-plant-safety-symposium/1992/proceeding</v>
      </c>
      <c r="R40" s="33" t="str">
        <f t="shared" si="3"/>
        <v>https://www.aiche.org/academy/conferences/process-plant-safety-symposium/1992/proceeding/session/technical-papers</v>
      </c>
      <c r="S40" s="28" t="s">
        <v>17988</v>
      </c>
      <c r="T40" s="33" t="str">
        <f t="shared" si="4"/>
        <v>https://www.aiche.org/node/1862171/group/9611/session/124151/paper/854386</v>
      </c>
    </row>
    <row r="41" spans="1:20" ht="62" x14ac:dyDescent="0.35">
      <c r="A41" s="29">
        <v>40</v>
      </c>
      <c r="B41" s="29">
        <v>1992</v>
      </c>
      <c r="C41" s="29" t="s">
        <v>3656</v>
      </c>
      <c r="D41" s="28" t="s">
        <v>14367</v>
      </c>
      <c r="E41" s="28" t="s">
        <v>3729</v>
      </c>
      <c r="F41" s="28" t="s">
        <v>3730</v>
      </c>
      <c r="G41" s="28"/>
      <c r="H41" s="28"/>
      <c r="I41" s="29" t="s">
        <v>14393</v>
      </c>
      <c r="J41" s="28"/>
      <c r="K41" s="39" t="s">
        <v>3081</v>
      </c>
      <c r="L41" s="28" t="s">
        <v>13497</v>
      </c>
      <c r="M41" s="33" t="str">
        <f t="shared" si="0"/>
        <v>https://www.aiche.org/academy/conferences/process-plant-safety-symposium/1992/proceeding</v>
      </c>
      <c r="N41" s="40" t="str">
        <f t="shared" si="1"/>
        <v>J. J. Hauser, "The Problem With SRV/RD Combinations," 1992 Process Plant Safety Symposium, Houston, TX, 18 Feb 1992, AIChE.</v>
      </c>
      <c r="O41" s="41" t="s">
        <v>987</v>
      </c>
      <c r="P41" s="28" t="s">
        <v>3731</v>
      </c>
      <c r="Q41" s="33" t="str">
        <f t="shared" si="2"/>
        <v>https://www.aiche.org/academy/conferences/process-plant-safety-symposium/1992/proceeding</v>
      </c>
      <c r="R41" s="33" t="str">
        <f t="shared" si="3"/>
        <v>https://www.aiche.org/academy/conferences/process-plant-safety-symposium/1992/proceeding/session/technical-papers</v>
      </c>
      <c r="S41" s="28" t="s">
        <v>17989</v>
      </c>
      <c r="T41" s="33" t="str">
        <f t="shared" si="4"/>
        <v>https://www.aiche.org/node/1862171/group/9611/session/124151/paper/854391</v>
      </c>
    </row>
    <row r="42" spans="1:20" ht="62" x14ac:dyDescent="0.35">
      <c r="A42" s="29">
        <v>41</v>
      </c>
      <c r="B42" s="29">
        <v>1992</v>
      </c>
      <c r="C42" s="29" t="s">
        <v>3656</v>
      </c>
      <c r="D42" s="28" t="s">
        <v>14367</v>
      </c>
      <c r="E42" s="28" t="s">
        <v>3732</v>
      </c>
      <c r="F42" s="28" t="s">
        <v>3733</v>
      </c>
      <c r="G42" s="28"/>
      <c r="H42" s="28"/>
      <c r="I42" s="29" t="s">
        <v>14394</v>
      </c>
      <c r="J42" s="28"/>
      <c r="K42" s="39" t="s">
        <v>3085</v>
      </c>
      <c r="L42" s="28" t="s">
        <v>13497</v>
      </c>
      <c r="M42" s="33" t="str">
        <f t="shared" si="0"/>
        <v>https://www.aiche.org/academy/conferences/process-plant-safety-symposium/1992/proceeding</v>
      </c>
      <c r="N42" s="40" t="str">
        <f t="shared" si="1"/>
        <v>F. Self, Jr. and C. H. Remsen, "Unsteady-State Heat Transfer To A Vessel Subject To External Fire," 1992 Process Plant Safety Symposium, Houston, TX, 18 Feb 1992, AIChE.</v>
      </c>
      <c r="O42" s="41" t="s">
        <v>989</v>
      </c>
      <c r="P42" s="28" t="s">
        <v>3734</v>
      </c>
      <c r="Q42" s="33" t="str">
        <f t="shared" si="2"/>
        <v>https://www.aiche.org/academy/conferences/process-plant-safety-symposium/1992/proceeding</v>
      </c>
      <c r="R42" s="33" t="str">
        <f t="shared" si="3"/>
        <v>https://www.aiche.org/academy/conferences/process-plant-safety-symposium/1992/proceeding/session/technical-papers</v>
      </c>
      <c r="S42" s="28" t="s">
        <v>17990</v>
      </c>
      <c r="T42" s="33" t="str">
        <f t="shared" si="4"/>
        <v>https://www.aiche.org/node/1862171/group/9611/session/124151/paper/854396</v>
      </c>
    </row>
    <row r="43" spans="1:20" ht="62" x14ac:dyDescent="0.35">
      <c r="A43" s="29">
        <v>42</v>
      </c>
      <c r="B43" s="29">
        <v>1992</v>
      </c>
      <c r="C43" s="29" t="s">
        <v>3656</v>
      </c>
      <c r="D43" s="28" t="s">
        <v>14368</v>
      </c>
      <c r="E43" s="28" t="s">
        <v>15846</v>
      </c>
      <c r="F43" s="28" t="s">
        <v>15844</v>
      </c>
      <c r="G43" s="28"/>
      <c r="H43" s="28"/>
      <c r="I43" s="29" t="s">
        <v>15845</v>
      </c>
      <c r="J43" s="28"/>
      <c r="K43" s="39" t="s">
        <v>3090</v>
      </c>
      <c r="L43" s="28" t="s">
        <v>15825</v>
      </c>
      <c r="M43" s="33" t="str">
        <f t="shared" si="0"/>
        <v>https://www.aiche.org/academy/conferences/process-plant-safety-symposium/1992/proceeding</v>
      </c>
      <c r="N43" s="40" t="str">
        <f t="shared" si="1"/>
        <v>R.C. Wade, "HF Mitigation Strategies at Amoco's Texas City Alkylation Unit," 1993 Process Plant Safety Symposium, Houston, TX, 18 Feb 1992, AIChE.</v>
      </c>
      <c r="O43" s="41" t="s">
        <v>993</v>
      </c>
      <c r="P43" s="28" t="s">
        <v>15843</v>
      </c>
      <c r="Q43" s="33" t="str">
        <f t="shared" si="2"/>
        <v>https://www.aiche.org/academy/conferences/process-plant-safety-symposium/1992/proceeding</v>
      </c>
      <c r="R43" s="33" t="str">
        <f t="shared" si="3"/>
        <v>https://www.aiche.org/academy/conferences/process-plant-safety-symposium/1992/proceeding/session/technical-papers</v>
      </c>
      <c r="S43" s="28" t="s">
        <v>17991</v>
      </c>
      <c r="T43" s="33" t="str">
        <f t="shared" si="4"/>
        <v>https://www.aiche.org/node/1862171/group/9611/session/124151/paper/854401</v>
      </c>
    </row>
    <row r="44" spans="1:20" ht="77.5" x14ac:dyDescent="0.35">
      <c r="A44" s="29">
        <v>43</v>
      </c>
      <c r="B44" s="29">
        <v>1992</v>
      </c>
      <c r="C44" s="29" t="s">
        <v>3656</v>
      </c>
      <c r="D44" s="28" t="s">
        <v>14368</v>
      </c>
      <c r="E44" s="28" t="s">
        <v>14200</v>
      </c>
      <c r="F44" s="28" t="s">
        <v>3735</v>
      </c>
      <c r="G44" s="28"/>
      <c r="H44" s="28"/>
      <c r="I44" s="29" t="s">
        <v>14395</v>
      </c>
      <c r="J44" s="28"/>
      <c r="K44" s="39" t="s">
        <v>3093</v>
      </c>
      <c r="L44" s="28" t="s">
        <v>13497</v>
      </c>
      <c r="M44" s="33" t="str">
        <f t="shared" si="0"/>
        <v>https://www.aiche.org/academy/conferences/process-plant-safety-symposium/1992/proceeding</v>
      </c>
      <c r="N44" s="40" t="str">
        <f t="shared" si="1"/>
        <v>R. L. Petersen and D. N. Blewitt, "Evaluation of Water Spray/Fire Monitor Mitigation Systems for Two Refineries," 1992 Process Plant Safety Symposium, Houston, TX, 18 Feb 1992, AIChE.</v>
      </c>
      <c r="O44" s="41" t="s">
        <v>995</v>
      </c>
      <c r="P44" s="28" t="s">
        <v>3736</v>
      </c>
      <c r="Q44" s="33" t="str">
        <f t="shared" si="2"/>
        <v>https://www.aiche.org/academy/conferences/process-plant-safety-symposium/1992/proceeding</v>
      </c>
      <c r="R44" s="33" t="str">
        <f t="shared" si="3"/>
        <v>https://www.aiche.org/academy/conferences/process-plant-safety-symposium/1992/proceeding/session/technical-papers</v>
      </c>
      <c r="S44" s="28" t="s">
        <v>17992</v>
      </c>
      <c r="T44" s="33" t="str">
        <f t="shared" si="4"/>
        <v>https://www.aiche.org/node/1862171/group/9611/session/124151/paper/854406</v>
      </c>
    </row>
    <row r="45" spans="1:20" ht="62" x14ac:dyDescent="0.35">
      <c r="A45" s="29">
        <v>44</v>
      </c>
      <c r="B45" s="29">
        <v>1992</v>
      </c>
      <c r="C45" s="29" t="s">
        <v>3656</v>
      </c>
      <c r="D45" s="28" t="s">
        <v>14368</v>
      </c>
      <c r="E45" s="28" t="s">
        <v>15849</v>
      </c>
      <c r="F45" s="28" t="s">
        <v>15850</v>
      </c>
      <c r="G45" s="28"/>
      <c r="H45" s="28"/>
      <c r="I45" s="29" t="s">
        <v>15847</v>
      </c>
      <c r="J45" s="28"/>
      <c r="K45" s="39" t="s">
        <v>3097</v>
      </c>
      <c r="L45" s="28" t="s">
        <v>13497</v>
      </c>
      <c r="M45" s="33" t="str">
        <f t="shared" si="0"/>
        <v>https://www.aiche.org/academy/conferences/process-plant-safety-symposium/1992/proceeding</v>
      </c>
      <c r="N45" s="40" t="str">
        <f t="shared" ref="N45" si="9">F45&amp;", """&amp;E45&amp;","" "&amp;L45&amp;", AIChE"&amp;"."</f>
        <v>S. Hartwig, "Disaster Mitigation in Process Plants by Water and Steam Curtains," 1992 Process Plant Safety Symposium, Houston, TX, 18 Feb 1992, AIChE.</v>
      </c>
      <c r="O45" s="41" t="s">
        <v>999</v>
      </c>
      <c r="P45" s="40" t="s">
        <v>15869</v>
      </c>
      <c r="Q45" s="33" t="str">
        <f t="shared" si="2"/>
        <v>https://www.aiche.org/academy/conferences/process-plant-safety-symposium/1992/proceeding</v>
      </c>
      <c r="R45" s="33" t="str">
        <f t="shared" si="3"/>
        <v>https://www.aiche.org/academy/conferences/process-plant-safety-symposium/1992/proceeding/session/technical-papers</v>
      </c>
      <c r="S45" s="28" t="s">
        <v>17993</v>
      </c>
      <c r="T45" s="33" t="str">
        <f t="shared" si="4"/>
        <v>https://www.aiche.org/node/1862171/group/9611/session/124151/paper/854411</v>
      </c>
    </row>
    <row r="46" spans="1:20" ht="62" x14ac:dyDescent="0.35">
      <c r="A46" s="29">
        <v>45</v>
      </c>
      <c r="B46" s="29">
        <v>1992</v>
      </c>
      <c r="C46" s="29" t="s">
        <v>3656</v>
      </c>
      <c r="D46" s="28" t="s">
        <v>14368</v>
      </c>
      <c r="E46" s="28" t="s">
        <v>15848</v>
      </c>
      <c r="F46" s="28" t="s">
        <v>3737</v>
      </c>
      <c r="G46" s="28"/>
      <c r="H46" s="28"/>
      <c r="I46" s="29" t="s">
        <v>14396</v>
      </c>
      <c r="J46" s="28"/>
      <c r="K46" s="39" t="s">
        <v>3101</v>
      </c>
      <c r="L46" s="28" t="s">
        <v>13497</v>
      </c>
      <c r="M46" s="33" t="str">
        <f t="shared" si="0"/>
        <v>https://www.aiche.org/academy/conferences/process-plant-safety-symposium/1992/proceeding</v>
      </c>
      <c r="N46" s="40" t="str">
        <f t="shared" si="1"/>
        <v>S. Hartwig and J. Boke, "Disaster Mitigation in Process Plants by Application of Foam," 1992 Process Plant Safety Symposium, Houston, TX, 18 Feb 1992, AIChE.</v>
      </c>
      <c r="O46" s="41" t="s">
        <v>1003</v>
      </c>
      <c r="P46" s="28" t="s">
        <v>3738</v>
      </c>
      <c r="Q46" s="33" t="str">
        <f t="shared" si="2"/>
        <v>https://www.aiche.org/academy/conferences/process-plant-safety-symposium/1992/proceeding</v>
      </c>
      <c r="R46" s="33" t="str">
        <f t="shared" si="3"/>
        <v>https://www.aiche.org/academy/conferences/process-plant-safety-symposium/1992/proceeding/session/technical-papers</v>
      </c>
      <c r="S46" s="28" t="s">
        <v>17994</v>
      </c>
      <c r="T46" s="33" t="str">
        <f t="shared" si="4"/>
        <v>https://www.aiche.org/node/1862171/group/9611/session/124151/paper/854416</v>
      </c>
    </row>
    <row r="47" spans="1:20" ht="124" x14ac:dyDescent="0.35">
      <c r="A47" s="29">
        <v>46</v>
      </c>
      <c r="B47" s="29">
        <v>1992</v>
      </c>
      <c r="C47" s="29" t="s">
        <v>3656</v>
      </c>
      <c r="D47" s="28" t="s">
        <v>14368</v>
      </c>
      <c r="E47" s="28" t="s">
        <v>14157</v>
      </c>
      <c r="F47" s="28" t="s">
        <v>3739</v>
      </c>
      <c r="G47" s="28"/>
      <c r="H47" s="28"/>
      <c r="I47" s="29" t="s">
        <v>14397</v>
      </c>
      <c r="J47" s="28"/>
      <c r="K47" s="39" t="s">
        <v>15870</v>
      </c>
      <c r="L47" s="28" t="s">
        <v>13497</v>
      </c>
      <c r="M47" s="33" t="str">
        <f t="shared" si="0"/>
        <v>https://www.aiche.org/academy/conferences/process-plant-safety-symposium/1992/proceeding</v>
      </c>
      <c r="N47" s="40" t="str">
        <f t="shared" si="1"/>
        <v>J. Albano, R. H. Walz, S. K. Shenoy, and G. Singh, "Dynamic Simulation of Ethylene Plant Gas Turbine Integration System Predicts Combustion Conditions And Pressure Excursions During Turbine Emergency Shutdown," 1992 Process Plant Safety Symposium, Houston, TX, 18 Feb 1992, AIChE.</v>
      </c>
      <c r="O47" s="41" t="s">
        <v>1005</v>
      </c>
      <c r="P47" s="28" t="s">
        <v>3740</v>
      </c>
      <c r="Q47" s="33" t="str">
        <f t="shared" si="2"/>
        <v>https://www.aiche.org/academy/conferences/process-plant-safety-symposium/1992/proceeding</v>
      </c>
      <c r="R47" s="33" t="str">
        <f t="shared" si="3"/>
        <v>https://www.aiche.org/academy/conferences/process-plant-safety-symposium/1992/proceeding/session/technical-papers</v>
      </c>
      <c r="S47" s="28" t="s">
        <v>17995</v>
      </c>
      <c r="T47" s="33" t="str">
        <f t="shared" si="4"/>
        <v>https://www.aiche.org/node/1862171/group/9611/session/124151/paper/854421</v>
      </c>
    </row>
    <row r="48" spans="1:20" ht="62" x14ac:dyDescent="0.35">
      <c r="A48" s="29">
        <v>47</v>
      </c>
      <c r="B48" s="29">
        <v>1992</v>
      </c>
      <c r="C48" s="29" t="s">
        <v>3656</v>
      </c>
      <c r="D48" s="28" t="s">
        <v>14368</v>
      </c>
      <c r="E48" s="28" t="s">
        <v>3741</v>
      </c>
      <c r="F48" s="28" t="s">
        <v>3742</v>
      </c>
      <c r="G48" s="28"/>
      <c r="H48" s="28"/>
      <c r="I48" s="29" t="s">
        <v>14398</v>
      </c>
      <c r="J48" s="28"/>
      <c r="K48" s="39" t="s">
        <v>15871</v>
      </c>
      <c r="L48" s="28" t="s">
        <v>13497</v>
      </c>
      <c r="M48" s="33" t="str">
        <f t="shared" si="0"/>
        <v>https://www.aiche.org/academy/conferences/process-plant-safety-symposium/1992/proceeding</v>
      </c>
      <c r="N48" s="40" t="str">
        <f t="shared" si="1"/>
        <v>V. E. Althaus and S. Mahalingam, "Inherently Safer Process Designs," 1992 Process Plant Safety Symposium, Houston, TX, 18 Feb 1992, AIChE.</v>
      </c>
      <c r="O48" s="41" t="s">
        <v>1268</v>
      </c>
      <c r="P48" s="28" t="s">
        <v>3743</v>
      </c>
      <c r="Q48" s="33" t="str">
        <f t="shared" si="2"/>
        <v>https://www.aiche.org/academy/conferences/process-plant-safety-symposium/1992/proceeding</v>
      </c>
      <c r="R48" s="33" t="str">
        <f t="shared" si="3"/>
        <v>https://www.aiche.org/academy/conferences/process-plant-safety-symposium/1992/proceeding/session/technical-papers</v>
      </c>
      <c r="S48" s="28" t="s">
        <v>17996</v>
      </c>
      <c r="T48" s="33" t="str">
        <f t="shared" si="4"/>
        <v>https://www.aiche.org/node/1862171/group/9611/session/124151/paper/854426</v>
      </c>
    </row>
    <row r="49" spans="1:20" ht="62" x14ac:dyDescent="0.35">
      <c r="A49" s="29">
        <v>48</v>
      </c>
      <c r="B49" s="29">
        <v>1992</v>
      </c>
      <c r="C49" s="29" t="s">
        <v>3656</v>
      </c>
      <c r="D49" s="28" t="s">
        <v>11516</v>
      </c>
      <c r="E49" s="28" t="s">
        <v>15852</v>
      </c>
      <c r="F49" s="28" t="s">
        <v>15853</v>
      </c>
      <c r="G49" s="28"/>
      <c r="H49" s="28"/>
      <c r="I49" s="29" t="s">
        <v>15851</v>
      </c>
      <c r="J49" s="28"/>
      <c r="K49" s="39" t="s">
        <v>15872</v>
      </c>
      <c r="L49" s="28" t="s">
        <v>13497</v>
      </c>
      <c r="M49" s="33" t="str">
        <f t="shared" si="0"/>
        <v>https://www.aiche.org/academy/conferences/process-plant-safety-symposium/1992/proceeding</v>
      </c>
      <c r="N49" s="40" t="str">
        <f t="shared" ref="N49" si="10">F49&amp;", """&amp;E49&amp;","" "&amp;L49&amp;", AIChE"&amp;"."</f>
        <v>J.R. Sexton, "Results of Recent Process Plant Incident Investigations," 1992 Process Plant Safety Symposium, Houston, TX, 18 Feb 1992, AIChE.</v>
      </c>
      <c r="O49" s="41" t="s">
        <v>1270</v>
      </c>
      <c r="P49" s="40" t="s">
        <v>15877</v>
      </c>
      <c r="Q49" s="33" t="str">
        <f t="shared" si="2"/>
        <v>https://www.aiche.org/academy/conferences/process-plant-safety-symposium/1992/proceeding</v>
      </c>
      <c r="R49" s="33" t="str">
        <f t="shared" si="3"/>
        <v>https://www.aiche.org/academy/conferences/process-plant-safety-symposium/1992/proceeding/session/technical-papers</v>
      </c>
      <c r="S49" s="28" t="s">
        <v>17997</v>
      </c>
      <c r="T49" s="33" t="str">
        <f t="shared" si="4"/>
        <v>https://www.aiche.org/node/1862171/group/9611/session/124151/paper/854431</v>
      </c>
    </row>
    <row r="50" spans="1:20" ht="62" x14ac:dyDescent="0.35">
      <c r="A50" s="29">
        <v>49</v>
      </c>
      <c r="B50" s="29">
        <v>1992</v>
      </c>
      <c r="C50" s="29" t="s">
        <v>3656</v>
      </c>
      <c r="D50" s="28" t="s">
        <v>11516</v>
      </c>
      <c r="E50" s="28" t="s">
        <v>3744</v>
      </c>
      <c r="F50" s="28" t="s">
        <v>3745</v>
      </c>
      <c r="G50" s="28"/>
      <c r="H50" s="28"/>
      <c r="I50" s="29" t="s">
        <v>14399</v>
      </c>
      <c r="J50" s="28"/>
      <c r="K50" s="39" t="s">
        <v>15873</v>
      </c>
      <c r="L50" s="28" t="s">
        <v>13497</v>
      </c>
      <c r="M50" s="33" t="str">
        <f t="shared" si="0"/>
        <v>https://www.aiche.org/academy/conferences/process-plant-safety-symposium/1992/proceeding</v>
      </c>
      <c r="N50" s="40" t="str">
        <f t="shared" si="1"/>
        <v>L. Unger and M. Paradies, "A Systematic Approach To Investigating Incidents," 1992 Process Plant Safety Symposium, Houston, TX, 18 Feb 1992, AIChE.</v>
      </c>
      <c r="O50" s="41" t="s">
        <v>1273</v>
      </c>
      <c r="P50" s="28" t="s">
        <v>3746</v>
      </c>
      <c r="Q50" s="33" t="str">
        <f t="shared" si="2"/>
        <v>https://www.aiche.org/academy/conferences/process-plant-safety-symposium/1992/proceeding</v>
      </c>
      <c r="R50" s="33" t="str">
        <f t="shared" si="3"/>
        <v>https://www.aiche.org/academy/conferences/process-plant-safety-symposium/1992/proceeding/session/technical-papers</v>
      </c>
      <c r="S50" s="28" t="s">
        <v>17998</v>
      </c>
      <c r="T50" s="33" t="str">
        <f t="shared" si="4"/>
        <v>https://www.aiche.org/node/1862171/group/9611/session/124151/paper/854436</v>
      </c>
    </row>
    <row r="51" spans="1:20" ht="77.5" x14ac:dyDescent="0.35">
      <c r="A51" s="29">
        <v>50</v>
      </c>
      <c r="B51" s="29">
        <v>1992</v>
      </c>
      <c r="C51" s="29" t="s">
        <v>3656</v>
      </c>
      <c r="D51" s="28" t="s">
        <v>11516</v>
      </c>
      <c r="E51" s="28" t="s">
        <v>3747</v>
      </c>
      <c r="F51" s="28" t="s">
        <v>3748</v>
      </c>
      <c r="G51" s="28"/>
      <c r="H51" s="28"/>
      <c r="I51" s="29" t="s">
        <v>14400</v>
      </c>
      <c r="J51" s="28"/>
      <c r="K51" s="39" t="s">
        <v>15874</v>
      </c>
      <c r="L51" s="28" t="s">
        <v>13497</v>
      </c>
      <c r="M51" s="33" t="str">
        <f t="shared" si="0"/>
        <v>https://www.aiche.org/academy/conferences/process-plant-safety-symposium/1992/proceeding</v>
      </c>
      <c r="N51" s="40" t="str">
        <f t="shared" si="1"/>
        <v>P. T. Ragan, "Multiple Causation And Logic The Modern Approach To Quality Incident Investigations," 1992 Process Plant Safety Symposium, Houston, TX, 18 Feb 1992, AIChE.</v>
      </c>
      <c r="O51" s="41" t="s">
        <v>1275</v>
      </c>
      <c r="P51" s="28" t="s">
        <v>3749</v>
      </c>
      <c r="Q51" s="33" t="str">
        <f t="shared" si="2"/>
        <v>https://www.aiche.org/academy/conferences/process-plant-safety-symposium/1992/proceeding</v>
      </c>
      <c r="R51" s="33" t="str">
        <f t="shared" si="3"/>
        <v>https://www.aiche.org/academy/conferences/process-plant-safety-symposium/1992/proceeding/session/technical-papers</v>
      </c>
      <c r="S51" s="28" t="s">
        <v>17999</v>
      </c>
      <c r="T51" s="33" t="str">
        <f t="shared" si="4"/>
        <v>https://www.aiche.org/node/1862171/group/9611/session/124151/paper/854441</v>
      </c>
    </row>
    <row r="52" spans="1:20" ht="62" x14ac:dyDescent="0.35">
      <c r="A52" s="29">
        <v>51</v>
      </c>
      <c r="B52" s="29">
        <v>1992</v>
      </c>
      <c r="C52" s="29" t="s">
        <v>3656</v>
      </c>
      <c r="D52" s="28" t="s">
        <v>11516</v>
      </c>
      <c r="E52" s="28" t="s">
        <v>14158</v>
      </c>
      <c r="F52" s="28" t="s">
        <v>3750</v>
      </c>
      <c r="G52" s="28"/>
      <c r="H52" s="28"/>
      <c r="I52" s="29" t="s">
        <v>14401</v>
      </c>
      <c r="J52" s="28"/>
      <c r="K52" s="39" t="s">
        <v>15875</v>
      </c>
      <c r="L52" s="28" t="s">
        <v>13497</v>
      </c>
      <c r="M52" s="33" t="str">
        <f t="shared" si="0"/>
        <v>https://www.aiche.org/academy/conferences/process-plant-safety-symposium/1992/proceeding</v>
      </c>
      <c r="N52" s="40" t="str">
        <f t="shared" si="1"/>
        <v>S. Finelt, "Investigation of Process Plant Incidents," 1992 Process Plant Safety Symposium, Houston, TX, 18 Feb 1992, AIChE.</v>
      </c>
      <c r="O52" s="41" t="s">
        <v>1279</v>
      </c>
      <c r="P52" s="28" t="s">
        <v>3751</v>
      </c>
      <c r="Q52" s="33" t="str">
        <f t="shared" si="2"/>
        <v>https://www.aiche.org/academy/conferences/process-plant-safety-symposium/1992/proceeding</v>
      </c>
      <c r="R52" s="33" t="str">
        <f t="shared" si="3"/>
        <v>https://www.aiche.org/academy/conferences/process-plant-safety-symposium/1992/proceeding/session/technical-papers</v>
      </c>
      <c r="S52" s="28" t="s">
        <v>18000</v>
      </c>
      <c r="T52" s="33" t="str">
        <f t="shared" si="4"/>
        <v>https://www.aiche.org/node/1862171/group/9611/session/124151/paper/854446</v>
      </c>
    </row>
    <row r="53" spans="1:20" ht="77.5" x14ac:dyDescent="0.35">
      <c r="A53" s="29">
        <v>52</v>
      </c>
      <c r="B53" s="29">
        <v>1992</v>
      </c>
      <c r="C53" s="29" t="s">
        <v>3656</v>
      </c>
      <c r="D53" s="28" t="s">
        <v>11516</v>
      </c>
      <c r="E53" s="28" t="s">
        <v>14159</v>
      </c>
      <c r="F53" s="28" t="s">
        <v>14282</v>
      </c>
      <c r="G53" s="28"/>
      <c r="H53" s="28"/>
      <c r="I53" s="29" t="s">
        <v>14402</v>
      </c>
      <c r="J53" s="28"/>
      <c r="K53" s="39" t="s">
        <v>15876</v>
      </c>
      <c r="L53" s="28" t="s">
        <v>13497</v>
      </c>
      <c r="M53" s="33" t="str">
        <f>HYPERLINK("https://www.aiche.org/academy/conferences/process-plant-safety-symposium/1992/proceeding")</f>
        <v>https://www.aiche.org/academy/conferences/process-plant-safety-symposium/1992/proceeding</v>
      </c>
      <c r="N53" s="40" t="str">
        <f t="shared" si="1"/>
        <v>D. B. Wells and J. F. Kovach, "An Overview of The Legal Rules of Evidence And Procedure Applicable To Incident Investigation," 1992 Process Plant Safety Symposium, Houston, TX, 18 Feb 1992, AIChE.</v>
      </c>
      <c r="O53" s="41" t="s">
        <v>1280</v>
      </c>
      <c r="P53" s="28" t="s">
        <v>3752</v>
      </c>
      <c r="Q53" s="33" t="str">
        <f>HYPERLINK("https://www.aiche.org/academy/conferences/process-plant-safety-symposium/1992/proceeding")</f>
        <v>https://www.aiche.org/academy/conferences/process-plant-safety-symposium/1992/proceeding</v>
      </c>
      <c r="R53" s="33" t="str">
        <f>HYPERLINK("https://www.aiche.org/academy/conferences/process-plant-safety-symposium/1992/proceeding/session/technical-papers")</f>
        <v>https://www.aiche.org/academy/conferences/process-plant-safety-symposium/1992/proceeding/session/technical-papers</v>
      </c>
      <c r="S53" s="28" t="s">
        <v>18001</v>
      </c>
      <c r="T53" s="33" t="str">
        <f t="shared" si="4"/>
        <v>https://www.aiche.org/node/1862171/group/9611/session/124151/paper/854451</v>
      </c>
    </row>
    <row r="54" spans="1:20" ht="62" x14ac:dyDescent="0.35">
      <c r="A54" s="29">
        <v>53</v>
      </c>
      <c r="B54" s="29">
        <v>1992</v>
      </c>
      <c r="C54" s="29" t="s">
        <v>3753</v>
      </c>
      <c r="D54" s="28" t="s">
        <v>14283</v>
      </c>
      <c r="E54" s="28" t="s">
        <v>3754</v>
      </c>
      <c r="F54" s="28" t="s">
        <v>3755</v>
      </c>
      <c r="G54" s="28"/>
      <c r="H54" s="28"/>
      <c r="I54" s="29" t="s">
        <v>14292</v>
      </c>
      <c r="J54" s="28"/>
      <c r="K54" s="39">
        <v>1</v>
      </c>
      <c r="L54" s="28" t="s">
        <v>13498</v>
      </c>
      <c r="M54" s="33" t="str">
        <f t="shared" ref="M54:M117" si="11">HYPERLINK("https://www.aiche.org/academy/conferences/process-plant-safety-symposium/1992/proceeding-0")</f>
        <v>https://www.aiche.org/academy/conferences/process-plant-safety-symposium/1992/proceeding-0</v>
      </c>
      <c r="N54" s="40" t="str">
        <f t="shared" si="1"/>
        <v>H. Ozog, "Process Safety Management Auditing," 1992 Process Plant Safety Symposium, Volume 2, Houston, TX, 18 Feb 1992, AIChE.</v>
      </c>
      <c r="O54" s="41" t="s">
        <v>704</v>
      </c>
      <c r="P54" s="28" t="s">
        <v>3756</v>
      </c>
      <c r="Q54" s="33" t="str">
        <f t="shared" ref="Q54:Q117" si="12">HYPERLINK("https://www.aiche.org/academy/conferences/process-plant-safety-symposium/1992/proceeding-0")</f>
        <v>https://www.aiche.org/academy/conferences/process-plant-safety-symposium/1992/proceeding-0</v>
      </c>
      <c r="R54" s="33" t="str">
        <f t="shared" ref="R54:R117" si="13">HYPERLINK("https://www.aiche.org/academy/conferences/process-plant-safety-symposium/1992/proceeding-0/session/technical-papers")</f>
        <v>https://www.aiche.org/academy/conferences/process-plant-safety-symposium/1992/proceeding-0/session/technical-papers</v>
      </c>
      <c r="S54" s="28" t="s">
        <v>18002</v>
      </c>
      <c r="T54" s="33" t="str">
        <f t="shared" si="4"/>
        <v>https://www.aiche.org/node/1877361/group/9656/session/124241/paper/856291</v>
      </c>
    </row>
    <row r="55" spans="1:20" ht="62" x14ac:dyDescent="0.35">
      <c r="A55" s="29">
        <v>54</v>
      </c>
      <c r="B55" s="29">
        <v>1992</v>
      </c>
      <c r="C55" s="29" t="s">
        <v>3753</v>
      </c>
      <c r="D55" s="28" t="s">
        <v>14283</v>
      </c>
      <c r="E55" s="28" t="s">
        <v>3757</v>
      </c>
      <c r="F55" s="28" t="s">
        <v>3758</v>
      </c>
      <c r="G55" s="28"/>
      <c r="H55" s="28"/>
      <c r="I55" s="29" t="s">
        <v>14293</v>
      </c>
      <c r="J55" s="28"/>
      <c r="K55" s="39">
        <v>2</v>
      </c>
      <c r="L55" s="28" t="s">
        <v>13498</v>
      </c>
      <c r="M55" s="33" t="str">
        <f t="shared" si="11"/>
        <v>https://www.aiche.org/academy/conferences/process-plant-safety-symposium/1992/proceeding-0</v>
      </c>
      <c r="N55" s="40" t="str">
        <f t="shared" si="1"/>
        <v>H. T. Hudson and L. W. Ross, "Chemical Safety Audits: A View From Within The EPA," 1992 Process Plant Safety Symposium, Volume 2, Houston, TX, 18 Feb 1992, AIChE.</v>
      </c>
      <c r="O55" s="42" t="s">
        <v>708</v>
      </c>
      <c r="P55" s="28" t="s">
        <v>3759</v>
      </c>
      <c r="Q55" s="33" t="str">
        <f t="shared" si="12"/>
        <v>https://www.aiche.org/academy/conferences/process-plant-safety-symposium/1992/proceeding-0</v>
      </c>
      <c r="R55" s="33" t="str">
        <f t="shared" si="13"/>
        <v>https://www.aiche.org/academy/conferences/process-plant-safety-symposium/1992/proceeding-0/session/technical-papers</v>
      </c>
      <c r="S55" s="28" t="s">
        <v>18003</v>
      </c>
      <c r="T55" s="33" t="str">
        <f t="shared" si="4"/>
        <v>https://www.aiche.org/node/1877361/group/9656/session/124241/paper/856296</v>
      </c>
    </row>
    <row r="56" spans="1:20" ht="62" x14ac:dyDescent="0.35">
      <c r="A56" s="29">
        <v>55</v>
      </c>
      <c r="B56" s="29">
        <v>1992</v>
      </c>
      <c r="C56" s="29" t="s">
        <v>3753</v>
      </c>
      <c r="D56" s="28" t="s">
        <v>14283</v>
      </c>
      <c r="E56" s="28" t="s">
        <v>3760</v>
      </c>
      <c r="F56" s="28" t="s">
        <v>3683</v>
      </c>
      <c r="G56" s="28"/>
      <c r="H56" s="28"/>
      <c r="I56" s="29" t="s">
        <v>14294</v>
      </c>
      <c r="J56" s="28"/>
      <c r="K56" s="39">
        <v>3</v>
      </c>
      <c r="L56" s="28" t="s">
        <v>13498</v>
      </c>
      <c r="M56" s="33" t="str">
        <f t="shared" si="11"/>
        <v>https://www.aiche.org/academy/conferences/process-plant-safety-symposium/1992/proceeding-0</v>
      </c>
      <c r="N56" s="40" t="str">
        <f t="shared" si="1"/>
        <v>B. Martien, "Process Safety - Insuring Systems Are Functioning," 1992 Process Plant Safety Symposium, Volume 2, Houston, TX, 18 Feb 1992, AIChE.</v>
      </c>
      <c r="O56" s="42" t="s">
        <v>711</v>
      </c>
      <c r="P56" s="28" t="s">
        <v>3761</v>
      </c>
      <c r="Q56" s="33" t="str">
        <f t="shared" si="12"/>
        <v>https://www.aiche.org/academy/conferences/process-plant-safety-symposium/1992/proceeding-0</v>
      </c>
      <c r="R56" s="33" t="str">
        <f t="shared" si="13"/>
        <v>https://www.aiche.org/academy/conferences/process-plant-safety-symposium/1992/proceeding-0/session/technical-papers</v>
      </c>
      <c r="S56" s="28" t="s">
        <v>18004</v>
      </c>
      <c r="T56" s="33" t="str">
        <f t="shared" si="4"/>
        <v>https://www.aiche.org/node/1877361/group/9656/session/124241/paper/856301</v>
      </c>
    </row>
    <row r="57" spans="1:20" ht="62" x14ac:dyDescent="0.35">
      <c r="A57" s="29">
        <v>56</v>
      </c>
      <c r="B57" s="29">
        <v>1992</v>
      </c>
      <c r="C57" s="29" t="s">
        <v>3753</v>
      </c>
      <c r="D57" s="28" t="s">
        <v>14283</v>
      </c>
      <c r="E57" s="28" t="s">
        <v>3762</v>
      </c>
      <c r="F57" s="28" t="s">
        <v>3763</v>
      </c>
      <c r="G57" s="28"/>
      <c r="H57" s="28"/>
      <c r="I57" s="29" t="s">
        <v>14295</v>
      </c>
      <c r="J57" s="28"/>
      <c r="K57" s="39">
        <v>4</v>
      </c>
      <c r="L57" s="28" t="s">
        <v>13498</v>
      </c>
      <c r="M57" s="33" t="str">
        <f t="shared" si="11"/>
        <v>https://www.aiche.org/academy/conferences/process-plant-safety-symposium/1992/proceeding-0</v>
      </c>
      <c r="N57" s="40" t="str">
        <f t="shared" si="1"/>
        <v>D. C. Clagett and F. W. Schultz, "Participatory Plant Audits," 1992 Process Plant Safety Symposium, Volume 2, Houston, TX, 18 Feb 1992, AIChE.</v>
      </c>
      <c r="O57" s="42" t="s">
        <v>715</v>
      </c>
      <c r="P57" s="28" t="s">
        <v>3764</v>
      </c>
      <c r="Q57" s="33" t="str">
        <f t="shared" si="12"/>
        <v>https://www.aiche.org/academy/conferences/process-plant-safety-symposium/1992/proceeding-0</v>
      </c>
      <c r="R57" s="33" t="str">
        <f t="shared" si="13"/>
        <v>https://www.aiche.org/academy/conferences/process-plant-safety-symposium/1992/proceeding-0/session/technical-papers</v>
      </c>
      <c r="S57" s="28" t="s">
        <v>18005</v>
      </c>
      <c r="T57" s="33" t="str">
        <f t="shared" si="4"/>
        <v>https://www.aiche.org/node/1877361/group/9656/session/124241/paper/856306</v>
      </c>
    </row>
    <row r="58" spans="1:20" ht="62" x14ac:dyDescent="0.35">
      <c r="A58" s="29">
        <v>57</v>
      </c>
      <c r="B58" s="29">
        <v>1992</v>
      </c>
      <c r="C58" s="29" t="s">
        <v>3753</v>
      </c>
      <c r="D58" s="28" t="s">
        <v>14283</v>
      </c>
      <c r="E58" s="28" t="s">
        <v>3765</v>
      </c>
      <c r="F58" s="28" t="s">
        <v>1536</v>
      </c>
      <c r="G58" s="28"/>
      <c r="H58" s="28"/>
      <c r="I58" s="29" t="s">
        <v>14296</v>
      </c>
      <c r="J58" s="28"/>
      <c r="K58" s="39">
        <v>5</v>
      </c>
      <c r="L58" s="28" t="s">
        <v>13498</v>
      </c>
      <c r="M58" s="33" t="str">
        <f t="shared" si="11"/>
        <v>https://www.aiche.org/academy/conferences/process-plant-safety-symposium/1992/proceeding-0</v>
      </c>
      <c r="N58" s="40" t="str">
        <f t="shared" si="1"/>
        <v>J. O. Philley, "Process Safety Auditing: Practical Lessons Learned," 1992 Process Plant Safety Symposium, Volume 2, Houston, TX, 18 Feb 1992, AIChE.</v>
      </c>
      <c r="O58" s="42" t="s">
        <v>719</v>
      </c>
      <c r="P58" s="28" t="s">
        <v>3766</v>
      </c>
      <c r="Q58" s="33" t="str">
        <f t="shared" si="12"/>
        <v>https://www.aiche.org/academy/conferences/process-plant-safety-symposium/1992/proceeding-0</v>
      </c>
      <c r="R58" s="33" t="str">
        <f t="shared" si="13"/>
        <v>https://www.aiche.org/academy/conferences/process-plant-safety-symposium/1992/proceeding-0/session/technical-papers</v>
      </c>
      <c r="S58" s="28" t="s">
        <v>18006</v>
      </c>
      <c r="T58" s="33" t="str">
        <f t="shared" si="4"/>
        <v>https://www.aiche.org/node/1877361/group/9656/session/124241/paper/856311</v>
      </c>
    </row>
    <row r="59" spans="1:20" ht="62" x14ac:dyDescent="0.35">
      <c r="A59" s="29">
        <v>58</v>
      </c>
      <c r="B59" s="29">
        <v>1992</v>
      </c>
      <c r="C59" s="29" t="s">
        <v>3753</v>
      </c>
      <c r="D59" s="28" t="s">
        <v>14283</v>
      </c>
      <c r="E59" s="28" t="s">
        <v>14182</v>
      </c>
      <c r="F59" s="28" t="s">
        <v>3767</v>
      </c>
      <c r="G59" s="28"/>
      <c r="H59" s="28"/>
      <c r="I59" s="29" t="s">
        <v>14297</v>
      </c>
      <c r="J59" s="28"/>
      <c r="K59" s="39">
        <v>6</v>
      </c>
      <c r="L59" s="28" t="s">
        <v>13498</v>
      </c>
      <c r="M59" s="33" t="str">
        <f t="shared" si="11"/>
        <v>https://www.aiche.org/academy/conferences/process-plant-safety-symposium/1992/proceeding-0</v>
      </c>
      <c r="N59" s="40" t="str">
        <f t="shared" si="1"/>
        <v>I. S. Sutton, "Job Task Analysis in The Process Industries," 1992 Process Plant Safety Symposium, Volume 2, Houston, TX, 18 Feb 1992, AIChE.</v>
      </c>
      <c r="O59" s="42" t="s">
        <v>723</v>
      </c>
      <c r="P59" s="28" t="s">
        <v>3768</v>
      </c>
      <c r="Q59" s="33" t="str">
        <f t="shared" si="12"/>
        <v>https://www.aiche.org/academy/conferences/process-plant-safety-symposium/1992/proceeding-0</v>
      </c>
      <c r="R59" s="33" t="str">
        <f t="shared" si="13"/>
        <v>https://www.aiche.org/academy/conferences/process-plant-safety-symposium/1992/proceeding-0/session/technical-papers</v>
      </c>
      <c r="S59" s="28" t="s">
        <v>18007</v>
      </c>
      <c r="T59" s="33" t="str">
        <f t="shared" si="4"/>
        <v>https://www.aiche.org/node/1877361/group/9656/session/124241/paper/856316</v>
      </c>
    </row>
    <row r="60" spans="1:20" ht="77.5" x14ac:dyDescent="0.35">
      <c r="A60" s="29">
        <v>59</v>
      </c>
      <c r="B60" s="29">
        <v>1992</v>
      </c>
      <c r="C60" s="29" t="s">
        <v>3753</v>
      </c>
      <c r="D60" s="28" t="s">
        <v>2063</v>
      </c>
      <c r="E60" s="28" t="s">
        <v>3769</v>
      </c>
      <c r="F60" s="28" t="s">
        <v>3770</v>
      </c>
      <c r="G60" s="28"/>
      <c r="H60" s="28"/>
      <c r="I60" s="29" t="s">
        <v>14298</v>
      </c>
      <c r="J60" s="28"/>
      <c r="K60" s="39">
        <v>7</v>
      </c>
      <c r="L60" s="28" t="s">
        <v>13498</v>
      </c>
      <c r="M60" s="33" t="str">
        <f t="shared" si="11"/>
        <v>https://www.aiche.org/academy/conferences/process-plant-safety-symposium/1992/proceeding-0</v>
      </c>
      <c r="N60" s="40" t="str">
        <f t="shared" si="1"/>
        <v>D. J. Willette, R. E. Smith, and R. S. Koehler, "Safety Improvements Through The Deming Philosophy And Employee Involvement," 1992 Process Plant Safety Symposium, Volume 2, Houston, TX, 18 Feb 1992, AIChE.</v>
      </c>
      <c r="O60" s="42" t="s">
        <v>726</v>
      </c>
      <c r="P60" s="28" t="s">
        <v>3771</v>
      </c>
      <c r="Q60" s="33" t="str">
        <f t="shared" si="12"/>
        <v>https://www.aiche.org/academy/conferences/process-plant-safety-symposium/1992/proceeding-0</v>
      </c>
      <c r="R60" s="33" t="str">
        <f t="shared" si="13"/>
        <v>https://www.aiche.org/academy/conferences/process-plant-safety-symposium/1992/proceeding-0/session/technical-papers</v>
      </c>
      <c r="S60" s="28" t="s">
        <v>18008</v>
      </c>
      <c r="T60" s="33" t="str">
        <f t="shared" si="4"/>
        <v>https://www.aiche.org/node/1877361/group/9656/session/124241/paper/856321</v>
      </c>
    </row>
    <row r="61" spans="1:20" ht="77.5" x14ac:dyDescent="0.35">
      <c r="A61" s="29">
        <v>60</v>
      </c>
      <c r="B61" s="29">
        <v>1992</v>
      </c>
      <c r="C61" s="29" t="s">
        <v>3753</v>
      </c>
      <c r="D61" s="28" t="s">
        <v>2063</v>
      </c>
      <c r="E61" s="28" t="s">
        <v>3772</v>
      </c>
      <c r="F61" s="28" t="s">
        <v>3773</v>
      </c>
      <c r="G61" s="28"/>
      <c r="H61" s="28"/>
      <c r="I61" s="29" t="s">
        <v>14299</v>
      </c>
      <c r="J61" s="28"/>
      <c r="K61" s="39">
        <v>8</v>
      </c>
      <c r="L61" s="28" t="s">
        <v>13498</v>
      </c>
      <c r="M61" s="33" t="str">
        <f t="shared" si="11"/>
        <v>https://www.aiche.org/academy/conferences/process-plant-safety-symposium/1992/proceeding-0</v>
      </c>
      <c r="N61" s="40" t="str">
        <f t="shared" si="1"/>
        <v>B. G. Crawford, "Accident Prevention Through Involvement And Spaced Repetition - Changing Culture," 1992 Process Plant Safety Symposium, Volume 2, Houston, TX, 18 Feb 1992, AIChE.</v>
      </c>
      <c r="O61" s="42" t="s">
        <v>729</v>
      </c>
      <c r="P61" s="28" t="s">
        <v>3774</v>
      </c>
      <c r="Q61" s="33" t="str">
        <f t="shared" si="12"/>
        <v>https://www.aiche.org/academy/conferences/process-plant-safety-symposium/1992/proceeding-0</v>
      </c>
      <c r="R61" s="33" t="str">
        <f t="shared" si="13"/>
        <v>https://www.aiche.org/academy/conferences/process-plant-safety-symposium/1992/proceeding-0/session/technical-papers</v>
      </c>
      <c r="S61" s="28" t="s">
        <v>18009</v>
      </c>
      <c r="T61" s="33" t="str">
        <f t="shared" si="4"/>
        <v>https://www.aiche.org/node/1877361/group/9656/session/124241/paper/856326</v>
      </c>
    </row>
    <row r="62" spans="1:20" ht="62" x14ac:dyDescent="0.35">
      <c r="A62" s="29">
        <v>61</v>
      </c>
      <c r="B62" s="29">
        <v>1992</v>
      </c>
      <c r="C62" s="29" t="s">
        <v>3753</v>
      </c>
      <c r="D62" s="28" t="s">
        <v>2063</v>
      </c>
      <c r="E62" s="28" t="s">
        <v>14201</v>
      </c>
      <c r="F62" s="28" t="s">
        <v>3775</v>
      </c>
      <c r="G62" s="28"/>
      <c r="H62" s="28"/>
      <c r="I62" s="29" t="s">
        <v>14300</v>
      </c>
      <c r="J62" s="28"/>
      <c r="K62" s="39">
        <v>9</v>
      </c>
      <c r="L62" s="28" t="s">
        <v>13498</v>
      </c>
      <c r="M62" s="33" t="str">
        <f t="shared" si="11"/>
        <v>https://www.aiche.org/academy/conferences/process-plant-safety-symposium/1992/proceeding-0</v>
      </c>
      <c r="N62" s="40" t="str">
        <f t="shared" si="1"/>
        <v>J. Larks, "Ohh!!! My Aching Back: The Need for Manual Lift Warnings," 1992 Process Plant Safety Symposium, Volume 2, Houston, TX, 18 Feb 1992, AIChE.</v>
      </c>
      <c r="O62" s="42" t="s">
        <v>732</v>
      </c>
      <c r="P62" s="28" t="s">
        <v>3776</v>
      </c>
      <c r="Q62" s="33" t="str">
        <f t="shared" si="12"/>
        <v>https://www.aiche.org/academy/conferences/process-plant-safety-symposium/1992/proceeding-0</v>
      </c>
      <c r="R62" s="33" t="str">
        <f t="shared" si="13"/>
        <v>https://www.aiche.org/academy/conferences/process-plant-safety-symposium/1992/proceeding-0/session/technical-papers</v>
      </c>
      <c r="S62" s="28" t="s">
        <v>18010</v>
      </c>
      <c r="T62" s="33" t="str">
        <f t="shared" si="4"/>
        <v>https://www.aiche.org/node/1877361/group/9656/session/124241/paper/856331</v>
      </c>
    </row>
    <row r="63" spans="1:20" ht="93" x14ac:dyDescent="0.35">
      <c r="A63" s="29">
        <v>62</v>
      </c>
      <c r="B63" s="29">
        <v>1992</v>
      </c>
      <c r="C63" s="29" t="s">
        <v>3753</v>
      </c>
      <c r="D63" s="28" t="s">
        <v>2063</v>
      </c>
      <c r="E63" s="28" t="s">
        <v>2438</v>
      </c>
      <c r="F63" s="28" t="s">
        <v>3777</v>
      </c>
      <c r="G63" s="28"/>
      <c r="H63" s="28"/>
      <c r="I63" s="29" t="s">
        <v>14301</v>
      </c>
      <c r="J63" s="28"/>
      <c r="K63" s="39">
        <v>10</v>
      </c>
      <c r="L63" s="28" t="s">
        <v>13498</v>
      </c>
      <c r="M63" s="33" t="str">
        <f t="shared" si="11"/>
        <v>https://www.aiche.org/academy/conferences/process-plant-safety-symposium/1992/proceeding-0</v>
      </c>
      <c r="N63" s="40" t="str">
        <f t="shared" si="1"/>
        <v>W. G. Bridges, J. Q. Kirkman, and D. K. Lorenzo, "Strategies for Integrating Human Reliability Analysis Into Process Hazard Evaluations," 1992 Process Plant Safety Symposium, Volume 2, Houston, TX, 18 Feb 1992, AIChE.</v>
      </c>
      <c r="O63" s="28" t="s">
        <v>75</v>
      </c>
      <c r="P63" s="28" t="s">
        <v>2441</v>
      </c>
      <c r="Q63" s="33" t="str">
        <f t="shared" si="12"/>
        <v>https://www.aiche.org/academy/conferences/process-plant-safety-symposium/1992/proceeding-0</v>
      </c>
      <c r="R63" s="33" t="str">
        <f t="shared" si="13"/>
        <v>https://www.aiche.org/academy/conferences/process-plant-safety-symposium/1992/proceeding-0/session/technical-papers</v>
      </c>
      <c r="S63" s="28" t="s">
        <v>18011</v>
      </c>
      <c r="T63" s="33" t="str">
        <f t="shared" si="4"/>
        <v>https://www.aiche.org/node/1877361/group/9656/session/124241/paper/856336</v>
      </c>
    </row>
    <row r="64" spans="1:20" ht="77.5" x14ac:dyDescent="0.35">
      <c r="A64" s="29">
        <v>63</v>
      </c>
      <c r="B64" s="29">
        <v>1992</v>
      </c>
      <c r="C64" s="29" t="s">
        <v>3753</v>
      </c>
      <c r="D64" s="28" t="s">
        <v>2063</v>
      </c>
      <c r="E64" s="28" t="s">
        <v>3778</v>
      </c>
      <c r="F64" s="28" t="s">
        <v>3779</v>
      </c>
      <c r="G64" s="28"/>
      <c r="H64" s="28"/>
      <c r="I64" s="29" t="s">
        <v>14302</v>
      </c>
      <c r="J64" s="28"/>
      <c r="K64" s="39">
        <v>11</v>
      </c>
      <c r="L64" s="28" t="s">
        <v>13498</v>
      </c>
      <c r="M64" s="33" t="str">
        <f t="shared" si="11"/>
        <v>https://www.aiche.org/academy/conferences/process-plant-safety-symposium/1992/proceeding-0</v>
      </c>
      <c r="N64" s="40" t="str">
        <f t="shared" si="1"/>
        <v>M. Parades, L. Unger, and A. Ramey-Smith, "The Human Performance Investigation Process (HPIP)," 1992 Process Plant Safety Symposium, Volume 2, Houston, TX, 18 Feb 1992, AIChE.</v>
      </c>
      <c r="O64" s="28" t="s">
        <v>79</v>
      </c>
      <c r="P64" s="28" t="s">
        <v>3780</v>
      </c>
      <c r="Q64" s="33" t="str">
        <f t="shared" si="12"/>
        <v>https://www.aiche.org/academy/conferences/process-plant-safety-symposium/1992/proceeding-0</v>
      </c>
      <c r="R64" s="33" t="str">
        <f t="shared" si="13"/>
        <v>https://www.aiche.org/academy/conferences/process-plant-safety-symposium/1992/proceeding-0/session/technical-papers</v>
      </c>
      <c r="S64" s="28" t="s">
        <v>18012</v>
      </c>
      <c r="T64" s="33" t="str">
        <f t="shared" si="4"/>
        <v>https://www.aiche.org/node/1877361/group/9656/session/124241/paper/856341</v>
      </c>
    </row>
    <row r="65" spans="1:20" ht="77.5" x14ac:dyDescent="0.35">
      <c r="A65" s="29">
        <v>64</v>
      </c>
      <c r="B65" s="29">
        <v>1992</v>
      </c>
      <c r="C65" s="29" t="s">
        <v>3753</v>
      </c>
      <c r="D65" s="28" t="s">
        <v>14284</v>
      </c>
      <c r="E65" s="28" t="s">
        <v>14160</v>
      </c>
      <c r="F65" s="28" t="s">
        <v>3781</v>
      </c>
      <c r="G65" s="28"/>
      <c r="H65" s="28"/>
      <c r="I65" s="29" t="s">
        <v>14303</v>
      </c>
      <c r="J65" s="28"/>
      <c r="K65" s="39">
        <v>12</v>
      </c>
      <c r="L65" s="28" t="s">
        <v>13498</v>
      </c>
      <c r="M65" s="33" t="str">
        <f t="shared" si="11"/>
        <v>https://www.aiche.org/academy/conferences/process-plant-safety-symposium/1992/proceeding-0</v>
      </c>
      <c r="N65" s="40" t="str">
        <f t="shared" si="1"/>
        <v>M. P. Mehta and G. S. Rajhans, "A Preliminary Comparison of United States, Ontario (Canada) And European Regulations On Occupation Health," 1992 Process Plant Safety Symposium, Volume 2, Houston, TX, 18 Feb 1992, AIChE.</v>
      </c>
      <c r="O65" s="28" t="s">
        <v>83</v>
      </c>
      <c r="P65" s="28" t="s">
        <v>3782</v>
      </c>
      <c r="Q65" s="33" t="str">
        <f t="shared" si="12"/>
        <v>https://www.aiche.org/academy/conferences/process-plant-safety-symposium/1992/proceeding-0</v>
      </c>
      <c r="R65" s="33" t="str">
        <f t="shared" si="13"/>
        <v>https://www.aiche.org/academy/conferences/process-plant-safety-symposium/1992/proceeding-0/session/technical-papers</v>
      </c>
      <c r="S65" s="28" t="s">
        <v>18013</v>
      </c>
      <c r="T65" s="33" t="str">
        <f t="shared" si="4"/>
        <v>https://www.aiche.org/node/1877361/group/9656/session/124241/paper/856346</v>
      </c>
    </row>
    <row r="66" spans="1:20" ht="62" x14ac:dyDescent="0.35">
      <c r="A66" s="29">
        <v>65</v>
      </c>
      <c r="B66" s="29">
        <v>1992</v>
      </c>
      <c r="C66" s="29" t="s">
        <v>3753</v>
      </c>
      <c r="D66" s="28" t="s">
        <v>14284</v>
      </c>
      <c r="E66" s="28" t="s">
        <v>3783</v>
      </c>
      <c r="F66" s="28" t="s">
        <v>3784</v>
      </c>
      <c r="G66" s="28"/>
      <c r="H66" s="28"/>
      <c r="I66" s="29" t="s">
        <v>14304</v>
      </c>
      <c r="J66" s="28"/>
      <c r="K66" s="39">
        <v>13</v>
      </c>
      <c r="L66" s="28" t="s">
        <v>13498</v>
      </c>
      <c r="M66" s="33" t="str">
        <f t="shared" si="11"/>
        <v>https://www.aiche.org/academy/conferences/process-plant-safety-symposium/1992/proceeding-0</v>
      </c>
      <c r="N66" s="40" t="str">
        <f t="shared" si="1"/>
        <v>A. J. Parmet, "Industrial Hygiene And The Female Employee," 1992 Process Plant Safety Symposium, Volume 2, Houston, TX, 18 Feb 1992, AIChE.</v>
      </c>
      <c r="O66" s="28" t="s">
        <v>86</v>
      </c>
      <c r="P66" s="28" t="s">
        <v>3785</v>
      </c>
      <c r="Q66" s="33" t="str">
        <f t="shared" si="12"/>
        <v>https://www.aiche.org/academy/conferences/process-plant-safety-symposium/1992/proceeding-0</v>
      </c>
      <c r="R66" s="33" t="str">
        <f t="shared" si="13"/>
        <v>https://www.aiche.org/academy/conferences/process-plant-safety-symposium/1992/proceeding-0/session/technical-papers</v>
      </c>
      <c r="S66" s="28" t="s">
        <v>18014</v>
      </c>
      <c r="T66" s="33" t="str">
        <f t="shared" si="4"/>
        <v>https://www.aiche.org/node/1877361/group/9656/session/124241/paper/856351</v>
      </c>
    </row>
    <row r="67" spans="1:20" ht="62" x14ac:dyDescent="0.35">
      <c r="A67" s="29">
        <v>66</v>
      </c>
      <c r="B67" s="29">
        <v>1992</v>
      </c>
      <c r="C67" s="29" t="s">
        <v>3753</v>
      </c>
      <c r="D67" s="28" t="s">
        <v>14284</v>
      </c>
      <c r="E67" s="28" t="s">
        <v>14161</v>
      </c>
      <c r="F67" s="28" t="s">
        <v>3786</v>
      </c>
      <c r="G67" s="28"/>
      <c r="H67" s="28"/>
      <c r="I67" s="29" t="s">
        <v>14305</v>
      </c>
      <c r="J67" s="28"/>
      <c r="K67" s="39">
        <v>14</v>
      </c>
      <c r="L67" s="28" t="s">
        <v>13498</v>
      </c>
      <c r="M67" s="33" t="str">
        <f t="shared" si="11"/>
        <v>https://www.aiche.org/academy/conferences/process-plant-safety-symposium/1992/proceeding-0</v>
      </c>
      <c r="N67" s="40" t="str">
        <f t="shared" si="1"/>
        <v>R. L. Collins, "A Risk Based Approach To Reducing Fugitive Emissions of Air Toxics," 1992 Process Plant Safety Symposium, Volume 2, Houston, TX, 18 Feb 1992, AIChE.</v>
      </c>
      <c r="O67" s="28" t="s">
        <v>89</v>
      </c>
      <c r="P67" s="28" t="s">
        <v>3787</v>
      </c>
      <c r="Q67" s="33" t="str">
        <f t="shared" si="12"/>
        <v>https://www.aiche.org/academy/conferences/process-plant-safety-symposium/1992/proceeding-0</v>
      </c>
      <c r="R67" s="33" t="str">
        <f t="shared" si="13"/>
        <v>https://www.aiche.org/academy/conferences/process-plant-safety-symposium/1992/proceeding-0/session/technical-papers</v>
      </c>
      <c r="S67" s="28" t="s">
        <v>18015</v>
      </c>
      <c r="T67" s="33" t="str">
        <f t="shared" ref="T67:T130" si="14">HYPERLINK(S67)</f>
        <v>https://www.aiche.org/node/1877361/group/9656/session/124241/paper/856356</v>
      </c>
    </row>
    <row r="68" spans="1:20" ht="62" x14ac:dyDescent="0.35">
      <c r="A68" s="29">
        <v>67</v>
      </c>
      <c r="B68" s="29">
        <v>1992</v>
      </c>
      <c r="C68" s="29" t="s">
        <v>3753</v>
      </c>
      <c r="D68" s="28" t="s">
        <v>14284</v>
      </c>
      <c r="E68" s="28" t="s">
        <v>14162</v>
      </c>
      <c r="F68" s="28" t="s">
        <v>3788</v>
      </c>
      <c r="G68" s="28"/>
      <c r="H68" s="28"/>
      <c r="I68" s="29" t="s">
        <v>14306</v>
      </c>
      <c r="J68" s="28"/>
      <c r="K68" s="39">
        <v>15</v>
      </c>
      <c r="L68" s="28" t="s">
        <v>13498</v>
      </c>
      <c r="M68" s="33" t="str">
        <f t="shared" si="11"/>
        <v>https://www.aiche.org/academy/conferences/process-plant-safety-symposium/1992/proceeding-0</v>
      </c>
      <c r="N68" s="40" t="str">
        <f t="shared" si="1"/>
        <v>M. J. Mader, D. Johnson, and S. Wright, "Use of Heart Rate As A Heat Stress Index," 1992 Process Plant Safety Symposium, Volume 2, Houston, TX, 18 Feb 1992, AIChE.</v>
      </c>
      <c r="O68" s="28" t="s">
        <v>92</v>
      </c>
      <c r="P68" s="28" t="s">
        <v>3789</v>
      </c>
      <c r="Q68" s="33" t="str">
        <f t="shared" si="12"/>
        <v>https://www.aiche.org/academy/conferences/process-plant-safety-symposium/1992/proceeding-0</v>
      </c>
      <c r="R68" s="33" t="str">
        <f t="shared" si="13"/>
        <v>https://www.aiche.org/academy/conferences/process-plant-safety-symposium/1992/proceeding-0/session/technical-papers</v>
      </c>
      <c r="S68" s="28" t="s">
        <v>18016</v>
      </c>
      <c r="T68" s="33" t="str">
        <f t="shared" si="14"/>
        <v>https://www.aiche.org/node/1877361/group/9656/session/124241/paper/856361</v>
      </c>
    </row>
    <row r="69" spans="1:20" ht="77.5" x14ac:dyDescent="0.35">
      <c r="A69" s="29">
        <v>68</v>
      </c>
      <c r="B69" s="29">
        <v>1992</v>
      </c>
      <c r="C69" s="29" t="s">
        <v>3753</v>
      </c>
      <c r="D69" s="28" t="s">
        <v>14284</v>
      </c>
      <c r="E69" s="28" t="s">
        <v>3790</v>
      </c>
      <c r="F69" s="28" t="s">
        <v>3791</v>
      </c>
      <c r="G69" s="28"/>
      <c r="H69" s="28"/>
      <c r="I69" s="29" t="s">
        <v>14307</v>
      </c>
      <c r="J69" s="28"/>
      <c r="K69" s="39">
        <v>16</v>
      </c>
      <c r="L69" s="28" t="s">
        <v>13498</v>
      </c>
      <c r="M69" s="33" t="str">
        <f t="shared" si="11"/>
        <v>https://www.aiche.org/academy/conferences/process-plant-safety-symposium/1992/proceeding-0</v>
      </c>
      <c r="N69" s="40" t="str">
        <f t="shared" si="1"/>
        <v>R. L. Berglund and J. L. Randall, "Industrial Hygiene Programs &amp; Fugitive Emissions Control," 1992 Process Plant Safety Symposium, Volume 2, Houston, TX, 18 Feb 1992, AIChE.</v>
      </c>
      <c r="O69" s="28" t="s">
        <v>95</v>
      </c>
      <c r="P69" s="28" t="s">
        <v>3792</v>
      </c>
      <c r="Q69" s="33" t="str">
        <f t="shared" si="12"/>
        <v>https://www.aiche.org/academy/conferences/process-plant-safety-symposium/1992/proceeding-0</v>
      </c>
      <c r="R69" s="33" t="str">
        <f t="shared" si="13"/>
        <v>https://www.aiche.org/academy/conferences/process-plant-safety-symposium/1992/proceeding-0/session/technical-papers</v>
      </c>
      <c r="S69" s="28" t="s">
        <v>18017</v>
      </c>
      <c r="T69" s="33" t="str">
        <f t="shared" si="14"/>
        <v>https://www.aiche.org/node/1877361/group/9656/session/124241/paper/856366</v>
      </c>
    </row>
    <row r="70" spans="1:20" ht="77.5" x14ac:dyDescent="0.35">
      <c r="A70" s="29">
        <v>69</v>
      </c>
      <c r="B70" s="29">
        <v>1992</v>
      </c>
      <c r="C70" s="29" t="s">
        <v>3753</v>
      </c>
      <c r="D70" s="28" t="s">
        <v>14284</v>
      </c>
      <c r="E70" s="28" t="s">
        <v>14202</v>
      </c>
      <c r="F70" s="28" t="s">
        <v>3793</v>
      </c>
      <c r="G70" s="28"/>
      <c r="H70" s="28"/>
      <c r="I70" s="29" t="s">
        <v>14308</v>
      </c>
      <c r="J70" s="28"/>
      <c r="K70" s="39">
        <v>17</v>
      </c>
      <c r="L70" s="28" t="s">
        <v>13498</v>
      </c>
      <c r="M70" s="33" t="str">
        <f t="shared" si="11"/>
        <v>https://www.aiche.org/academy/conferences/process-plant-safety-symposium/1992/proceeding-0</v>
      </c>
      <c r="N70" s="40" t="str">
        <f t="shared" si="1"/>
        <v>H. Cabrera and B. G. Simpson, "Control Measures for Isocyanates in Aluminum Foundries," 1992 Process Plant Safety Symposium, Volume 2, Houston, TX, 18 Feb 1992, AIChE.</v>
      </c>
      <c r="O70" s="28" t="s">
        <v>98</v>
      </c>
      <c r="P70" s="28" t="s">
        <v>3794</v>
      </c>
      <c r="Q70" s="33" t="str">
        <f t="shared" si="12"/>
        <v>https://www.aiche.org/academy/conferences/process-plant-safety-symposium/1992/proceeding-0</v>
      </c>
      <c r="R70" s="33" t="str">
        <f t="shared" si="13"/>
        <v>https://www.aiche.org/academy/conferences/process-plant-safety-symposium/1992/proceeding-0/session/technical-papers</v>
      </c>
      <c r="S70" s="28" t="s">
        <v>18018</v>
      </c>
      <c r="T70" s="33" t="str">
        <f t="shared" si="14"/>
        <v>https://www.aiche.org/node/1877361/group/9656/session/124241/paper/856371</v>
      </c>
    </row>
    <row r="71" spans="1:20" ht="62" x14ac:dyDescent="0.35">
      <c r="A71" s="29">
        <v>70</v>
      </c>
      <c r="B71" s="29">
        <v>1992</v>
      </c>
      <c r="C71" s="29" t="s">
        <v>3753</v>
      </c>
      <c r="D71" s="28" t="s">
        <v>14285</v>
      </c>
      <c r="E71" s="28" t="s">
        <v>3795</v>
      </c>
      <c r="F71" s="28" t="s">
        <v>3796</v>
      </c>
      <c r="G71" s="28"/>
      <c r="H71" s="28"/>
      <c r="I71" s="29" t="s">
        <v>14309</v>
      </c>
      <c r="J71" s="28"/>
      <c r="K71" s="39">
        <v>18</v>
      </c>
      <c r="L71" s="28" t="s">
        <v>13498</v>
      </c>
      <c r="M71" s="33" t="str">
        <f t="shared" si="11"/>
        <v>https://www.aiche.org/academy/conferences/process-plant-safety-symposium/1992/proceeding-0</v>
      </c>
      <c r="N71" s="40" t="str">
        <f t="shared" si="1"/>
        <v>A. F. Burk and W. L. Frank, "Managing Change - A Multi-Faceted Approach," 1992 Process Plant Safety Symposium, Volume 2, Houston, TX, 18 Feb 1992, AIChE.</v>
      </c>
      <c r="O71" s="28" t="s">
        <v>102</v>
      </c>
      <c r="P71" s="28" t="s">
        <v>3797</v>
      </c>
      <c r="Q71" s="33" t="str">
        <f t="shared" si="12"/>
        <v>https://www.aiche.org/academy/conferences/process-plant-safety-symposium/1992/proceeding-0</v>
      </c>
      <c r="R71" s="33" t="str">
        <f t="shared" si="13"/>
        <v>https://www.aiche.org/academy/conferences/process-plant-safety-symposium/1992/proceeding-0/session/technical-papers</v>
      </c>
      <c r="S71" s="28" t="s">
        <v>18019</v>
      </c>
      <c r="T71" s="33" t="str">
        <f t="shared" si="14"/>
        <v>https://www.aiche.org/node/1877361/group/9656/session/124241/paper/856376</v>
      </c>
    </row>
    <row r="72" spans="1:20" ht="62" x14ac:dyDescent="0.35">
      <c r="A72" s="29">
        <v>71</v>
      </c>
      <c r="B72" s="29">
        <v>1992</v>
      </c>
      <c r="C72" s="29" t="s">
        <v>3753</v>
      </c>
      <c r="D72" s="28" t="s">
        <v>14285</v>
      </c>
      <c r="E72" s="28" t="s">
        <v>3798</v>
      </c>
      <c r="F72" s="28" t="s">
        <v>3799</v>
      </c>
      <c r="G72" s="28"/>
      <c r="H72" s="28"/>
      <c r="I72" s="29" t="s">
        <v>14310</v>
      </c>
      <c r="J72" s="28"/>
      <c r="K72" s="39">
        <v>19</v>
      </c>
      <c r="L72" s="28" t="s">
        <v>13498</v>
      </c>
      <c r="M72" s="33" t="str">
        <f t="shared" si="11"/>
        <v>https://www.aiche.org/academy/conferences/process-plant-safety-symposium/1992/proceeding-0</v>
      </c>
      <c r="N72" s="40" t="str">
        <f t="shared" si="1"/>
        <v>J. A. Speed, "Systematic Procedural Safety Analysis," 1992 Process Plant Safety Symposium, Volume 2, Houston, TX, 18 Feb 1992, AIChE.</v>
      </c>
      <c r="O72" s="28" t="s">
        <v>106</v>
      </c>
      <c r="P72" s="28" t="s">
        <v>3800</v>
      </c>
      <c r="Q72" s="33" t="str">
        <f t="shared" si="12"/>
        <v>https://www.aiche.org/academy/conferences/process-plant-safety-symposium/1992/proceeding-0</v>
      </c>
      <c r="R72" s="33" t="str">
        <f t="shared" si="13"/>
        <v>https://www.aiche.org/academy/conferences/process-plant-safety-symposium/1992/proceeding-0/session/technical-papers</v>
      </c>
      <c r="S72" s="28" t="s">
        <v>18020</v>
      </c>
      <c r="T72" s="33" t="str">
        <f t="shared" si="14"/>
        <v>https://www.aiche.org/node/1877361/group/9656/session/124241/paper/856381</v>
      </c>
    </row>
    <row r="73" spans="1:20" ht="77.5" x14ac:dyDescent="0.35">
      <c r="A73" s="29">
        <v>72</v>
      </c>
      <c r="B73" s="29">
        <v>1992</v>
      </c>
      <c r="C73" s="29" t="s">
        <v>3753</v>
      </c>
      <c r="D73" s="28" t="s">
        <v>14285</v>
      </c>
      <c r="E73" s="28" t="s">
        <v>3801</v>
      </c>
      <c r="F73" s="28" t="s">
        <v>3802</v>
      </c>
      <c r="G73" s="28"/>
      <c r="H73" s="28"/>
      <c r="I73" s="29" t="s">
        <v>14311</v>
      </c>
      <c r="J73" s="28"/>
      <c r="K73" s="39">
        <v>20</v>
      </c>
      <c r="L73" s="28" t="s">
        <v>13498</v>
      </c>
      <c r="M73" s="33" t="str">
        <f t="shared" si="11"/>
        <v>https://www.aiche.org/academy/conferences/process-plant-safety-symposium/1992/proceeding-0</v>
      </c>
      <c r="N73" s="40" t="str">
        <f t="shared" si="1"/>
        <v>J. F. Moore and R. P. Hyland, "Beyond Compliance: An Integrated Approach To Plant Environmental And Safety Performance," 1992 Process Plant Safety Symposium, Volume 2, Houston, TX, 18 Feb 1992, AIChE.</v>
      </c>
      <c r="O73" s="28" t="s">
        <v>110</v>
      </c>
      <c r="P73" s="28" t="s">
        <v>3803</v>
      </c>
      <c r="Q73" s="33" t="str">
        <f t="shared" si="12"/>
        <v>https://www.aiche.org/academy/conferences/process-plant-safety-symposium/1992/proceeding-0</v>
      </c>
      <c r="R73" s="33" t="str">
        <f t="shared" si="13"/>
        <v>https://www.aiche.org/academy/conferences/process-plant-safety-symposium/1992/proceeding-0/session/technical-papers</v>
      </c>
      <c r="S73" s="28" t="s">
        <v>18021</v>
      </c>
      <c r="T73" s="33" t="str">
        <f t="shared" si="14"/>
        <v>https://www.aiche.org/node/1877361/group/9656/session/124241/paper/856386</v>
      </c>
    </row>
    <row r="74" spans="1:20" ht="77.5" x14ac:dyDescent="0.35">
      <c r="A74" s="29">
        <v>73</v>
      </c>
      <c r="B74" s="29">
        <v>1992</v>
      </c>
      <c r="C74" s="29" t="s">
        <v>3753</v>
      </c>
      <c r="D74" s="28" t="s">
        <v>14285</v>
      </c>
      <c r="E74" s="28" t="s">
        <v>3804</v>
      </c>
      <c r="F74" s="28" t="s">
        <v>1894</v>
      </c>
      <c r="G74" s="28"/>
      <c r="H74" s="28"/>
      <c r="I74" s="29" t="s">
        <v>14312</v>
      </c>
      <c r="J74" s="28"/>
      <c r="K74" s="39">
        <v>21</v>
      </c>
      <c r="L74" s="28" t="s">
        <v>13498</v>
      </c>
      <c r="M74" s="33" t="str">
        <f t="shared" si="11"/>
        <v>https://www.aiche.org/academy/conferences/process-plant-safety-symposium/1992/proceeding-0</v>
      </c>
      <c r="N74" s="40" t="str">
        <f t="shared" si="1"/>
        <v>A. M. Dowell, "Getting From Policy To Practices: The Pyramid Model (Or, What Is This Standard Really Trying To Do)," 1992 Process Plant Safety Symposium, Volume 2, Houston, TX, 18 Feb 1992, AIChE.</v>
      </c>
      <c r="O74" s="28" t="s">
        <v>114</v>
      </c>
      <c r="P74" s="28" t="s">
        <v>3805</v>
      </c>
      <c r="Q74" s="33" t="str">
        <f t="shared" si="12"/>
        <v>https://www.aiche.org/academy/conferences/process-plant-safety-symposium/1992/proceeding-0</v>
      </c>
      <c r="R74" s="33" t="str">
        <f t="shared" si="13"/>
        <v>https://www.aiche.org/academy/conferences/process-plant-safety-symposium/1992/proceeding-0/session/technical-papers</v>
      </c>
      <c r="S74" s="28" t="s">
        <v>18022</v>
      </c>
      <c r="T74" s="33" t="str">
        <f t="shared" si="14"/>
        <v>https://www.aiche.org/node/1877361/group/9656/session/124241/paper/856391</v>
      </c>
    </row>
    <row r="75" spans="1:20" ht="77.5" x14ac:dyDescent="0.35">
      <c r="A75" s="29">
        <v>74</v>
      </c>
      <c r="B75" s="29">
        <v>1992</v>
      </c>
      <c r="C75" s="29" t="s">
        <v>3753</v>
      </c>
      <c r="D75" s="28" t="s">
        <v>14285</v>
      </c>
      <c r="E75" s="28" t="s">
        <v>3806</v>
      </c>
      <c r="F75" s="28" t="s">
        <v>3807</v>
      </c>
      <c r="G75" s="28"/>
      <c r="H75" s="28"/>
      <c r="I75" s="29" t="s">
        <v>14313</v>
      </c>
      <c r="J75" s="28"/>
      <c r="K75" s="39">
        <v>22</v>
      </c>
      <c r="L75" s="28" t="s">
        <v>13498</v>
      </c>
      <c r="M75" s="33" t="str">
        <f t="shared" si="11"/>
        <v>https://www.aiche.org/academy/conferences/process-plant-safety-symposium/1992/proceeding-0</v>
      </c>
      <c r="N75" s="40" t="str">
        <f t="shared" si="1"/>
        <v>W. F. Merritt, "Union Carbide Chemicals And Plastics' Approach To Training And Certification," 1992 Process Plant Safety Symposium, Volume 2, Houston, TX, 18 Feb 1992, AIChE.</v>
      </c>
      <c r="O75" s="28" t="s">
        <v>118</v>
      </c>
      <c r="P75" s="28" t="s">
        <v>3808</v>
      </c>
      <c r="Q75" s="33" t="str">
        <f t="shared" si="12"/>
        <v>https://www.aiche.org/academy/conferences/process-plant-safety-symposium/1992/proceeding-0</v>
      </c>
      <c r="R75" s="33" t="str">
        <f t="shared" si="13"/>
        <v>https://www.aiche.org/academy/conferences/process-plant-safety-symposium/1992/proceeding-0/session/technical-papers</v>
      </c>
      <c r="S75" s="28" t="s">
        <v>18023</v>
      </c>
      <c r="T75" s="33" t="str">
        <f t="shared" si="14"/>
        <v>https://www.aiche.org/node/1877361/group/9656/session/124241/paper/856396</v>
      </c>
    </row>
    <row r="76" spans="1:20" ht="62" x14ac:dyDescent="0.35">
      <c r="A76" s="29">
        <v>75</v>
      </c>
      <c r="B76" s="29">
        <v>1992</v>
      </c>
      <c r="C76" s="29" t="s">
        <v>3753</v>
      </c>
      <c r="D76" s="28" t="s">
        <v>14285</v>
      </c>
      <c r="E76" s="28" t="s">
        <v>3809</v>
      </c>
      <c r="F76" s="28" t="s">
        <v>3810</v>
      </c>
      <c r="G76" s="28"/>
      <c r="H76" s="28"/>
      <c r="I76" s="29" t="s">
        <v>14314</v>
      </c>
      <c r="J76" s="28"/>
      <c r="K76" s="39">
        <v>23</v>
      </c>
      <c r="L76" s="28" t="s">
        <v>13498</v>
      </c>
      <c r="M76" s="33" t="str">
        <f t="shared" si="11"/>
        <v>https://www.aiche.org/academy/conferences/process-plant-safety-symposium/1992/proceeding-0</v>
      </c>
      <c r="N76" s="40" t="str">
        <f t="shared" si="1"/>
        <v>R. E. Dunkle, "Plant-Wide Gas Monitoring Helps Control Risk," 1992 Process Plant Safety Symposium, Volume 2, Houston, TX, 18 Feb 1992, AIChE.</v>
      </c>
      <c r="O76" s="28" t="s">
        <v>122</v>
      </c>
      <c r="P76" s="28" t="s">
        <v>3811</v>
      </c>
      <c r="Q76" s="33" t="str">
        <f t="shared" si="12"/>
        <v>https://www.aiche.org/academy/conferences/process-plant-safety-symposium/1992/proceeding-0</v>
      </c>
      <c r="R76" s="33" t="str">
        <f t="shared" si="13"/>
        <v>https://www.aiche.org/academy/conferences/process-plant-safety-symposium/1992/proceeding-0/session/technical-papers</v>
      </c>
      <c r="S76" s="28" t="s">
        <v>18024</v>
      </c>
      <c r="T76" s="33" t="str">
        <f t="shared" si="14"/>
        <v>https://www.aiche.org/node/1877361/group/9656/session/124241/paper/856401</v>
      </c>
    </row>
    <row r="77" spans="1:20" ht="62" x14ac:dyDescent="0.35">
      <c r="A77" s="29">
        <v>76</v>
      </c>
      <c r="B77" s="29">
        <v>1992</v>
      </c>
      <c r="C77" s="29" t="s">
        <v>3753</v>
      </c>
      <c r="D77" s="28" t="s">
        <v>14286</v>
      </c>
      <c r="E77" s="28" t="s">
        <v>14163</v>
      </c>
      <c r="F77" s="28" t="s">
        <v>3812</v>
      </c>
      <c r="G77" s="28"/>
      <c r="H77" s="28"/>
      <c r="I77" s="29" t="s">
        <v>14315</v>
      </c>
      <c r="J77" s="28"/>
      <c r="K77" s="39">
        <v>24</v>
      </c>
      <c r="L77" s="28" t="s">
        <v>13498</v>
      </c>
      <c r="M77" s="33" t="str">
        <f t="shared" si="11"/>
        <v>https://www.aiche.org/academy/conferences/process-plant-safety-symposium/1992/proceeding-0</v>
      </c>
      <c r="N77" s="40" t="str">
        <f t="shared" ref="N77:N139" si="15">F77&amp;", """&amp;E77&amp;","" "&amp;L77&amp;", AIChE"&amp;"."</f>
        <v>P. Ragan, "A Review of CCPS Guidlines On Incident Investigation," 1992 Process Plant Safety Symposium, Volume 2, Houston, TX, 18 Feb 1992, AIChE.</v>
      </c>
      <c r="O77" s="28" t="s">
        <v>194</v>
      </c>
      <c r="P77" s="28" t="s">
        <v>3813</v>
      </c>
      <c r="Q77" s="33" t="str">
        <f t="shared" si="12"/>
        <v>https://www.aiche.org/academy/conferences/process-plant-safety-symposium/1992/proceeding-0</v>
      </c>
      <c r="R77" s="33" t="str">
        <f t="shared" si="13"/>
        <v>https://www.aiche.org/academy/conferences/process-plant-safety-symposium/1992/proceeding-0/session/technical-papers</v>
      </c>
      <c r="S77" s="28" t="s">
        <v>18025</v>
      </c>
      <c r="T77" s="33" t="str">
        <f t="shared" si="14"/>
        <v>https://www.aiche.org/node/1877361/group/9656/session/124241/paper/856406</v>
      </c>
    </row>
    <row r="78" spans="1:20" ht="62" x14ac:dyDescent="0.35">
      <c r="A78" s="29">
        <v>77</v>
      </c>
      <c r="B78" s="29">
        <v>1992</v>
      </c>
      <c r="C78" s="29" t="s">
        <v>3753</v>
      </c>
      <c r="D78" s="28" t="s">
        <v>14286</v>
      </c>
      <c r="E78" s="28" t="s">
        <v>14164</v>
      </c>
      <c r="F78" s="28" t="s">
        <v>1816</v>
      </c>
      <c r="G78" s="28"/>
      <c r="H78" s="28"/>
      <c r="I78" s="29" t="s">
        <v>14316</v>
      </c>
      <c r="J78" s="28"/>
      <c r="K78" s="39">
        <v>25</v>
      </c>
      <c r="L78" s="28" t="s">
        <v>13498</v>
      </c>
      <c r="M78" s="33" t="str">
        <f t="shared" si="11"/>
        <v>https://www.aiche.org/academy/conferences/process-plant-safety-symposium/1992/proceeding-0</v>
      </c>
      <c r="N78" s="40" t="str">
        <f t="shared" si="15"/>
        <v>D. C. Hendershot, "Hazard Evaluation Through The Life of A Process," 1992 Process Plant Safety Symposium, Volume 2, Houston, TX, 18 Feb 1992, AIChE.</v>
      </c>
      <c r="O78" s="28" t="s">
        <v>198</v>
      </c>
      <c r="P78" s="28" t="s">
        <v>3814</v>
      </c>
      <c r="Q78" s="33" t="str">
        <f t="shared" si="12"/>
        <v>https://www.aiche.org/academy/conferences/process-plant-safety-symposium/1992/proceeding-0</v>
      </c>
      <c r="R78" s="33" t="str">
        <f t="shared" si="13"/>
        <v>https://www.aiche.org/academy/conferences/process-plant-safety-symposium/1992/proceeding-0/session/technical-papers</v>
      </c>
      <c r="S78" s="28" t="s">
        <v>18026</v>
      </c>
      <c r="T78" s="33" t="str">
        <f t="shared" si="14"/>
        <v>https://www.aiche.org/node/1877361/group/9656/session/124241/paper/856411</v>
      </c>
    </row>
    <row r="79" spans="1:20" ht="77.5" x14ac:dyDescent="0.35">
      <c r="A79" s="29">
        <v>78</v>
      </c>
      <c r="B79" s="29">
        <v>1992</v>
      </c>
      <c r="C79" s="29" t="s">
        <v>3753</v>
      </c>
      <c r="D79" s="28" t="s">
        <v>14286</v>
      </c>
      <c r="E79" s="28" t="s">
        <v>3815</v>
      </c>
      <c r="F79" s="28" t="s">
        <v>3079</v>
      </c>
      <c r="G79" s="28"/>
      <c r="H79" s="28"/>
      <c r="I79" s="29" t="s">
        <v>14317</v>
      </c>
      <c r="J79" s="28"/>
      <c r="K79" s="39">
        <v>26</v>
      </c>
      <c r="L79" s="28" t="s">
        <v>13498</v>
      </c>
      <c r="M79" s="33" t="str">
        <f t="shared" si="11"/>
        <v>https://www.aiche.org/academy/conferences/process-plant-safety-symposium/1992/proceeding-0</v>
      </c>
      <c r="N79" s="40" t="str">
        <f t="shared" si="15"/>
        <v>S. Arendt, "Hazard Identification, Selecting Appropriate Technique, Follow-Up And Documentation," 1992 Process Plant Safety Symposium, Volume 2, Houston, TX, 18 Feb 1992, AIChE.</v>
      </c>
      <c r="O79" s="28" t="s">
        <v>202</v>
      </c>
      <c r="P79" s="28" t="s">
        <v>3816</v>
      </c>
      <c r="Q79" s="33" t="str">
        <f t="shared" si="12"/>
        <v>https://www.aiche.org/academy/conferences/process-plant-safety-symposium/1992/proceeding-0</v>
      </c>
      <c r="R79" s="33" t="str">
        <f t="shared" si="13"/>
        <v>https://www.aiche.org/academy/conferences/process-plant-safety-symposium/1992/proceeding-0/session/technical-papers</v>
      </c>
      <c r="S79" s="28" t="s">
        <v>18027</v>
      </c>
      <c r="T79" s="33" t="str">
        <f t="shared" si="14"/>
        <v>https://www.aiche.org/node/1877361/group/9656/session/124241/paper/856416</v>
      </c>
    </row>
    <row r="80" spans="1:20" ht="62" x14ac:dyDescent="0.35">
      <c r="A80" s="29">
        <v>79</v>
      </c>
      <c r="B80" s="29">
        <v>1992</v>
      </c>
      <c r="C80" s="29" t="s">
        <v>3753</v>
      </c>
      <c r="D80" s="28" t="s">
        <v>14286</v>
      </c>
      <c r="E80" s="28" t="s">
        <v>14183</v>
      </c>
      <c r="F80" s="28" t="s">
        <v>3817</v>
      </c>
      <c r="G80" s="28"/>
      <c r="H80" s="28"/>
      <c r="I80" s="29" t="s">
        <v>15854</v>
      </c>
      <c r="J80" s="28"/>
      <c r="K80" s="39">
        <v>27</v>
      </c>
      <c r="L80" s="28" t="s">
        <v>13498</v>
      </c>
      <c r="M80" s="33" t="str">
        <f t="shared" si="11"/>
        <v>https://www.aiche.org/academy/conferences/process-plant-safety-symposium/1992/proceeding-0</v>
      </c>
      <c r="N80" s="40" t="str">
        <f t="shared" si="15"/>
        <v>M. Moosemiller, "Hazard Identification Techniques in The Regulatory Arena," 1992 Process Plant Safety Symposium, Volume 2, Houston, TX, 18 Feb 1992, AIChE.</v>
      </c>
      <c r="O80" s="28" t="s">
        <v>863</v>
      </c>
      <c r="P80" s="28" t="s">
        <v>3818</v>
      </c>
      <c r="Q80" s="33" t="str">
        <f t="shared" si="12"/>
        <v>https://www.aiche.org/academy/conferences/process-plant-safety-symposium/1992/proceeding-0</v>
      </c>
      <c r="R80" s="33" t="str">
        <f t="shared" si="13"/>
        <v>https://www.aiche.org/academy/conferences/process-plant-safety-symposium/1992/proceeding-0/session/technical-papers</v>
      </c>
      <c r="S80" s="28" t="s">
        <v>18028</v>
      </c>
      <c r="T80" s="33" t="str">
        <f t="shared" si="14"/>
        <v>https://www.aiche.org/node/1877361/group/9656/session/124241/paper/856421</v>
      </c>
    </row>
    <row r="81" spans="1:20" ht="77.5" x14ac:dyDescent="0.35">
      <c r="A81" s="29">
        <v>80</v>
      </c>
      <c r="B81" s="29">
        <v>1992</v>
      </c>
      <c r="C81" s="29" t="s">
        <v>3753</v>
      </c>
      <c r="D81" s="28" t="s">
        <v>14286</v>
      </c>
      <c r="E81" s="28" t="s">
        <v>3819</v>
      </c>
      <c r="F81" s="28" t="s">
        <v>3820</v>
      </c>
      <c r="G81" s="28"/>
      <c r="H81" s="28"/>
      <c r="I81" s="29" t="s">
        <v>15855</v>
      </c>
      <c r="J81" s="28"/>
      <c r="K81" s="39">
        <v>28</v>
      </c>
      <c r="L81" s="28" t="s">
        <v>13498</v>
      </c>
      <c r="M81" s="33" t="str">
        <f t="shared" si="11"/>
        <v>https://www.aiche.org/academy/conferences/process-plant-safety-symposium/1992/proceeding-0</v>
      </c>
      <c r="N81" s="40" t="str">
        <f t="shared" si="15"/>
        <v>S. Bridges, "Utilizing The Hazard Identification And Evaluation Procedures With New Engineers," 1992 Process Plant Safety Symposium, Volume 2, Houston, TX, 18 Feb 1992, AIChE.</v>
      </c>
      <c r="O81" s="28" t="s">
        <v>866</v>
      </c>
      <c r="P81" s="28" t="s">
        <v>3821</v>
      </c>
      <c r="Q81" s="33" t="str">
        <f t="shared" si="12"/>
        <v>https://www.aiche.org/academy/conferences/process-plant-safety-symposium/1992/proceeding-0</v>
      </c>
      <c r="R81" s="33" t="str">
        <f t="shared" si="13"/>
        <v>https://www.aiche.org/academy/conferences/process-plant-safety-symposium/1992/proceeding-0/session/technical-papers</v>
      </c>
      <c r="S81" s="28" t="s">
        <v>18029</v>
      </c>
      <c r="T81" s="33" t="str">
        <f t="shared" si="14"/>
        <v>https://www.aiche.org/node/1877361/group/9656/session/124241/paper/856426</v>
      </c>
    </row>
    <row r="82" spans="1:20" ht="62" x14ac:dyDescent="0.35">
      <c r="A82" s="29">
        <v>81</v>
      </c>
      <c r="B82" s="29">
        <v>1992</v>
      </c>
      <c r="C82" s="29" t="s">
        <v>3753</v>
      </c>
      <c r="D82" s="28" t="s">
        <v>14286</v>
      </c>
      <c r="E82" s="28" t="s">
        <v>14203</v>
      </c>
      <c r="F82" s="28" t="s">
        <v>3822</v>
      </c>
      <c r="G82" s="28"/>
      <c r="H82" s="28"/>
      <c r="I82" s="29" t="s">
        <v>14318</v>
      </c>
      <c r="J82" s="28"/>
      <c r="K82" s="39">
        <v>29</v>
      </c>
      <c r="L82" s="28" t="s">
        <v>13498</v>
      </c>
      <c r="M82" s="33" t="str">
        <f t="shared" si="11"/>
        <v>https://www.aiche.org/academy/conferences/process-plant-safety-symposium/1992/proceeding-0</v>
      </c>
      <c r="N82" s="40" t="str">
        <f t="shared" si="15"/>
        <v>T. Triplett, "Safety Aspects of Process Control for Batch Process," 1992 Process Plant Safety Symposium, Volume 2, Houston, TX, 18 Feb 1992, AIChE.</v>
      </c>
      <c r="O82" s="28" t="s">
        <v>870</v>
      </c>
      <c r="P82" s="28" t="s">
        <v>3823</v>
      </c>
      <c r="Q82" s="33" t="str">
        <f t="shared" si="12"/>
        <v>https://www.aiche.org/academy/conferences/process-plant-safety-symposium/1992/proceeding-0</v>
      </c>
      <c r="R82" s="33" t="str">
        <f t="shared" si="13"/>
        <v>https://www.aiche.org/academy/conferences/process-plant-safety-symposium/1992/proceeding-0/session/technical-papers</v>
      </c>
      <c r="S82" s="28" t="s">
        <v>18030</v>
      </c>
      <c r="T82" s="33" t="str">
        <f t="shared" si="14"/>
        <v>https://www.aiche.org/node/1877361/group/9656/session/124241/paper/856431</v>
      </c>
    </row>
    <row r="83" spans="1:20" ht="62" x14ac:dyDescent="0.35">
      <c r="A83" s="29">
        <v>82</v>
      </c>
      <c r="B83" s="29">
        <v>1992</v>
      </c>
      <c r="C83" s="29" t="s">
        <v>3753</v>
      </c>
      <c r="D83" s="28" t="s">
        <v>14287</v>
      </c>
      <c r="E83" s="28" t="s">
        <v>3824</v>
      </c>
      <c r="F83" s="28" t="s">
        <v>1898</v>
      </c>
      <c r="G83" s="28"/>
      <c r="H83" s="28"/>
      <c r="I83" s="29" t="s">
        <v>14319</v>
      </c>
      <c r="J83" s="28"/>
      <c r="K83" s="39">
        <v>30</v>
      </c>
      <c r="L83" s="28" t="s">
        <v>13498</v>
      </c>
      <c r="M83" s="33" t="str">
        <f t="shared" si="11"/>
        <v>https://www.aiche.org/academy/conferences/process-plant-safety-symposium/1992/proceeding-0</v>
      </c>
      <c r="N83" s="40" t="str">
        <f t="shared" si="15"/>
        <v>P. Gruhn, "Matching Safety Control System Performance To Process Risk Levels," 1992 Process Plant Safety Symposium, Volume 2, Houston, TX, 18 Feb 1992, AIChE.</v>
      </c>
      <c r="O83" s="28" t="s">
        <v>952</v>
      </c>
      <c r="P83" s="28" t="s">
        <v>3825</v>
      </c>
      <c r="Q83" s="33" t="str">
        <f t="shared" si="12"/>
        <v>https://www.aiche.org/academy/conferences/process-plant-safety-symposium/1992/proceeding-0</v>
      </c>
      <c r="R83" s="33" t="str">
        <f t="shared" si="13"/>
        <v>https://www.aiche.org/academy/conferences/process-plant-safety-symposium/1992/proceeding-0/session/technical-papers</v>
      </c>
      <c r="S83" s="28" t="s">
        <v>18031</v>
      </c>
      <c r="T83" s="33" t="str">
        <f t="shared" si="14"/>
        <v>https://www.aiche.org/node/1877361/group/9656/session/124241/paper/856436</v>
      </c>
    </row>
    <row r="84" spans="1:20" ht="62" x14ac:dyDescent="0.35">
      <c r="A84" s="29">
        <v>83</v>
      </c>
      <c r="B84" s="29">
        <v>1992</v>
      </c>
      <c r="C84" s="29" t="s">
        <v>3753</v>
      </c>
      <c r="D84" s="28" t="s">
        <v>14287</v>
      </c>
      <c r="E84" s="28" t="s">
        <v>14165</v>
      </c>
      <c r="F84" s="28" t="s">
        <v>3826</v>
      </c>
      <c r="G84" s="28"/>
      <c r="H84" s="28"/>
      <c r="I84" s="29" t="s">
        <v>14320</v>
      </c>
      <c r="J84" s="28"/>
      <c r="K84" s="39">
        <v>31</v>
      </c>
      <c r="L84" s="28" t="s">
        <v>13498</v>
      </c>
      <c r="M84" s="33" t="str">
        <f t="shared" si="11"/>
        <v>https://www.aiche.org/academy/conferences/process-plant-safety-symposium/1992/proceeding-0</v>
      </c>
      <c r="N84" s="40" t="str">
        <f t="shared" si="15"/>
        <v>G. D. Kaiser, "Quantification of Refinery Risk Agency Interaction," 1992 Process Plant Safety Symposium, Volume 2, Houston, TX, 18 Feb 1992, AIChE.</v>
      </c>
      <c r="O84" s="28" t="s">
        <v>954</v>
      </c>
      <c r="P84" s="28" t="s">
        <v>3827</v>
      </c>
      <c r="Q84" s="33" t="str">
        <f t="shared" si="12"/>
        <v>https://www.aiche.org/academy/conferences/process-plant-safety-symposium/1992/proceeding-0</v>
      </c>
      <c r="R84" s="33" t="str">
        <f t="shared" si="13"/>
        <v>https://www.aiche.org/academy/conferences/process-plant-safety-symposium/1992/proceeding-0/session/technical-papers</v>
      </c>
      <c r="S84" s="28" t="s">
        <v>18032</v>
      </c>
      <c r="T84" s="33" t="str">
        <f t="shared" si="14"/>
        <v>https://www.aiche.org/node/1877361/group/9656/session/124241/paper/856441</v>
      </c>
    </row>
    <row r="85" spans="1:20" ht="62" x14ac:dyDescent="0.35">
      <c r="A85" s="29">
        <v>84</v>
      </c>
      <c r="B85" s="29">
        <v>1992</v>
      </c>
      <c r="C85" s="29" t="s">
        <v>3753</v>
      </c>
      <c r="D85" s="28" t="s">
        <v>14287</v>
      </c>
      <c r="E85" s="28" t="s">
        <v>14204</v>
      </c>
      <c r="F85" s="28" t="s">
        <v>3828</v>
      </c>
      <c r="G85" s="28"/>
      <c r="H85" s="28"/>
      <c r="I85" s="29" t="s">
        <v>14321</v>
      </c>
      <c r="J85" s="28"/>
      <c r="K85" s="39">
        <v>32</v>
      </c>
      <c r="L85" s="28" t="s">
        <v>13498</v>
      </c>
      <c r="M85" s="33" t="str">
        <f t="shared" si="11"/>
        <v>https://www.aiche.org/academy/conferences/process-plant-safety-symposium/1992/proceeding-0</v>
      </c>
      <c r="N85" s="40" t="str">
        <f t="shared" si="15"/>
        <v>M. Marchlik, J. Takacs, and R. Marnicio, "An Automated Approach for Risk Integration," 1992 Process Plant Safety Symposium, Volume 2, Houston, TX, 18 Feb 1992, AIChE.</v>
      </c>
      <c r="O85" s="28" t="s">
        <v>958</v>
      </c>
      <c r="P85" s="28" t="s">
        <v>3829</v>
      </c>
      <c r="Q85" s="33" t="str">
        <f t="shared" si="12"/>
        <v>https://www.aiche.org/academy/conferences/process-plant-safety-symposium/1992/proceeding-0</v>
      </c>
      <c r="R85" s="33" t="str">
        <f t="shared" si="13"/>
        <v>https://www.aiche.org/academy/conferences/process-plant-safety-symposium/1992/proceeding-0/session/technical-papers</v>
      </c>
      <c r="S85" s="28" t="s">
        <v>18033</v>
      </c>
      <c r="T85" s="33" t="str">
        <f t="shared" si="14"/>
        <v>https://www.aiche.org/node/1877361/group/9656/session/124241/paper/856446</v>
      </c>
    </row>
    <row r="86" spans="1:20" ht="62" x14ac:dyDescent="0.35">
      <c r="A86" s="29">
        <v>85</v>
      </c>
      <c r="B86" s="29">
        <v>1992</v>
      </c>
      <c r="C86" s="29" t="s">
        <v>3753</v>
      </c>
      <c r="D86" s="28" t="s">
        <v>14287</v>
      </c>
      <c r="E86" s="28" t="s">
        <v>14184</v>
      </c>
      <c r="F86" s="28" t="s">
        <v>3830</v>
      </c>
      <c r="G86" s="28"/>
      <c r="H86" s="28"/>
      <c r="I86" s="29" t="s">
        <v>14322</v>
      </c>
      <c r="J86" s="28"/>
      <c r="K86" s="39">
        <v>33</v>
      </c>
      <c r="L86" s="28" t="s">
        <v>13498</v>
      </c>
      <c r="M86" s="33" t="str">
        <f t="shared" si="11"/>
        <v>https://www.aiche.org/academy/conferences/process-plant-safety-symposium/1992/proceeding-0</v>
      </c>
      <c r="N86" s="40" t="str">
        <f t="shared" si="15"/>
        <v>M. E. Sawyer, "Fault Tree Analysis in The Chemical Process Industry," 1992 Process Plant Safety Symposium, Volume 2, Houston, TX, 18 Feb 1992, AIChE.</v>
      </c>
      <c r="O86" s="28" t="s">
        <v>960</v>
      </c>
      <c r="P86" s="28" t="s">
        <v>3831</v>
      </c>
      <c r="Q86" s="33" t="str">
        <f t="shared" si="12"/>
        <v>https://www.aiche.org/academy/conferences/process-plant-safety-symposium/1992/proceeding-0</v>
      </c>
      <c r="R86" s="33" t="str">
        <f t="shared" si="13"/>
        <v>https://www.aiche.org/academy/conferences/process-plant-safety-symposium/1992/proceeding-0/session/technical-papers</v>
      </c>
      <c r="S86" s="28" t="s">
        <v>18034</v>
      </c>
      <c r="T86" s="33" t="str">
        <f t="shared" si="14"/>
        <v>https://www.aiche.org/node/1877361/group/9656/session/124241/paper/856451</v>
      </c>
    </row>
    <row r="87" spans="1:20" ht="62" x14ac:dyDescent="0.35">
      <c r="A87" s="29">
        <v>86</v>
      </c>
      <c r="B87" s="29">
        <v>1992</v>
      </c>
      <c r="C87" s="29" t="s">
        <v>3753</v>
      </c>
      <c r="D87" s="28" t="s">
        <v>14287</v>
      </c>
      <c r="E87" s="28" t="s">
        <v>14166</v>
      </c>
      <c r="F87" s="28" t="s">
        <v>3832</v>
      </c>
      <c r="G87" s="28"/>
      <c r="H87" s="28"/>
      <c r="I87" s="29" t="s">
        <v>14323</v>
      </c>
      <c r="J87" s="28"/>
      <c r="K87" s="39">
        <v>34</v>
      </c>
      <c r="L87" s="28" t="s">
        <v>13498</v>
      </c>
      <c r="M87" s="33" t="str">
        <f t="shared" si="11"/>
        <v>https://www.aiche.org/academy/conferences/process-plant-safety-symposium/1992/proceeding-0</v>
      </c>
      <c r="N87" s="40" t="str">
        <f t="shared" si="15"/>
        <v>C. R. Sundararajan, "Structural Engineering Aspects of Plant Risk Assessment," 1992 Process Plant Safety Symposium, Volume 2, Houston, TX, 18 Feb 1992, AIChE.</v>
      </c>
      <c r="O87" s="28" t="s">
        <v>967</v>
      </c>
      <c r="P87" s="28" t="s">
        <v>3833</v>
      </c>
      <c r="Q87" s="33" t="str">
        <f t="shared" si="12"/>
        <v>https://www.aiche.org/academy/conferences/process-plant-safety-symposium/1992/proceeding-0</v>
      </c>
      <c r="R87" s="33" t="str">
        <f t="shared" si="13"/>
        <v>https://www.aiche.org/academy/conferences/process-plant-safety-symposium/1992/proceeding-0/session/technical-papers</v>
      </c>
      <c r="S87" s="28" t="s">
        <v>18035</v>
      </c>
      <c r="T87" s="33" t="str">
        <f t="shared" si="14"/>
        <v>https://www.aiche.org/node/1877361/group/9656/session/124241/paper/856456</v>
      </c>
    </row>
    <row r="88" spans="1:20" ht="62" x14ac:dyDescent="0.35">
      <c r="A88" s="29">
        <v>87</v>
      </c>
      <c r="B88" s="29">
        <v>1992</v>
      </c>
      <c r="C88" s="29" t="s">
        <v>3753</v>
      </c>
      <c r="D88" s="28" t="s">
        <v>14287</v>
      </c>
      <c r="E88" s="28" t="s">
        <v>14167</v>
      </c>
      <c r="F88" s="28" t="s">
        <v>3834</v>
      </c>
      <c r="G88" s="28"/>
      <c r="H88" s="28"/>
      <c r="I88" s="29" t="s">
        <v>14324</v>
      </c>
      <c r="J88" s="28"/>
      <c r="K88" s="39">
        <v>35</v>
      </c>
      <c r="L88" s="28" t="s">
        <v>13498</v>
      </c>
      <c r="M88" s="33" t="str">
        <f t="shared" si="11"/>
        <v>https://www.aiche.org/academy/conferences/process-plant-safety-symposium/1992/proceeding-0</v>
      </c>
      <c r="N88" s="40" t="str">
        <f t="shared" si="15"/>
        <v>J. Fleming, "Instrumentation Design of Safety Systems," 1992 Process Plant Safety Symposium, Volume 2, Houston, TX, 18 Feb 1992, AIChE.</v>
      </c>
      <c r="O88" s="28" t="s">
        <v>969</v>
      </c>
      <c r="P88" s="28" t="s">
        <v>3835</v>
      </c>
      <c r="Q88" s="33" t="str">
        <f t="shared" si="12"/>
        <v>https://www.aiche.org/academy/conferences/process-plant-safety-symposium/1992/proceeding-0</v>
      </c>
      <c r="R88" s="33" t="str">
        <f t="shared" si="13"/>
        <v>https://www.aiche.org/academy/conferences/process-plant-safety-symposium/1992/proceeding-0/session/technical-papers</v>
      </c>
      <c r="S88" s="28" t="s">
        <v>18036</v>
      </c>
      <c r="T88" s="33" t="str">
        <f t="shared" si="14"/>
        <v>https://www.aiche.org/node/1877361/group/9656/session/124241/paper/856461</v>
      </c>
    </row>
    <row r="89" spans="1:20" ht="46.5" x14ac:dyDescent="0.35">
      <c r="A89" s="29">
        <v>88</v>
      </c>
      <c r="B89" s="29">
        <v>1992</v>
      </c>
      <c r="C89" s="29" t="s">
        <v>3753</v>
      </c>
      <c r="D89" s="28" t="s">
        <v>14288</v>
      </c>
      <c r="E89" s="28" t="s">
        <v>14185</v>
      </c>
      <c r="F89" s="28" t="s">
        <v>3836</v>
      </c>
      <c r="G89" s="28"/>
      <c r="H89" s="28"/>
      <c r="I89" s="29" t="s">
        <v>14325</v>
      </c>
      <c r="J89" s="28"/>
      <c r="K89" s="39">
        <v>36</v>
      </c>
      <c r="L89" s="28" t="s">
        <v>13498</v>
      </c>
      <c r="M89" s="33" t="str">
        <f t="shared" si="11"/>
        <v>https://www.aiche.org/academy/conferences/process-plant-safety-symposium/1992/proceeding-0</v>
      </c>
      <c r="N89" s="40" t="str">
        <f t="shared" si="15"/>
        <v>G. E. Matar, "Trends in Safe Design," 1992 Process Plant Safety Symposium, Volume 2, Houston, TX, 18 Feb 1992, AIChE.</v>
      </c>
      <c r="O89" s="28" t="s">
        <v>972</v>
      </c>
      <c r="P89" s="28" t="s">
        <v>3837</v>
      </c>
      <c r="Q89" s="33" t="str">
        <f t="shared" si="12"/>
        <v>https://www.aiche.org/academy/conferences/process-plant-safety-symposium/1992/proceeding-0</v>
      </c>
      <c r="R89" s="33" t="str">
        <f t="shared" si="13"/>
        <v>https://www.aiche.org/academy/conferences/process-plant-safety-symposium/1992/proceeding-0/session/technical-papers</v>
      </c>
      <c r="S89" s="28" t="s">
        <v>18037</v>
      </c>
      <c r="T89" s="33" t="str">
        <f t="shared" si="14"/>
        <v>https://www.aiche.org/node/1877361/group/9656/session/124241/paper/856466</v>
      </c>
    </row>
    <row r="90" spans="1:20" ht="62" x14ac:dyDescent="0.35">
      <c r="A90" s="29">
        <v>89</v>
      </c>
      <c r="B90" s="29">
        <v>1992</v>
      </c>
      <c r="C90" s="29" t="s">
        <v>3753</v>
      </c>
      <c r="D90" s="28" t="s">
        <v>14288</v>
      </c>
      <c r="E90" s="28" t="s">
        <v>3838</v>
      </c>
      <c r="F90" s="28" t="s">
        <v>3839</v>
      </c>
      <c r="G90" s="28"/>
      <c r="H90" s="28"/>
      <c r="I90" s="29" t="s">
        <v>14326</v>
      </c>
      <c r="J90" s="28"/>
      <c r="K90" s="39">
        <v>37</v>
      </c>
      <c r="L90" s="28" t="s">
        <v>13498</v>
      </c>
      <c r="M90" s="33" t="str">
        <f t="shared" si="11"/>
        <v>https://www.aiche.org/academy/conferences/process-plant-safety-symposium/1992/proceeding-0</v>
      </c>
      <c r="N90" s="40" t="str">
        <f t="shared" si="15"/>
        <v>R. M. Sherrod, "Process Safety Management And The Contractor," 1992 Process Plant Safety Symposium, Volume 2, Houston, TX, 18 Feb 1992, AIChE.</v>
      </c>
      <c r="O90" s="28" t="s">
        <v>976</v>
      </c>
      <c r="P90" s="28" t="s">
        <v>3840</v>
      </c>
      <c r="Q90" s="33" t="str">
        <f t="shared" si="12"/>
        <v>https://www.aiche.org/academy/conferences/process-plant-safety-symposium/1992/proceeding-0</v>
      </c>
      <c r="R90" s="33" t="str">
        <f t="shared" si="13"/>
        <v>https://www.aiche.org/academy/conferences/process-plant-safety-symposium/1992/proceeding-0/session/technical-papers</v>
      </c>
      <c r="S90" s="28" t="s">
        <v>18038</v>
      </c>
      <c r="T90" s="33" t="str">
        <f t="shared" si="14"/>
        <v>https://www.aiche.org/node/1877361/group/9656/session/124241/paper/856471</v>
      </c>
    </row>
    <row r="91" spans="1:20" ht="62" x14ac:dyDescent="0.35">
      <c r="A91" s="29">
        <v>90</v>
      </c>
      <c r="B91" s="29">
        <v>1992</v>
      </c>
      <c r="C91" s="29" t="s">
        <v>3753</v>
      </c>
      <c r="D91" s="28" t="s">
        <v>14288</v>
      </c>
      <c r="E91" s="28" t="s">
        <v>14186</v>
      </c>
      <c r="F91" s="28" t="s">
        <v>3841</v>
      </c>
      <c r="G91" s="28"/>
      <c r="H91" s="28"/>
      <c r="I91" s="29" t="s">
        <v>14327</v>
      </c>
      <c r="J91" s="28"/>
      <c r="K91" s="39">
        <v>38</v>
      </c>
      <c r="L91" s="28" t="s">
        <v>13498</v>
      </c>
      <c r="M91" s="33" t="str">
        <f t="shared" si="11"/>
        <v>https://www.aiche.org/academy/conferences/process-plant-safety-symposium/1992/proceeding-0</v>
      </c>
      <c r="N91" s="40" t="str">
        <f t="shared" si="15"/>
        <v>R. Spiker, "New Approaches in ESD Requirement Validation," 1992 Process Plant Safety Symposium, Volume 2, Houston, TX, 18 Feb 1992, AIChE.</v>
      </c>
      <c r="O91" s="28" t="s">
        <v>981</v>
      </c>
      <c r="P91" s="28" t="s">
        <v>3842</v>
      </c>
      <c r="Q91" s="33" t="str">
        <f t="shared" si="12"/>
        <v>https://www.aiche.org/academy/conferences/process-plant-safety-symposium/1992/proceeding-0</v>
      </c>
      <c r="R91" s="33" t="str">
        <f t="shared" si="13"/>
        <v>https://www.aiche.org/academy/conferences/process-plant-safety-symposium/1992/proceeding-0/session/technical-papers</v>
      </c>
      <c r="S91" s="28" t="s">
        <v>18039</v>
      </c>
      <c r="T91" s="33" t="str">
        <f t="shared" si="14"/>
        <v>https://www.aiche.org/node/1877361/group/9656/session/124241/paper/856476</v>
      </c>
    </row>
    <row r="92" spans="1:20" ht="77.5" x14ac:dyDescent="0.35">
      <c r="A92" s="29">
        <v>91</v>
      </c>
      <c r="B92" s="29">
        <v>1992</v>
      </c>
      <c r="C92" s="29" t="s">
        <v>3753</v>
      </c>
      <c r="D92" s="28" t="s">
        <v>14288</v>
      </c>
      <c r="E92" s="28" t="s">
        <v>3843</v>
      </c>
      <c r="F92" s="28" t="s">
        <v>3844</v>
      </c>
      <c r="G92" s="28"/>
      <c r="H92" s="28"/>
      <c r="I92" s="29" t="s">
        <v>14328</v>
      </c>
      <c r="J92" s="28"/>
      <c r="K92" s="39">
        <v>39</v>
      </c>
      <c r="L92" s="28" t="s">
        <v>13498</v>
      </c>
      <c r="M92" s="33" t="str">
        <f t="shared" si="11"/>
        <v>https://www.aiche.org/academy/conferences/process-plant-safety-symposium/1992/proceeding-0</v>
      </c>
      <c r="N92" s="40" t="str">
        <f t="shared" si="15"/>
        <v>W. D. Moore and W. B. Stewart, "Systematic Training And Certification Using Operator Training Simulators," 1992 Process Plant Safety Symposium, Volume 2, Houston, TX, 18 Feb 1992, AIChE.</v>
      </c>
      <c r="O92" s="28" t="s">
        <v>983</v>
      </c>
      <c r="P92" s="28" t="s">
        <v>3845</v>
      </c>
      <c r="Q92" s="33" t="str">
        <f t="shared" si="12"/>
        <v>https://www.aiche.org/academy/conferences/process-plant-safety-symposium/1992/proceeding-0</v>
      </c>
      <c r="R92" s="33" t="str">
        <f t="shared" si="13"/>
        <v>https://www.aiche.org/academy/conferences/process-plant-safety-symposium/1992/proceeding-0/session/technical-papers</v>
      </c>
      <c r="S92" s="28" t="s">
        <v>18040</v>
      </c>
      <c r="T92" s="33" t="str">
        <f t="shared" si="14"/>
        <v>https://www.aiche.org/node/1877361/group/9656/session/124241/paper/856481</v>
      </c>
    </row>
    <row r="93" spans="1:20" ht="62" x14ac:dyDescent="0.35">
      <c r="A93" s="29">
        <v>92</v>
      </c>
      <c r="B93" s="29">
        <v>1992</v>
      </c>
      <c r="C93" s="29" t="s">
        <v>3753</v>
      </c>
      <c r="D93" s="28" t="s">
        <v>14288</v>
      </c>
      <c r="E93" s="28" t="s">
        <v>3846</v>
      </c>
      <c r="F93" s="28" t="s">
        <v>3847</v>
      </c>
      <c r="G93" s="28"/>
      <c r="H93" s="28"/>
      <c r="I93" s="29" t="s">
        <v>14329</v>
      </c>
      <c r="J93" s="28"/>
      <c r="K93" s="39">
        <v>40</v>
      </c>
      <c r="L93" s="28" t="s">
        <v>13498</v>
      </c>
      <c r="M93" s="33" t="str">
        <f t="shared" si="11"/>
        <v>https://www.aiche.org/academy/conferences/process-plant-safety-symposium/1992/proceeding-0</v>
      </c>
      <c r="N93" s="40" t="str">
        <f t="shared" si="15"/>
        <v>R. C. Frey and A. J. McCarthy, "History Revisited - Do We Learn From Or Accept The Past?," 1992 Process Plant Safety Symposium, Volume 2, Houston, TX, 18 Feb 1992, AIChE.</v>
      </c>
      <c r="O93" s="28" t="s">
        <v>987</v>
      </c>
      <c r="P93" s="28" t="s">
        <v>3848</v>
      </c>
      <c r="Q93" s="33" t="str">
        <f t="shared" si="12"/>
        <v>https://www.aiche.org/academy/conferences/process-plant-safety-symposium/1992/proceeding-0</v>
      </c>
      <c r="R93" s="33" t="str">
        <f t="shared" si="13"/>
        <v>https://www.aiche.org/academy/conferences/process-plant-safety-symposium/1992/proceeding-0/session/technical-papers</v>
      </c>
      <c r="S93" s="28" t="s">
        <v>18041</v>
      </c>
      <c r="T93" s="33" t="str">
        <f t="shared" si="14"/>
        <v>https://www.aiche.org/node/1877361/group/9656/session/124241/paper/856486</v>
      </c>
    </row>
    <row r="94" spans="1:20" ht="77.5" x14ac:dyDescent="0.35">
      <c r="A94" s="29">
        <v>93</v>
      </c>
      <c r="B94" s="29">
        <v>1992</v>
      </c>
      <c r="C94" s="29" t="s">
        <v>3753</v>
      </c>
      <c r="D94" s="28" t="s">
        <v>14288</v>
      </c>
      <c r="E94" s="28" t="s">
        <v>15225</v>
      </c>
      <c r="F94" s="28" t="s">
        <v>3849</v>
      </c>
      <c r="G94" s="28"/>
      <c r="H94" s="28"/>
      <c r="I94" s="29" t="s">
        <v>14330</v>
      </c>
      <c r="J94" s="28"/>
      <c r="K94" s="39">
        <v>41</v>
      </c>
      <c r="L94" s="28" t="s">
        <v>13498</v>
      </c>
      <c r="M94" s="33" t="str">
        <f t="shared" si="11"/>
        <v>https://www.aiche.org/academy/conferences/process-plant-safety-symposium/1992/proceeding-0</v>
      </c>
      <c r="N94" s="40" t="str">
        <f t="shared" si="15"/>
        <v>J. A. Glass, "Combined Effort By Owners And Contractors Improve Contractor Safety Training," 1992 Process Plant Safety Symposium, Volume 2, Houston, TX, 18 Feb 1992, AIChE.</v>
      </c>
      <c r="O94" s="28" t="s">
        <v>989</v>
      </c>
      <c r="P94" s="28" t="s">
        <v>3850</v>
      </c>
      <c r="Q94" s="33" t="str">
        <f t="shared" si="12"/>
        <v>https://www.aiche.org/academy/conferences/process-plant-safety-symposium/1992/proceeding-0</v>
      </c>
      <c r="R94" s="33" t="str">
        <f t="shared" si="13"/>
        <v>https://www.aiche.org/academy/conferences/process-plant-safety-symposium/1992/proceeding-0/session/technical-papers</v>
      </c>
      <c r="S94" s="28" t="s">
        <v>18042</v>
      </c>
      <c r="T94" s="33" t="str">
        <f t="shared" si="14"/>
        <v>https://www.aiche.org/node/1877361/group/9656/session/124241/paper/856491</v>
      </c>
    </row>
    <row r="95" spans="1:20" ht="77.5" x14ac:dyDescent="0.35">
      <c r="A95" s="29">
        <v>94</v>
      </c>
      <c r="B95" s="29">
        <v>1992</v>
      </c>
      <c r="C95" s="29" t="s">
        <v>3753</v>
      </c>
      <c r="D95" s="28" t="s">
        <v>14289</v>
      </c>
      <c r="E95" s="28" t="s">
        <v>14187</v>
      </c>
      <c r="F95" s="28" t="s">
        <v>3851</v>
      </c>
      <c r="G95" s="28"/>
      <c r="H95" s="28"/>
      <c r="I95" s="29" t="s">
        <v>14331</v>
      </c>
      <c r="J95" s="28"/>
      <c r="K95" s="39">
        <v>42</v>
      </c>
      <c r="L95" s="28" t="s">
        <v>13498</v>
      </c>
      <c r="M95" s="33" t="str">
        <f t="shared" si="11"/>
        <v>https://www.aiche.org/academy/conferences/process-plant-safety-symposium/1992/proceeding-0</v>
      </c>
      <c r="N95" s="40" t="str">
        <f t="shared" si="15"/>
        <v>D. G. Mahoney, "Large Property Damage Losses in The Hydrocarbon-Chemical Industries," 1992 Process Plant Safety Symposium, Volume 2, Houston, TX, 18 Feb 1992, AIChE.</v>
      </c>
      <c r="O95" s="28" t="s">
        <v>993</v>
      </c>
      <c r="P95" s="28" t="s">
        <v>3852</v>
      </c>
      <c r="Q95" s="33" t="str">
        <f t="shared" si="12"/>
        <v>https://www.aiche.org/academy/conferences/process-plant-safety-symposium/1992/proceeding-0</v>
      </c>
      <c r="R95" s="33" t="str">
        <f t="shared" si="13"/>
        <v>https://www.aiche.org/academy/conferences/process-plant-safety-symposium/1992/proceeding-0/session/technical-papers</v>
      </c>
      <c r="S95" s="28" t="s">
        <v>18043</v>
      </c>
      <c r="T95" s="33" t="str">
        <f t="shared" si="14"/>
        <v>https://www.aiche.org/node/1877361/group/9656/session/124241/paper/856496</v>
      </c>
    </row>
    <row r="96" spans="1:20" ht="62" x14ac:dyDescent="0.35">
      <c r="A96" s="29">
        <v>95</v>
      </c>
      <c r="B96" s="29">
        <v>1992</v>
      </c>
      <c r="C96" s="29" t="s">
        <v>3753</v>
      </c>
      <c r="D96" s="28" t="s">
        <v>14289</v>
      </c>
      <c r="E96" s="28" t="s">
        <v>14205</v>
      </c>
      <c r="F96" s="28" t="s">
        <v>3853</v>
      </c>
      <c r="G96" s="28"/>
      <c r="H96" s="28"/>
      <c r="I96" s="29" t="s">
        <v>14332</v>
      </c>
      <c r="J96" s="28"/>
      <c r="K96" s="39">
        <v>43</v>
      </c>
      <c r="L96" s="28" t="s">
        <v>13498</v>
      </c>
      <c r="M96" s="33" t="str">
        <f t="shared" si="11"/>
        <v>https://www.aiche.org/academy/conferences/process-plant-safety-symposium/1992/proceeding-0</v>
      </c>
      <c r="N96" s="40" t="str">
        <f t="shared" si="15"/>
        <v>M. P. Cahill, "Delivering Insurance Capacity for The Chemical Industry," 1992 Process Plant Safety Symposium, Volume 2, Houston, TX, 18 Feb 1992, AIChE.</v>
      </c>
      <c r="O96" s="28" t="s">
        <v>995</v>
      </c>
      <c r="P96" s="28" t="s">
        <v>3854</v>
      </c>
      <c r="Q96" s="33" t="str">
        <f t="shared" si="12"/>
        <v>https://www.aiche.org/academy/conferences/process-plant-safety-symposium/1992/proceeding-0</v>
      </c>
      <c r="R96" s="33" t="str">
        <f t="shared" si="13"/>
        <v>https://www.aiche.org/academy/conferences/process-plant-safety-symposium/1992/proceeding-0/session/technical-papers</v>
      </c>
      <c r="S96" s="28" t="s">
        <v>18044</v>
      </c>
      <c r="T96" s="33" t="str">
        <f t="shared" si="14"/>
        <v>https://www.aiche.org/node/1877361/group/9656/session/124241/paper/856501</v>
      </c>
    </row>
    <row r="97" spans="1:20" ht="62" x14ac:dyDescent="0.35">
      <c r="A97" s="29">
        <v>96</v>
      </c>
      <c r="B97" s="29">
        <v>1992</v>
      </c>
      <c r="C97" s="29" t="s">
        <v>3753</v>
      </c>
      <c r="D97" s="28" t="s">
        <v>14289</v>
      </c>
      <c r="E97" s="28" t="s">
        <v>3855</v>
      </c>
      <c r="F97" s="28" t="s">
        <v>1358</v>
      </c>
      <c r="G97" s="28"/>
      <c r="H97" s="28"/>
      <c r="I97" s="29" t="s">
        <v>14333</v>
      </c>
      <c r="J97" s="28"/>
      <c r="K97" s="39">
        <v>44</v>
      </c>
      <c r="L97" s="28" t="s">
        <v>13498</v>
      </c>
      <c r="M97" s="33" t="str">
        <f t="shared" si="11"/>
        <v>https://www.aiche.org/academy/conferences/process-plant-safety-symposium/1992/proceeding-0</v>
      </c>
      <c r="N97" s="40" t="str">
        <f t="shared" si="15"/>
        <v>G. P. Norstrom, "Underwriter's Dilemma - The Chemical Risk," 1992 Process Plant Safety Symposium, Volume 2, Houston, TX, 18 Feb 1992, AIChE.</v>
      </c>
      <c r="O97" s="28" t="s">
        <v>999</v>
      </c>
      <c r="P97" s="28" t="s">
        <v>3856</v>
      </c>
      <c r="Q97" s="33" t="str">
        <f t="shared" si="12"/>
        <v>https://www.aiche.org/academy/conferences/process-plant-safety-symposium/1992/proceeding-0</v>
      </c>
      <c r="R97" s="33" t="str">
        <f t="shared" si="13"/>
        <v>https://www.aiche.org/academy/conferences/process-plant-safety-symposium/1992/proceeding-0/session/technical-papers</v>
      </c>
      <c r="S97" s="28" t="s">
        <v>18045</v>
      </c>
      <c r="T97" s="33" t="str">
        <f t="shared" si="14"/>
        <v>https://www.aiche.org/node/1877361/group/9656/session/124241/paper/856506</v>
      </c>
    </row>
    <row r="98" spans="1:20" ht="62" x14ac:dyDescent="0.35">
      <c r="A98" s="29">
        <v>97</v>
      </c>
      <c r="B98" s="29">
        <v>1992</v>
      </c>
      <c r="C98" s="29" t="s">
        <v>3753</v>
      </c>
      <c r="D98" s="28" t="s">
        <v>14289</v>
      </c>
      <c r="E98" s="28" t="s">
        <v>3857</v>
      </c>
      <c r="F98" s="28" t="s">
        <v>3858</v>
      </c>
      <c r="G98" s="28"/>
      <c r="H98" s="28"/>
      <c r="I98" s="29" t="s">
        <v>14334</v>
      </c>
      <c r="J98" s="28"/>
      <c r="K98" s="39">
        <v>45</v>
      </c>
      <c r="L98" s="28" t="s">
        <v>13498</v>
      </c>
      <c r="M98" s="33" t="str">
        <f t="shared" si="11"/>
        <v>https://www.aiche.org/academy/conferences/process-plant-safety-symposium/1992/proceeding-0</v>
      </c>
      <c r="N98" s="40" t="str">
        <f t="shared" si="15"/>
        <v>R. J. Kerlin, "Capital Project Development And Risk Management: An Integrated Approach," 1992 Process Plant Safety Symposium, Volume 2, Houston, TX, 18 Feb 1992, AIChE.</v>
      </c>
      <c r="O98" s="28" t="s">
        <v>1003</v>
      </c>
      <c r="P98" s="28" t="s">
        <v>3859</v>
      </c>
      <c r="Q98" s="33" t="str">
        <f t="shared" si="12"/>
        <v>https://www.aiche.org/academy/conferences/process-plant-safety-symposium/1992/proceeding-0</v>
      </c>
      <c r="R98" s="33" t="str">
        <f t="shared" si="13"/>
        <v>https://www.aiche.org/academy/conferences/process-plant-safety-symposium/1992/proceeding-0/session/technical-papers</v>
      </c>
      <c r="S98" s="28" t="s">
        <v>18046</v>
      </c>
      <c r="T98" s="33" t="str">
        <f t="shared" si="14"/>
        <v>https://www.aiche.org/node/1877361/group/9656/session/124241/paper/856511</v>
      </c>
    </row>
    <row r="99" spans="1:20" ht="46.5" x14ac:dyDescent="0.35">
      <c r="A99" s="29">
        <v>98</v>
      </c>
      <c r="B99" s="29">
        <v>1992</v>
      </c>
      <c r="C99" s="29" t="s">
        <v>3753</v>
      </c>
      <c r="D99" s="28" t="s">
        <v>14289</v>
      </c>
      <c r="E99" s="28" t="s">
        <v>3860</v>
      </c>
      <c r="F99" s="28" t="s">
        <v>3861</v>
      </c>
      <c r="G99" s="28"/>
      <c r="H99" s="28"/>
      <c r="I99" s="29" t="s">
        <v>14335</v>
      </c>
      <c r="J99" s="28"/>
      <c r="K99" s="39">
        <v>46</v>
      </c>
      <c r="L99" s="28" t="s">
        <v>13498</v>
      </c>
      <c r="M99" s="33" t="str">
        <f t="shared" si="11"/>
        <v>https://www.aiche.org/academy/conferences/process-plant-safety-symposium/1992/proceeding-0</v>
      </c>
      <c r="N99" s="40" t="str">
        <f t="shared" si="15"/>
        <v>B. McGannon, "(Title Not Available)," 1992 Process Plant Safety Symposium, Volume 2, Houston, TX, 18 Feb 1992, AIChE.</v>
      </c>
      <c r="O99" s="28" t="s">
        <v>1005</v>
      </c>
      <c r="P99" s="28" t="s">
        <v>3862</v>
      </c>
      <c r="Q99" s="33" t="str">
        <f t="shared" si="12"/>
        <v>https://www.aiche.org/academy/conferences/process-plant-safety-symposium/1992/proceeding-0</v>
      </c>
      <c r="R99" s="33" t="str">
        <f t="shared" si="13"/>
        <v>https://www.aiche.org/academy/conferences/process-plant-safety-symposium/1992/proceeding-0/session/technical-papers</v>
      </c>
      <c r="S99" s="28" t="s">
        <v>18047</v>
      </c>
      <c r="T99" s="33" t="str">
        <f t="shared" si="14"/>
        <v>https://www.aiche.org/node/1877361/group/9656/session/124241/paper/856516</v>
      </c>
    </row>
    <row r="100" spans="1:20" ht="62" x14ac:dyDescent="0.35">
      <c r="A100" s="29">
        <v>99</v>
      </c>
      <c r="B100" s="29">
        <v>1992</v>
      </c>
      <c r="C100" s="29" t="s">
        <v>3753</v>
      </c>
      <c r="D100" s="28" t="s">
        <v>14290</v>
      </c>
      <c r="E100" s="28" t="s">
        <v>3863</v>
      </c>
      <c r="F100" s="28" t="s">
        <v>3864</v>
      </c>
      <c r="G100" s="28"/>
      <c r="H100" s="28"/>
      <c r="I100" s="29" t="s">
        <v>14336</v>
      </c>
      <c r="J100" s="28"/>
      <c r="K100" s="39">
        <v>47</v>
      </c>
      <c r="L100" s="28" t="s">
        <v>13498</v>
      </c>
      <c r="M100" s="33" t="str">
        <f t="shared" si="11"/>
        <v>https://www.aiche.org/academy/conferences/process-plant-safety-symposium/1992/proceeding-0</v>
      </c>
      <c r="N100" s="40" t="str">
        <f t="shared" si="15"/>
        <v>P. C. Monroe, "Relief Valve Installation And Maintenance," 1992 Process Plant Safety Symposium, Volume 2, Houston, TX, 18 Feb 1992, AIChE.</v>
      </c>
      <c r="O100" s="28" t="s">
        <v>1268</v>
      </c>
      <c r="P100" s="28" t="s">
        <v>3865</v>
      </c>
      <c r="Q100" s="33" t="str">
        <f t="shared" si="12"/>
        <v>https://www.aiche.org/academy/conferences/process-plant-safety-symposium/1992/proceeding-0</v>
      </c>
      <c r="R100" s="33" t="str">
        <f t="shared" si="13"/>
        <v>https://www.aiche.org/academy/conferences/process-plant-safety-symposium/1992/proceeding-0/session/technical-papers</v>
      </c>
      <c r="S100" s="28" t="s">
        <v>18048</v>
      </c>
      <c r="T100" s="33" t="str">
        <f t="shared" si="14"/>
        <v>https://www.aiche.org/node/1877361/group/9656/session/124241/paper/856521</v>
      </c>
    </row>
    <row r="101" spans="1:20" ht="62" x14ac:dyDescent="0.35">
      <c r="A101" s="29">
        <v>100</v>
      </c>
      <c r="B101" s="29">
        <v>1992</v>
      </c>
      <c r="C101" s="29" t="s">
        <v>3753</v>
      </c>
      <c r="D101" s="28" t="s">
        <v>14290</v>
      </c>
      <c r="E101" s="28" t="s">
        <v>14206</v>
      </c>
      <c r="F101" s="28" t="s">
        <v>3866</v>
      </c>
      <c r="G101" s="28"/>
      <c r="H101" s="28"/>
      <c r="I101" s="29" t="s">
        <v>14337</v>
      </c>
      <c r="J101" s="28"/>
      <c r="K101" s="39">
        <v>48</v>
      </c>
      <c r="L101" s="28" t="s">
        <v>13498</v>
      </c>
      <c r="M101" s="33" t="str">
        <f t="shared" si="11"/>
        <v>https://www.aiche.org/academy/conferences/process-plant-safety-symposium/1992/proceeding-0</v>
      </c>
      <c r="N101" s="40" t="str">
        <f t="shared" si="15"/>
        <v>C. Mehta, "On-Line Data Reconciliation for Predictive Maintenance," 1992 Process Plant Safety Symposium, Volume 2, Houston, TX, 18 Feb 1992, AIChE.</v>
      </c>
      <c r="O101" s="28" t="s">
        <v>1270</v>
      </c>
      <c r="P101" s="28" t="s">
        <v>3867</v>
      </c>
      <c r="Q101" s="33" t="str">
        <f t="shared" si="12"/>
        <v>https://www.aiche.org/academy/conferences/process-plant-safety-symposium/1992/proceeding-0</v>
      </c>
      <c r="R101" s="33" t="str">
        <f t="shared" si="13"/>
        <v>https://www.aiche.org/academy/conferences/process-plant-safety-symposium/1992/proceeding-0/session/technical-papers</v>
      </c>
      <c r="S101" s="28" t="s">
        <v>18049</v>
      </c>
      <c r="T101" s="33" t="str">
        <f t="shared" si="14"/>
        <v>https://www.aiche.org/node/1877361/group/9656/session/124241/paper/856526</v>
      </c>
    </row>
    <row r="102" spans="1:20" ht="62" x14ac:dyDescent="0.35">
      <c r="A102" s="29">
        <v>101</v>
      </c>
      <c r="B102" s="29">
        <v>1992</v>
      </c>
      <c r="C102" s="29" t="s">
        <v>3753</v>
      </c>
      <c r="D102" s="28" t="s">
        <v>14290</v>
      </c>
      <c r="E102" s="28" t="s">
        <v>3868</v>
      </c>
      <c r="F102" s="28" t="s">
        <v>3869</v>
      </c>
      <c r="G102" s="28"/>
      <c r="H102" s="28"/>
      <c r="I102" s="29" t="s">
        <v>14338</v>
      </c>
      <c r="J102" s="28"/>
      <c r="K102" s="39">
        <v>49</v>
      </c>
      <c r="L102" s="28" t="s">
        <v>13498</v>
      </c>
      <c r="M102" s="33" t="str">
        <f t="shared" si="11"/>
        <v>https://www.aiche.org/academy/conferences/process-plant-safety-symposium/1992/proceeding-0</v>
      </c>
      <c r="N102" s="40" t="str">
        <f t="shared" si="15"/>
        <v>M. B. Davis, "Steam Turbine Overspeed Trip Systems," 1992 Process Plant Safety Symposium, Volume 2, Houston, TX, 18 Feb 1992, AIChE.</v>
      </c>
      <c r="O102" s="28" t="s">
        <v>1273</v>
      </c>
      <c r="P102" s="28" t="s">
        <v>3870</v>
      </c>
      <c r="Q102" s="33" t="str">
        <f t="shared" si="12"/>
        <v>https://www.aiche.org/academy/conferences/process-plant-safety-symposium/1992/proceeding-0</v>
      </c>
      <c r="R102" s="33" t="str">
        <f t="shared" si="13"/>
        <v>https://www.aiche.org/academy/conferences/process-plant-safety-symposium/1992/proceeding-0/session/technical-papers</v>
      </c>
      <c r="S102" s="28" t="s">
        <v>18050</v>
      </c>
      <c r="T102" s="33" t="str">
        <f t="shared" si="14"/>
        <v>https://www.aiche.org/node/1877361/group/9656/session/124241/paper/856531</v>
      </c>
    </row>
    <row r="103" spans="1:20" ht="62" x14ac:dyDescent="0.35">
      <c r="A103" s="29">
        <v>102</v>
      </c>
      <c r="B103" s="29">
        <v>1992</v>
      </c>
      <c r="C103" s="29" t="s">
        <v>3753</v>
      </c>
      <c r="D103" s="28" t="s">
        <v>14290</v>
      </c>
      <c r="E103" s="28" t="s">
        <v>14207</v>
      </c>
      <c r="F103" s="28" t="s">
        <v>3871</v>
      </c>
      <c r="G103" s="28"/>
      <c r="H103" s="28"/>
      <c r="I103" s="29" t="s">
        <v>14339</v>
      </c>
      <c r="J103" s="28"/>
      <c r="K103" s="39">
        <v>50</v>
      </c>
      <c r="L103" s="28" t="s">
        <v>13498</v>
      </c>
      <c r="M103" s="33" t="str">
        <f t="shared" si="11"/>
        <v>https://www.aiche.org/academy/conferences/process-plant-safety-symposium/1992/proceeding-0</v>
      </c>
      <c r="N103" s="40" t="str">
        <f t="shared" si="15"/>
        <v>C. Jackson, "Predictive Maintenance for Turbomachinery," 1992 Process Plant Safety Symposium, Volume 2, Houston, TX, 18 Feb 1992, AIChE.</v>
      </c>
      <c r="O103" s="28" t="s">
        <v>1275</v>
      </c>
      <c r="P103" s="28" t="s">
        <v>3872</v>
      </c>
      <c r="Q103" s="33" t="str">
        <f t="shared" si="12"/>
        <v>https://www.aiche.org/academy/conferences/process-plant-safety-symposium/1992/proceeding-0</v>
      </c>
      <c r="R103" s="33" t="str">
        <f t="shared" si="13"/>
        <v>https://www.aiche.org/academy/conferences/process-plant-safety-symposium/1992/proceeding-0/session/technical-papers</v>
      </c>
      <c r="S103" s="28" t="s">
        <v>18051</v>
      </c>
      <c r="T103" s="33" t="str">
        <f t="shared" si="14"/>
        <v>https://www.aiche.org/node/1877361/group/9656/session/124241/paper/856536</v>
      </c>
    </row>
    <row r="104" spans="1:20" ht="62" x14ac:dyDescent="0.35">
      <c r="A104" s="29">
        <v>103</v>
      </c>
      <c r="B104" s="29">
        <v>1992</v>
      </c>
      <c r="C104" s="29" t="s">
        <v>3753</v>
      </c>
      <c r="D104" s="28" t="s">
        <v>14290</v>
      </c>
      <c r="E104" s="28" t="s">
        <v>3873</v>
      </c>
      <c r="F104" s="28" t="s">
        <v>3874</v>
      </c>
      <c r="G104" s="28"/>
      <c r="H104" s="28"/>
      <c r="I104" s="29" t="s">
        <v>14340</v>
      </c>
      <c r="J104" s="28"/>
      <c r="K104" s="39">
        <v>51</v>
      </c>
      <c r="L104" s="28" t="s">
        <v>13498</v>
      </c>
      <c r="M104" s="33" t="str">
        <f t="shared" si="11"/>
        <v>https://www.aiche.org/academy/conferences/process-plant-safety-symposium/1992/proceeding-0</v>
      </c>
      <c r="N104" s="40" t="str">
        <f t="shared" si="15"/>
        <v>W. E. Nelson, "Relief Valve Testing Requirements," 1992 Process Plant Safety Symposium, Volume 2, Houston, TX, 18 Feb 1992, AIChE.</v>
      </c>
      <c r="O104" s="28" t="s">
        <v>1279</v>
      </c>
      <c r="P104" s="28" t="s">
        <v>3875</v>
      </c>
      <c r="Q104" s="33" t="str">
        <f t="shared" si="12"/>
        <v>https://www.aiche.org/academy/conferences/process-plant-safety-symposium/1992/proceeding-0</v>
      </c>
      <c r="R104" s="33" t="str">
        <f t="shared" si="13"/>
        <v>https://www.aiche.org/academy/conferences/process-plant-safety-symposium/1992/proceeding-0/session/technical-papers</v>
      </c>
      <c r="S104" s="28" t="s">
        <v>18052</v>
      </c>
      <c r="T104" s="33" t="str">
        <f t="shared" si="14"/>
        <v>https://www.aiche.org/node/1877361/group/9656/session/124241/paper/856541</v>
      </c>
    </row>
    <row r="105" spans="1:20" ht="77.5" x14ac:dyDescent="0.35">
      <c r="A105" s="29">
        <v>104</v>
      </c>
      <c r="B105" s="29">
        <v>1992</v>
      </c>
      <c r="C105" s="29" t="s">
        <v>3753</v>
      </c>
      <c r="D105" s="28" t="s">
        <v>14291</v>
      </c>
      <c r="E105" s="28" t="s">
        <v>14168</v>
      </c>
      <c r="F105" s="28" t="s">
        <v>3876</v>
      </c>
      <c r="G105" s="28"/>
      <c r="H105" s="28"/>
      <c r="I105" s="29" t="s">
        <v>14341</v>
      </c>
      <c r="J105" s="28"/>
      <c r="K105" s="39">
        <v>52</v>
      </c>
      <c r="L105" s="28" t="s">
        <v>13498</v>
      </c>
      <c r="M105" s="33" t="str">
        <f t="shared" si="11"/>
        <v>https://www.aiche.org/academy/conferences/process-plant-safety-symposium/1992/proceeding-0</v>
      </c>
      <c r="N105" s="40" t="str">
        <f t="shared" si="15"/>
        <v>S. A. Ray and G. R. Dissinger, "The Application of Dynamic Simulation To Improve Blowdown Flow Predictions," 1992 Process Plant Safety Symposium, Volume 2, Houston, TX, 18 Feb 1992, AIChE.</v>
      </c>
      <c r="O105" s="28" t="s">
        <v>1280</v>
      </c>
      <c r="P105" s="28" t="s">
        <v>3877</v>
      </c>
      <c r="Q105" s="33" t="str">
        <f t="shared" si="12"/>
        <v>https://www.aiche.org/academy/conferences/process-plant-safety-symposium/1992/proceeding-0</v>
      </c>
      <c r="R105" s="33" t="str">
        <f t="shared" si="13"/>
        <v>https://www.aiche.org/academy/conferences/process-plant-safety-symposium/1992/proceeding-0/session/technical-papers</v>
      </c>
      <c r="S105" s="28" t="s">
        <v>18053</v>
      </c>
      <c r="T105" s="33" t="str">
        <f t="shared" si="14"/>
        <v>https://www.aiche.org/node/1877361/group/9656/session/124241/paper/856546</v>
      </c>
    </row>
    <row r="106" spans="1:20" ht="62" x14ac:dyDescent="0.35">
      <c r="A106" s="29">
        <v>105</v>
      </c>
      <c r="B106" s="29">
        <v>1992</v>
      </c>
      <c r="C106" s="29" t="s">
        <v>3753</v>
      </c>
      <c r="D106" s="28" t="s">
        <v>14291</v>
      </c>
      <c r="E106" s="28" t="s">
        <v>3878</v>
      </c>
      <c r="F106" s="28" t="s">
        <v>3879</v>
      </c>
      <c r="G106" s="28"/>
      <c r="H106" s="28"/>
      <c r="I106" s="29" t="s">
        <v>14342</v>
      </c>
      <c r="J106" s="28"/>
      <c r="K106" s="39">
        <v>53</v>
      </c>
      <c r="L106" s="28" t="s">
        <v>13498</v>
      </c>
      <c r="M106" s="33" t="str">
        <f t="shared" si="11"/>
        <v>https://www.aiche.org/academy/conferences/process-plant-safety-symposium/1992/proceeding-0</v>
      </c>
      <c r="N106" s="40" t="str">
        <f t="shared" si="15"/>
        <v>F. H. Babet, "Marine Loading Vapor Control Systems," 1992 Process Plant Safety Symposium, Volume 2, Houston, TX, 18 Feb 1992, AIChE.</v>
      </c>
      <c r="O106" s="28" t="s">
        <v>1283</v>
      </c>
      <c r="P106" s="28" t="s">
        <v>3880</v>
      </c>
      <c r="Q106" s="33" t="str">
        <f t="shared" si="12"/>
        <v>https://www.aiche.org/academy/conferences/process-plant-safety-symposium/1992/proceeding-0</v>
      </c>
      <c r="R106" s="33" t="str">
        <f t="shared" si="13"/>
        <v>https://www.aiche.org/academy/conferences/process-plant-safety-symposium/1992/proceeding-0/session/technical-papers</v>
      </c>
      <c r="S106" s="28" t="s">
        <v>18054</v>
      </c>
      <c r="T106" s="33" t="str">
        <f t="shared" si="14"/>
        <v>https://www.aiche.org/node/1877361/group/9656/session/124241/paper/856551</v>
      </c>
    </row>
    <row r="107" spans="1:20" ht="62" x14ac:dyDescent="0.35">
      <c r="A107" s="29">
        <v>106</v>
      </c>
      <c r="B107" s="29">
        <v>1992</v>
      </c>
      <c r="C107" s="29" t="s">
        <v>3753</v>
      </c>
      <c r="D107" s="28" t="s">
        <v>14291</v>
      </c>
      <c r="E107" s="28" t="s">
        <v>14188</v>
      </c>
      <c r="F107" s="28" t="s">
        <v>1856</v>
      </c>
      <c r="G107" s="28"/>
      <c r="H107" s="28"/>
      <c r="I107" s="29" t="s">
        <v>14343</v>
      </c>
      <c r="J107" s="28"/>
      <c r="K107" s="39">
        <v>54</v>
      </c>
      <c r="L107" s="28" t="s">
        <v>13498</v>
      </c>
      <c r="M107" s="33" t="str">
        <f t="shared" si="11"/>
        <v>https://www.aiche.org/academy/conferences/process-plant-safety-symposium/1992/proceeding-0</v>
      </c>
      <c r="N107" s="40" t="str">
        <f t="shared" si="15"/>
        <v>K. Chatrathi, "Explosion Propagation in Dust Handline Systems," 1992 Process Plant Safety Symposium, Volume 2, Houston, TX, 18 Feb 1992, AIChE.</v>
      </c>
      <c r="O107" s="28" t="s">
        <v>1287</v>
      </c>
      <c r="P107" s="28" t="s">
        <v>3881</v>
      </c>
      <c r="Q107" s="33" t="str">
        <f t="shared" si="12"/>
        <v>https://www.aiche.org/academy/conferences/process-plant-safety-symposium/1992/proceeding-0</v>
      </c>
      <c r="R107" s="33" t="str">
        <f t="shared" si="13"/>
        <v>https://www.aiche.org/academy/conferences/process-plant-safety-symposium/1992/proceeding-0/session/technical-papers</v>
      </c>
      <c r="S107" s="28" t="s">
        <v>18055</v>
      </c>
      <c r="T107" s="33" t="str">
        <f t="shared" si="14"/>
        <v>https://www.aiche.org/node/1877361/group/9656/session/124241/paper/856556</v>
      </c>
    </row>
    <row r="108" spans="1:20" ht="62" x14ac:dyDescent="0.35">
      <c r="A108" s="29">
        <v>107</v>
      </c>
      <c r="B108" s="29">
        <v>1992</v>
      </c>
      <c r="C108" s="29" t="s">
        <v>3753</v>
      </c>
      <c r="D108" s="28" t="s">
        <v>14291</v>
      </c>
      <c r="E108" s="28" t="s">
        <v>14189</v>
      </c>
      <c r="F108" s="28" t="s">
        <v>3882</v>
      </c>
      <c r="G108" s="28"/>
      <c r="H108" s="28"/>
      <c r="I108" s="29" t="s">
        <v>14344</v>
      </c>
      <c r="J108" s="28"/>
      <c r="K108" s="39">
        <v>55</v>
      </c>
      <c r="L108" s="28" t="s">
        <v>13498</v>
      </c>
      <c r="M108" s="33" t="str">
        <f t="shared" si="11"/>
        <v>https://www.aiche.org/academy/conferences/process-plant-safety-symposium/1992/proceeding-0</v>
      </c>
      <c r="N108" s="40" t="str">
        <f t="shared" si="15"/>
        <v>T. H. Pratt, "Possible Electrostatic Hazards in Material Handling Systems," 1992 Process Plant Safety Symposium, Volume 2, Houston, TX, 18 Feb 1992, AIChE.</v>
      </c>
      <c r="O108" s="28" t="s">
        <v>1289</v>
      </c>
      <c r="P108" s="28" t="s">
        <v>3883</v>
      </c>
      <c r="Q108" s="33" t="str">
        <f t="shared" si="12"/>
        <v>https://www.aiche.org/academy/conferences/process-plant-safety-symposium/1992/proceeding-0</v>
      </c>
      <c r="R108" s="33" t="str">
        <f t="shared" si="13"/>
        <v>https://www.aiche.org/academy/conferences/process-plant-safety-symposium/1992/proceeding-0/session/technical-papers</v>
      </c>
      <c r="S108" s="28" t="s">
        <v>18056</v>
      </c>
      <c r="T108" s="33" t="str">
        <f t="shared" si="14"/>
        <v>https://www.aiche.org/node/1877361/group/9656/session/124241/paper/856561</v>
      </c>
    </row>
    <row r="109" spans="1:20" ht="46.5" x14ac:dyDescent="0.35">
      <c r="A109" s="29">
        <v>108</v>
      </c>
      <c r="B109" s="29">
        <v>1992</v>
      </c>
      <c r="C109" s="29" t="s">
        <v>3753</v>
      </c>
      <c r="D109" s="28" t="s">
        <v>14291</v>
      </c>
      <c r="E109" s="28" t="s">
        <v>3884</v>
      </c>
      <c r="F109" s="28" t="s">
        <v>3885</v>
      </c>
      <c r="G109" s="28"/>
      <c r="H109" s="28"/>
      <c r="I109" s="29" t="s">
        <v>14346</v>
      </c>
      <c r="J109" s="28"/>
      <c r="K109" s="39">
        <v>56</v>
      </c>
      <c r="L109" s="28" t="s">
        <v>13498</v>
      </c>
      <c r="M109" s="33" t="str">
        <f t="shared" si="11"/>
        <v>https://www.aiche.org/academy/conferences/process-plant-safety-symposium/1992/proceeding-0</v>
      </c>
      <c r="N109" s="40" t="str">
        <f t="shared" si="15"/>
        <v>. . , "(Paper Withdrawn)," 1992 Process Plant Safety Symposium, Volume 2, Houston, TX, 18 Feb 1992, AIChE.</v>
      </c>
      <c r="O109" s="28" t="s">
        <v>1293</v>
      </c>
      <c r="P109" s="28" t="s">
        <v>3886</v>
      </c>
      <c r="Q109" s="33" t="str">
        <f t="shared" si="12"/>
        <v>https://www.aiche.org/academy/conferences/process-plant-safety-symposium/1992/proceeding-0</v>
      </c>
      <c r="R109" s="33" t="str">
        <f t="shared" si="13"/>
        <v>https://www.aiche.org/academy/conferences/process-plant-safety-symposium/1992/proceeding-0/session/technical-papers</v>
      </c>
      <c r="S109" s="28" t="s">
        <v>18057</v>
      </c>
      <c r="T109" s="33" t="str">
        <f t="shared" si="14"/>
        <v>https://www.aiche.org/node/1877361/group/9656/session/124241/paper/856566</v>
      </c>
    </row>
    <row r="110" spans="1:20" ht="77.5" x14ac:dyDescent="0.35">
      <c r="A110" s="29">
        <v>109</v>
      </c>
      <c r="B110" s="29">
        <v>1992</v>
      </c>
      <c r="C110" s="29" t="s">
        <v>3753</v>
      </c>
      <c r="D110" s="28" t="s">
        <v>14291</v>
      </c>
      <c r="E110" s="28" t="s">
        <v>3887</v>
      </c>
      <c r="F110" s="28" t="s">
        <v>3888</v>
      </c>
      <c r="G110" s="28"/>
      <c r="H110" s="28"/>
      <c r="I110" s="29" t="s">
        <v>14345</v>
      </c>
      <c r="J110" s="28"/>
      <c r="K110" s="39">
        <v>57</v>
      </c>
      <c r="L110" s="28" t="s">
        <v>13498</v>
      </c>
      <c r="M110" s="33" t="str">
        <f t="shared" si="11"/>
        <v>https://www.aiche.org/academy/conferences/process-plant-safety-symposium/1992/proceeding-0</v>
      </c>
      <c r="N110" s="40" t="str">
        <f t="shared" si="15"/>
        <v>D. M. , "Reducing Exposure To Secondary Releases And Combustions After An Initial Catastrophic Incident," 1992 Process Plant Safety Symposium, Volume 2, Houston, TX, 18 Feb 1992, AIChE.</v>
      </c>
      <c r="O110" s="28" t="s">
        <v>1295</v>
      </c>
      <c r="P110" s="28" t="s">
        <v>3889</v>
      </c>
      <c r="Q110" s="33" t="str">
        <f t="shared" si="12"/>
        <v>https://www.aiche.org/academy/conferences/process-plant-safety-symposium/1992/proceeding-0</v>
      </c>
      <c r="R110" s="33" t="str">
        <f t="shared" si="13"/>
        <v>https://www.aiche.org/academy/conferences/process-plant-safety-symposium/1992/proceeding-0/session/technical-papers</v>
      </c>
      <c r="S110" s="28" t="s">
        <v>18058</v>
      </c>
      <c r="T110" s="33" t="str">
        <f t="shared" si="14"/>
        <v>https://www.aiche.org/node/1877361/group/9656/session/124241/paper/856571</v>
      </c>
    </row>
    <row r="111" spans="1:20" ht="62" x14ac:dyDescent="0.35">
      <c r="A111" s="29">
        <v>110</v>
      </c>
      <c r="B111" s="29">
        <v>1992</v>
      </c>
      <c r="C111" s="29" t="s">
        <v>3753</v>
      </c>
      <c r="D111" s="28" t="s">
        <v>14347</v>
      </c>
      <c r="E111" s="28" t="s">
        <v>14208</v>
      </c>
      <c r="F111" s="28" t="s">
        <v>3890</v>
      </c>
      <c r="G111" s="28"/>
      <c r="H111" s="28"/>
      <c r="I111" s="29" t="s">
        <v>14349</v>
      </c>
      <c r="J111" s="28"/>
      <c r="K111" s="39">
        <v>58</v>
      </c>
      <c r="L111" s="28" t="s">
        <v>13498</v>
      </c>
      <c r="M111" s="33" t="str">
        <f t="shared" si="11"/>
        <v>https://www.aiche.org/academy/conferences/process-plant-safety-symposium/1992/proceeding-0</v>
      </c>
      <c r="N111" s="40" t="str">
        <f t="shared" si="15"/>
        <v>T. B. Wood, "Working Smarter: Corporate Solutions for The 90's," 1992 Process Plant Safety Symposium, Volume 2, Houston, TX, 18 Feb 1992, AIChE.</v>
      </c>
      <c r="O111" s="28" t="s">
        <v>1299</v>
      </c>
      <c r="P111" s="28" t="s">
        <v>3891</v>
      </c>
      <c r="Q111" s="33" t="str">
        <f t="shared" si="12"/>
        <v>https://www.aiche.org/academy/conferences/process-plant-safety-symposium/1992/proceeding-0</v>
      </c>
      <c r="R111" s="33" t="str">
        <f t="shared" si="13"/>
        <v>https://www.aiche.org/academy/conferences/process-plant-safety-symposium/1992/proceeding-0/session/technical-papers</v>
      </c>
      <c r="S111" s="28" t="s">
        <v>18059</v>
      </c>
      <c r="T111" s="33" t="str">
        <f t="shared" si="14"/>
        <v>https://www.aiche.org/node/1877361/group/9656/session/124241/paper/856576</v>
      </c>
    </row>
    <row r="112" spans="1:20" ht="77.5" x14ac:dyDescent="0.35">
      <c r="A112" s="29">
        <v>111</v>
      </c>
      <c r="B112" s="29">
        <v>1992</v>
      </c>
      <c r="C112" s="29" t="s">
        <v>3753</v>
      </c>
      <c r="D112" s="28" t="s">
        <v>14347</v>
      </c>
      <c r="E112" s="28" t="s">
        <v>14169</v>
      </c>
      <c r="F112" s="28" t="s">
        <v>3892</v>
      </c>
      <c r="G112" s="28"/>
      <c r="H112" s="28"/>
      <c r="I112" s="29" t="s">
        <v>14350</v>
      </c>
      <c r="J112" s="28"/>
      <c r="K112" s="39">
        <v>59</v>
      </c>
      <c r="L112" s="28" t="s">
        <v>13498</v>
      </c>
      <c r="M112" s="33" t="str">
        <f t="shared" si="11"/>
        <v>https://www.aiche.org/academy/conferences/process-plant-safety-symposium/1992/proceeding-0</v>
      </c>
      <c r="N112" s="40" t="str">
        <f t="shared" si="15"/>
        <v>R. Giska, "Using An Integrated Business Perspective Management of Process Safety Information," 1992 Process Plant Safety Symposium, Volume 2, Houston, TX, 18 Feb 1992, AIChE.</v>
      </c>
      <c r="O112" s="28" t="s">
        <v>1301</v>
      </c>
      <c r="P112" s="28" t="s">
        <v>3893</v>
      </c>
      <c r="Q112" s="33" t="str">
        <f t="shared" si="12"/>
        <v>https://www.aiche.org/academy/conferences/process-plant-safety-symposium/1992/proceeding-0</v>
      </c>
      <c r="R112" s="33" t="str">
        <f t="shared" si="13"/>
        <v>https://www.aiche.org/academy/conferences/process-plant-safety-symposium/1992/proceeding-0/session/technical-papers</v>
      </c>
      <c r="S112" s="28" t="s">
        <v>18060</v>
      </c>
      <c r="T112" s="33" t="str">
        <f t="shared" si="14"/>
        <v>https://www.aiche.org/node/1877361/group/9656/session/124241/paper/856581</v>
      </c>
    </row>
    <row r="113" spans="1:20" ht="77.5" x14ac:dyDescent="0.35">
      <c r="A113" s="29">
        <v>112</v>
      </c>
      <c r="B113" s="29">
        <v>1992</v>
      </c>
      <c r="C113" s="29" t="s">
        <v>3753</v>
      </c>
      <c r="D113" s="28" t="s">
        <v>14347</v>
      </c>
      <c r="E113" s="28" t="s">
        <v>14209</v>
      </c>
      <c r="F113" s="28" t="s">
        <v>3894</v>
      </c>
      <c r="G113" s="28"/>
      <c r="H113" s="28"/>
      <c r="I113" s="29" t="s">
        <v>14351</v>
      </c>
      <c r="J113" s="28"/>
      <c r="K113" s="39">
        <v>60</v>
      </c>
      <c r="L113" s="28" t="s">
        <v>13498</v>
      </c>
      <c r="M113" s="33" t="str">
        <f t="shared" si="11"/>
        <v>https://www.aiche.org/academy/conferences/process-plant-safety-symposium/1992/proceeding-0</v>
      </c>
      <c r="N113" s="40" t="str">
        <f t="shared" si="15"/>
        <v>C. Fulton, B. Hern, and C. Vogus, "Electronic Document Management Systems for Process Safety Management," 1992 Process Plant Safety Symposium, Volume 2, Houston, TX, 18 Feb 1992, AIChE.</v>
      </c>
      <c r="O113" s="28" t="s">
        <v>1304</v>
      </c>
      <c r="P113" s="28" t="s">
        <v>3895</v>
      </c>
      <c r="Q113" s="33" t="str">
        <f t="shared" si="12"/>
        <v>https://www.aiche.org/academy/conferences/process-plant-safety-symposium/1992/proceeding-0</v>
      </c>
      <c r="R113" s="33" t="str">
        <f t="shared" si="13"/>
        <v>https://www.aiche.org/academy/conferences/process-plant-safety-symposium/1992/proceeding-0/session/technical-papers</v>
      </c>
      <c r="S113" s="28" t="s">
        <v>18061</v>
      </c>
      <c r="T113" s="33" t="str">
        <f t="shared" si="14"/>
        <v>https://www.aiche.org/node/1877361/group/9656/session/124241/paper/856586</v>
      </c>
    </row>
    <row r="114" spans="1:20" ht="77.5" x14ac:dyDescent="0.35">
      <c r="A114" s="29">
        <v>113</v>
      </c>
      <c r="B114" s="29">
        <v>1992</v>
      </c>
      <c r="C114" s="29" t="s">
        <v>3753</v>
      </c>
      <c r="D114" s="28" t="s">
        <v>14347</v>
      </c>
      <c r="E114" s="28" t="s">
        <v>3896</v>
      </c>
      <c r="F114" s="28" t="s">
        <v>3897</v>
      </c>
      <c r="G114" s="28"/>
      <c r="H114" s="28"/>
      <c r="I114" s="29" t="s">
        <v>14352</v>
      </c>
      <c r="J114" s="28"/>
      <c r="K114" s="39">
        <v>61</v>
      </c>
      <c r="L114" s="28" t="s">
        <v>13498</v>
      </c>
      <c r="M114" s="33" t="str">
        <f t="shared" si="11"/>
        <v>https://www.aiche.org/academy/conferences/process-plant-safety-symposium/1992/proceeding-0</v>
      </c>
      <c r="N114" s="40" t="str">
        <f t="shared" si="15"/>
        <v>J. Kovar, J. Waltz, R. Powell, and K. Sheldon, "Shared Engineering Documentation At Lyondell Petrochemical Company," 1992 Process Plant Safety Symposium, Volume 2, Houston, TX, 18 Feb 1992, AIChE.</v>
      </c>
      <c r="O114" s="28" t="s">
        <v>1308</v>
      </c>
      <c r="P114" s="28" t="s">
        <v>3898</v>
      </c>
      <c r="Q114" s="33" t="str">
        <f t="shared" si="12"/>
        <v>https://www.aiche.org/academy/conferences/process-plant-safety-symposium/1992/proceeding-0</v>
      </c>
      <c r="R114" s="33" t="str">
        <f t="shared" si="13"/>
        <v>https://www.aiche.org/academy/conferences/process-plant-safety-symposium/1992/proceeding-0/session/technical-papers</v>
      </c>
      <c r="S114" s="28" t="s">
        <v>18062</v>
      </c>
      <c r="T114" s="33" t="str">
        <f t="shared" si="14"/>
        <v>https://www.aiche.org/node/1877361/group/9656/session/124241/paper/856591</v>
      </c>
    </row>
    <row r="115" spans="1:20" ht="62" x14ac:dyDescent="0.35">
      <c r="A115" s="29">
        <v>114</v>
      </c>
      <c r="B115" s="29">
        <v>1992</v>
      </c>
      <c r="C115" s="29" t="s">
        <v>3753</v>
      </c>
      <c r="D115" s="28" t="s">
        <v>14347</v>
      </c>
      <c r="E115" s="28" t="s">
        <v>14210</v>
      </c>
      <c r="F115" s="28" t="s">
        <v>3899</v>
      </c>
      <c r="G115" s="28"/>
      <c r="H115" s="28"/>
      <c r="I115" s="29" t="s">
        <v>14353</v>
      </c>
      <c r="J115" s="28"/>
      <c r="K115" s="39">
        <v>62</v>
      </c>
      <c r="L115" s="28" t="s">
        <v>13498</v>
      </c>
      <c r="M115" s="33" t="str">
        <f t="shared" si="11"/>
        <v>https://www.aiche.org/academy/conferences/process-plant-safety-symposium/1992/proceeding-0</v>
      </c>
      <c r="N115" s="40" t="str">
        <f t="shared" si="15"/>
        <v>C. T. Holley, "Use of Interactive Graphics Database for Management of Change," 1992 Process Plant Safety Symposium, Volume 2, Houston, TX, 18 Feb 1992, AIChE.</v>
      </c>
      <c r="O115" s="28" t="s">
        <v>1312</v>
      </c>
      <c r="P115" s="28" t="s">
        <v>3900</v>
      </c>
      <c r="Q115" s="33" t="str">
        <f t="shared" si="12"/>
        <v>https://www.aiche.org/academy/conferences/process-plant-safety-symposium/1992/proceeding-0</v>
      </c>
      <c r="R115" s="33" t="str">
        <f t="shared" si="13"/>
        <v>https://www.aiche.org/academy/conferences/process-plant-safety-symposium/1992/proceeding-0/session/technical-papers</v>
      </c>
      <c r="S115" s="28" t="s">
        <v>18063</v>
      </c>
      <c r="T115" s="33" t="str">
        <f t="shared" si="14"/>
        <v>https://www.aiche.org/node/1877361/group/9656/session/124241/paper/856596</v>
      </c>
    </row>
    <row r="116" spans="1:20" ht="62" x14ac:dyDescent="0.35">
      <c r="A116" s="29">
        <v>115</v>
      </c>
      <c r="B116" s="29">
        <v>1992</v>
      </c>
      <c r="C116" s="29" t="s">
        <v>3753</v>
      </c>
      <c r="D116" s="28" t="s">
        <v>14347</v>
      </c>
      <c r="E116" s="28" t="s">
        <v>3901</v>
      </c>
      <c r="F116" s="28" t="s">
        <v>3902</v>
      </c>
      <c r="G116" s="28"/>
      <c r="H116" s="28"/>
      <c r="I116" s="29" t="s">
        <v>14354</v>
      </c>
      <c r="J116" s="28"/>
      <c r="K116" s="39">
        <v>63</v>
      </c>
      <c r="L116" s="28" t="s">
        <v>13498</v>
      </c>
      <c r="M116" s="33" t="str">
        <f t="shared" si="11"/>
        <v>https://www.aiche.org/academy/conferences/process-plant-safety-symposium/1992/proceeding-0</v>
      </c>
      <c r="N116" s="40" t="str">
        <f t="shared" si="15"/>
        <v>H. L. Graham and G. L. Henderson, "Getting The Whole Picture," 1992 Process Plant Safety Symposium, Volume 2, Houston, TX, 18 Feb 1992, AIChE.</v>
      </c>
      <c r="O116" s="28" t="s">
        <v>1314</v>
      </c>
      <c r="P116" s="28" t="s">
        <v>3904</v>
      </c>
      <c r="Q116" s="33" t="str">
        <f t="shared" si="12"/>
        <v>https://www.aiche.org/academy/conferences/process-plant-safety-symposium/1992/proceeding-0</v>
      </c>
      <c r="R116" s="33" t="str">
        <f t="shared" si="13"/>
        <v>https://www.aiche.org/academy/conferences/process-plant-safety-symposium/1992/proceeding-0/session/technical-papers</v>
      </c>
      <c r="S116" s="28" t="s">
        <v>18064</v>
      </c>
      <c r="T116" s="33" t="str">
        <f t="shared" si="14"/>
        <v>https://www.aiche.org/node/1877361/group/9656/session/124241/paper/856601</v>
      </c>
    </row>
    <row r="117" spans="1:20" ht="62" x14ac:dyDescent="0.35">
      <c r="A117" s="29">
        <v>116</v>
      </c>
      <c r="B117" s="29">
        <v>1992</v>
      </c>
      <c r="C117" s="29" t="s">
        <v>3753</v>
      </c>
      <c r="D117" s="28" t="s">
        <v>14348</v>
      </c>
      <c r="E117" s="28" t="s">
        <v>3905</v>
      </c>
      <c r="F117" s="28" t="s">
        <v>15226</v>
      </c>
      <c r="G117" s="28"/>
      <c r="H117" s="28"/>
      <c r="I117" s="29" t="s">
        <v>14355</v>
      </c>
      <c r="J117" s="28"/>
      <c r="K117" s="39">
        <v>64</v>
      </c>
      <c r="L117" s="28" t="s">
        <v>13498</v>
      </c>
      <c r="M117" s="33" t="str">
        <f t="shared" si="11"/>
        <v>https://www.aiche.org/academy/conferences/process-plant-safety-symposium/1992/proceeding-0</v>
      </c>
      <c r="N117" s="40" t="str">
        <f t="shared" si="15"/>
        <v>J. T. Adams, "The Process Data Exchange Institute," 1992 Process Plant Safety Symposium, Volume 2, Houston, TX, 18 Feb 1992, AIChE.</v>
      </c>
      <c r="O117" s="28" t="s">
        <v>3903</v>
      </c>
      <c r="P117" s="28" t="s">
        <v>3907</v>
      </c>
      <c r="Q117" s="33" t="str">
        <f t="shared" si="12"/>
        <v>https://www.aiche.org/academy/conferences/process-plant-safety-symposium/1992/proceeding-0</v>
      </c>
      <c r="R117" s="33" t="str">
        <f t="shared" si="13"/>
        <v>https://www.aiche.org/academy/conferences/process-plant-safety-symposium/1992/proceeding-0/session/technical-papers</v>
      </c>
      <c r="S117" s="28" t="s">
        <v>18065</v>
      </c>
      <c r="T117" s="33" t="str">
        <f t="shared" si="14"/>
        <v>https://www.aiche.org/node/1877361/group/9656/session/124241/paper/856606</v>
      </c>
    </row>
    <row r="118" spans="1:20" ht="77.5" x14ac:dyDescent="0.35">
      <c r="A118" s="29">
        <v>117</v>
      </c>
      <c r="B118" s="29">
        <v>1992</v>
      </c>
      <c r="C118" s="29" t="s">
        <v>3753</v>
      </c>
      <c r="D118" s="28" t="s">
        <v>14348</v>
      </c>
      <c r="E118" s="28" t="s">
        <v>14170</v>
      </c>
      <c r="F118" s="28" t="s">
        <v>3908</v>
      </c>
      <c r="G118" s="28"/>
      <c r="H118" s="28"/>
      <c r="I118" s="29" t="s">
        <v>14356</v>
      </c>
      <c r="J118" s="28"/>
      <c r="K118" s="39">
        <v>65</v>
      </c>
      <c r="L118" s="28" t="s">
        <v>13498</v>
      </c>
      <c r="M118" s="33" t="str">
        <f t="shared" ref="M118:M122" si="16">HYPERLINK("https://www.aiche.org/academy/conferences/process-plant-safety-symposium/1992/proceeding-0")</f>
        <v>https://www.aiche.org/academy/conferences/process-plant-safety-symposium/1992/proceeding-0</v>
      </c>
      <c r="N118" s="40" t="str">
        <f t="shared" si="15"/>
        <v>P. Winter, N. Evans, and D. Mushin, "The Impact of Computer Integrated Process Engineering On Plant Safety," 1992 Process Plant Safety Symposium, Volume 2, Houston, TX, 18 Feb 1992, AIChE.</v>
      </c>
      <c r="O118" s="28" t="s">
        <v>3906</v>
      </c>
      <c r="P118" s="28" t="s">
        <v>3910</v>
      </c>
      <c r="Q118" s="33" t="str">
        <f t="shared" ref="Q118:Q122" si="17">HYPERLINK("https://www.aiche.org/academy/conferences/process-plant-safety-symposium/1992/proceeding-0")</f>
        <v>https://www.aiche.org/academy/conferences/process-plant-safety-symposium/1992/proceeding-0</v>
      </c>
      <c r="R118" s="33" t="str">
        <f t="shared" ref="R118:R122" si="18">HYPERLINK("https://www.aiche.org/academy/conferences/process-plant-safety-symposium/1992/proceeding-0/session/technical-papers")</f>
        <v>https://www.aiche.org/academy/conferences/process-plant-safety-symposium/1992/proceeding-0/session/technical-papers</v>
      </c>
      <c r="S118" s="28" t="s">
        <v>18066</v>
      </c>
      <c r="T118" s="33" t="str">
        <f t="shared" si="14"/>
        <v>https://www.aiche.org/node/1877361/group/9656/session/124241/paper/856611</v>
      </c>
    </row>
    <row r="119" spans="1:20" ht="77.5" x14ac:dyDescent="0.35">
      <c r="A119" s="29">
        <v>118</v>
      </c>
      <c r="B119" s="29">
        <v>1992</v>
      </c>
      <c r="C119" s="29" t="s">
        <v>3753</v>
      </c>
      <c r="D119" s="28" t="s">
        <v>14348</v>
      </c>
      <c r="E119" s="28" t="s">
        <v>15803</v>
      </c>
      <c r="F119" s="28" t="s">
        <v>3911</v>
      </c>
      <c r="G119" s="28"/>
      <c r="H119" s="28"/>
      <c r="I119" s="29" t="s">
        <v>14357</v>
      </c>
      <c r="J119" s="28"/>
      <c r="K119" s="39">
        <v>66</v>
      </c>
      <c r="L119" s="28" t="s">
        <v>13498</v>
      </c>
      <c r="M119" s="33" t="str">
        <f t="shared" si="16"/>
        <v>https://www.aiche.org/academy/conferences/process-plant-safety-symposium/1992/proceeding-0</v>
      </c>
      <c r="N119" s="40" t="str">
        <f t="shared" si="15"/>
        <v>M. L. McGuire and M. A. Teague, "Using Design Master for Process Safety Information Management," 1992 Process Plant Safety Symposium, Volume 2, Houston, TX, 18 Feb 1992, AIChE.</v>
      </c>
      <c r="O119" s="28" t="s">
        <v>3909</v>
      </c>
      <c r="P119" s="28" t="s">
        <v>3913</v>
      </c>
      <c r="Q119" s="33" t="str">
        <f t="shared" si="17"/>
        <v>https://www.aiche.org/academy/conferences/process-plant-safety-symposium/1992/proceeding-0</v>
      </c>
      <c r="R119" s="33" t="str">
        <f t="shared" si="18"/>
        <v>https://www.aiche.org/academy/conferences/process-plant-safety-symposium/1992/proceeding-0/session/technical-papers</v>
      </c>
      <c r="S119" s="28" t="s">
        <v>18067</v>
      </c>
      <c r="T119" s="33" t="str">
        <f t="shared" si="14"/>
        <v>https://www.aiche.org/node/1877361/group/9656/session/124241/paper/856616</v>
      </c>
    </row>
    <row r="120" spans="1:20" ht="46.5" x14ac:dyDescent="0.35">
      <c r="A120" s="29">
        <v>119</v>
      </c>
      <c r="B120" s="29">
        <v>1992</v>
      </c>
      <c r="C120" s="29" t="s">
        <v>3753</v>
      </c>
      <c r="D120" s="28" t="s">
        <v>14348</v>
      </c>
      <c r="E120" s="28" t="s">
        <v>3914</v>
      </c>
      <c r="F120" s="28" t="s">
        <v>3915</v>
      </c>
      <c r="G120" s="28"/>
      <c r="H120" s="28"/>
      <c r="I120" s="29" t="s">
        <v>14358</v>
      </c>
      <c r="J120" s="28"/>
      <c r="K120" s="39">
        <v>67</v>
      </c>
      <c r="L120" s="28" t="s">
        <v>13498</v>
      </c>
      <c r="M120" s="33" t="str">
        <f t="shared" si="16"/>
        <v>https://www.aiche.org/academy/conferences/process-plant-safety-symposium/1992/proceeding-0</v>
      </c>
      <c r="N120" s="40" t="str">
        <f t="shared" si="15"/>
        <v>F. J. Privett, "Developing Safe Charts," 1992 Process Plant Safety Symposium, Volume 2, Houston, TX, 18 Feb 1992, AIChE.</v>
      </c>
      <c r="O120" s="28" t="s">
        <v>3912</v>
      </c>
      <c r="P120" s="28" t="s">
        <v>3917</v>
      </c>
      <c r="Q120" s="33" t="str">
        <f t="shared" si="17"/>
        <v>https://www.aiche.org/academy/conferences/process-plant-safety-symposium/1992/proceeding-0</v>
      </c>
      <c r="R120" s="33" t="str">
        <f t="shared" si="18"/>
        <v>https://www.aiche.org/academy/conferences/process-plant-safety-symposium/1992/proceeding-0/session/technical-papers</v>
      </c>
      <c r="S120" s="28" t="s">
        <v>18068</v>
      </c>
      <c r="T120" s="33" t="str">
        <f t="shared" si="14"/>
        <v>https://www.aiche.org/node/1877361/group/9656/session/124241/paper/856621</v>
      </c>
    </row>
    <row r="121" spans="1:20" ht="62" x14ac:dyDescent="0.35">
      <c r="A121" s="29">
        <v>120</v>
      </c>
      <c r="B121" s="29">
        <v>1992</v>
      </c>
      <c r="C121" s="29" t="s">
        <v>3753</v>
      </c>
      <c r="D121" s="28" t="s">
        <v>14348</v>
      </c>
      <c r="E121" s="28" t="s">
        <v>3918</v>
      </c>
      <c r="F121" s="28" t="s">
        <v>3919</v>
      </c>
      <c r="G121" s="28"/>
      <c r="H121" s="28"/>
      <c r="I121" s="29" t="s">
        <v>14359</v>
      </c>
      <c r="J121" s="28"/>
      <c r="K121" s="39">
        <v>68</v>
      </c>
      <c r="L121" s="28" t="s">
        <v>13498</v>
      </c>
      <c r="M121" s="33" t="str">
        <f t="shared" si="16"/>
        <v>https://www.aiche.org/academy/conferences/process-plant-safety-symposium/1992/proceeding-0</v>
      </c>
      <c r="N121" s="40" t="str">
        <f t="shared" si="15"/>
        <v>M. Mannan and D. Pfenning, "Effective Process Safety Information Management," 1992 Process Plant Safety Symposium, Volume 2, Houston, TX, 18 Feb 1992, AIChE.</v>
      </c>
      <c r="O121" s="28" t="s">
        <v>3916</v>
      </c>
      <c r="P121" s="28" t="s">
        <v>3921</v>
      </c>
      <c r="Q121" s="33" t="str">
        <f t="shared" si="17"/>
        <v>https://www.aiche.org/academy/conferences/process-plant-safety-symposium/1992/proceeding-0</v>
      </c>
      <c r="R121" s="33" t="str">
        <f t="shared" si="18"/>
        <v>https://www.aiche.org/academy/conferences/process-plant-safety-symposium/1992/proceeding-0/session/technical-papers</v>
      </c>
      <c r="S121" s="28" t="s">
        <v>18069</v>
      </c>
      <c r="T121" s="33" t="str">
        <f t="shared" si="14"/>
        <v>https://www.aiche.org/node/1877361/group/9656/session/124241/paper/856626</v>
      </c>
    </row>
    <row r="122" spans="1:20" ht="62" x14ac:dyDescent="0.35">
      <c r="A122" s="29">
        <v>121</v>
      </c>
      <c r="B122" s="29">
        <v>1992</v>
      </c>
      <c r="C122" s="29" t="s">
        <v>3753</v>
      </c>
      <c r="D122" s="28" t="s">
        <v>14348</v>
      </c>
      <c r="E122" s="28" t="s">
        <v>14190</v>
      </c>
      <c r="F122" s="28" t="s">
        <v>3922</v>
      </c>
      <c r="G122" s="28"/>
      <c r="H122" s="28"/>
      <c r="I122" s="29" t="s">
        <v>14360</v>
      </c>
      <c r="J122" s="28"/>
      <c r="K122" s="39">
        <v>69</v>
      </c>
      <c r="L122" s="28" t="s">
        <v>13498</v>
      </c>
      <c r="M122" s="33" t="str">
        <f t="shared" si="16"/>
        <v>https://www.aiche.org/academy/conferences/process-plant-safety-symposium/1992/proceeding-0</v>
      </c>
      <c r="N122" s="40" t="str">
        <f t="shared" si="15"/>
        <v>P. Baybutt, "Information Management in Hazard Analysis Studies," 1992 Process Plant Safety Symposium, Volume 2, Houston, TX, 18 Feb 1992, AIChE.</v>
      </c>
      <c r="O122" s="28" t="s">
        <v>3920</v>
      </c>
      <c r="P122" s="28" t="s">
        <v>3924</v>
      </c>
      <c r="Q122" s="33" t="str">
        <f t="shared" si="17"/>
        <v>https://www.aiche.org/academy/conferences/process-plant-safety-symposium/1992/proceeding-0</v>
      </c>
      <c r="R122" s="33" t="str">
        <f t="shared" si="18"/>
        <v>https://www.aiche.org/academy/conferences/process-plant-safety-symposium/1992/proceeding-0/session/technical-papers</v>
      </c>
      <c r="S122" s="28" t="s">
        <v>18070</v>
      </c>
      <c r="T122" s="33" t="str">
        <f t="shared" si="14"/>
        <v>https://www.aiche.org/node/1877361/group/9656/session/124241/paper/856631</v>
      </c>
    </row>
    <row r="123" spans="1:20" ht="62" x14ac:dyDescent="0.35">
      <c r="A123" s="29">
        <v>122</v>
      </c>
      <c r="B123" s="29">
        <v>1992</v>
      </c>
      <c r="C123" s="29" t="s">
        <v>3753</v>
      </c>
      <c r="D123" s="28" t="s">
        <v>14289</v>
      </c>
      <c r="E123" s="28" t="s">
        <v>3855</v>
      </c>
      <c r="F123" s="28" t="s">
        <v>1358</v>
      </c>
      <c r="G123" s="28"/>
      <c r="H123" s="28"/>
      <c r="I123" s="29" t="s">
        <v>14361</v>
      </c>
      <c r="J123" s="28"/>
      <c r="K123" s="39">
        <v>70</v>
      </c>
      <c r="L123" s="28" t="s">
        <v>13498</v>
      </c>
      <c r="M123" s="33" t="str">
        <f>HYPERLINK("https://www.aiche.org/academy/conferences/process-plant-safety-symposium/1992/proceeding-0")</f>
        <v>https://www.aiche.org/academy/conferences/process-plant-safety-symposium/1992/proceeding-0</v>
      </c>
      <c r="N123" s="40" t="str">
        <f t="shared" si="15"/>
        <v>G. P. Norstrom, "Underwriter's Dilemma - The Chemical Risk," 1992 Process Plant Safety Symposium, Volume 2, Houston, TX, 18 Feb 1992, AIChE.</v>
      </c>
      <c r="O123" s="28" t="s">
        <v>3923</v>
      </c>
      <c r="P123" s="28" t="s">
        <v>3856</v>
      </c>
      <c r="Q123" s="33" t="str">
        <f>HYPERLINK("https://www.aiche.org/academy/conferences/process-plant-safety-symposium/1992/proceeding-0")</f>
        <v>https://www.aiche.org/academy/conferences/process-plant-safety-symposium/1992/proceeding-0</v>
      </c>
      <c r="R123" s="33" t="str">
        <f>HYPERLINK("https://www.aiche.org/academy/conferences/process-plant-safety-symposium/1992/proceeding-0/session/technical-papers")</f>
        <v>https://www.aiche.org/academy/conferences/process-plant-safety-symposium/1992/proceeding-0/session/technical-papers</v>
      </c>
      <c r="S123" s="28" t="s">
        <v>18071</v>
      </c>
      <c r="T123" s="33" t="str">
        <f t="shared" si="14"/>
        <v>https://www.aiche.org/node/1877361/group/9656/session/124241/paper/856636</v>
      </c>
    </row>
    <row r="124" spans="1:20" ht="77.5" x14ac:dyDescent="0.35">
      <c r="A124" s="29">
        <v>123</v>
      </c>
      <c r="B124" s="29">
        <v>1994</v>
      </c>
      <c r="C124" s="29" t="s">
        <v>3926</v>
      </c>
      <c r="D124" s="28" t="s">
        <v>14403</v>
      </c>
      <c r="E124" s="28" t="s">
        <v>14211</v>
      </c>
      <c r="F124" s="28" t="s">
        <v>3927</v>
      </c>
      <c r="G124" s="28"/>
      <c r="H124" s="28"/>
      <c r="I124" s="29" t="s">
        <v>14413</v>
      </c>
      <c r="J124" s="28"/>
      <c r="K124" s="39">
        <v>1</v>
      </c>
      <c r="L124" s="28" t="s">
        <v>13499</v>
      </c>
      <c r="M124" s="33" t="str">
        <f t="shared" ref="M124:M161" si="19">HYPERLINK("https://www.aiche.org/academy/conferences/process-plant-safety-symposium/1994/proceeding")</f>
        <v>https://www.aiche.org/academy/conferences/process-plant-safety-symposium/1994/proceeding</v>
      </c>
      <c r="N124" s="40" t="str">
        <f t="shared" si="15"/>
        <v>T. H. Seymour, "Information And Data Recordkeeping for OSHA's Process Safety Management Standard," 1994 Process Plant Safety Symposium, Volume 1, Houston, TX, 28 Feb 1994, AIChE.</v>
      </c>
      <c r="O124" s="28" t="s">
        <v>704</v>
      </c>
      <c r="P124" s="28" t="s">
        <v>3928</v>
      </c>
      <c r="Q124" s="33" t="str">
        <f t="shared" ref="Q124:Q161" si="20">HYPERLINK("https://www.aiche.org/academy/conferences/process-plant-safety-symposium/1994/proceeding")</f>
        <v>https://www.aiche.org/academy/conferences/process-plant-safety-symposium/1994/proceeding</v>
      </c>
      <c r="R124" s="33" t="str">
        <f t="shared" ref="R124:R161" si="21">HYPERLINK("https://www.aiche.org/academy/conferences/process-plant-safety-symposium/1994/proceeding/session/technical-papers")</f>
        <v>https://www.aiche.org/academy/conferences/process-plant-safety-symposium/1994/proceeding/session/technical-papers</v>
      </c>
      <c r="S124" s="28" t="s">
        <v>18072</v>
      </c>
      <c r="T124" s="33" t="str">
        <f t="shared" si="14"/>
        <v>https://www.aiche.org/node/1878391/group/9671/session/124271/paper/857106</v>
      </c>
    </row>
    <row r="125" spans="1:20" ht="77.5" x14ac:dyDescent="0.35">
      <c r="A125" s="29">
        <v>124</v>
      </c>
      <c r="B125" s="29">
        <v>1994</v>
      </c>
      <c r="C125" s="29" t="s">
        <v>3926</v>
      </c>
      <c r="D125" s="28" t="s">
        <v>14403</v>
      </c>
      <c r="E125" s="28" t="s">
        <v>14274</v>
      </c>
      <c r="F125" s="28" t="s">
        <v>1052</v>
      </c>
      <c r="G125" s="28"/>
      <c r="H125" s="28"/>
      <c r="I125" s="29" t="s">
        <v>14414</v>
      </c>
      <c r="J125" s="28"/>
      <c r="K125" s="39">
        <v>2</v>
      </c>
      <c r="L125" s="28" t="s">
        <v>13499</v>
      </c>
      <c r="M125" s="33" t="str">
        <f t="shared" si="19"/>
        <v>https://www.aiche.org/academy/conferences/process-plant-safety-symposium/1994/proceeding</v>
      </c>
      <c r="N125" s="40" t="str">
        <f t="shared" si="15"/>
        <v>J. S. Arendt, "Minimum Documentation for Compliance With OSHA's PSM Regulation (29 CFR 1910.119)," 1994 Process Plant Safety Symposium, Volume 1, Houston, TX, 28 Feb 1994, AIChE.</v>
      </c>
      <c r="O125" s="28" t="s">
        <v>708</v>
      </c>
      <c r="P125" s="28" t="s">
        <v>3929</v>
      </c>
      <c r="Q125" s="33" t="str">
        <f t="shared" si="20"/>
        <v>https://www.aiche.org/academy/conferences/process-plant-safety-symposium/1994/proceeding</v>
      </c>
      <c r="R125" s="33" t="str">
        <f t="shared" si="21"/>
        <v>https://www.aiche.org/academy/conferences/process-plant-safety-symposium/1994/proceeding/session/technical-papers</v>
      </c>
      <c r="S125" s="28" t="s">
        <v>18073</v>
      </c>
      <c r="T125" s="33" t="str">
        <f t="shared" si="14"/>
        <v>https://www.aiche.org/node/1878391/group/9671/session/124271/paper/857111</v>
      </c>
    </row>
    <row r="126" spans="1:20" ht="77.5" x14ac:dyDescent="0.35">
      <c r="A126" s="29">
        <v>125</v>
      </c>
      <c r="B126" s="29">
        <v>1994</v>
      </c>
      <c r="C126" s="29" t="s">
        <v>3926</v>
      </c>
      <c r="D126" s="28" t="s">
        <v>14403</v>
      </c>
      <c r="E126" s="28" t="s">
        <v>14275</v>
      </c>
      <c r="F126" s="28" t="s">
        <v>3930</v>
      </c>
      <c r="G126" s="28"/>
      <c r="H126" s="28"/>
      <c r="I126" s="29" t="s">
        <v>14415</v>
      </c>
      <c r="J126" s="28"/>
      <c r="K126" s="39">
        <v>3</v>
      </c>
      <c r="L126" s="28" t="s">
        <v>13499</v>
      </c>
      <c r="M126" s="33" t="str">
        <f t="shared" si="19"/>
        <v>https://www.aiche.org/academy/conferences/process-plant-safety-symposium/1994/proceeding</v>
      </c>
      <c r="N126" s="40" t="str">
        <f t="shared" si="15"/>
        <v>K. E. Shores, "Documentation of Process Hazard Analysis for Compliance With 29CFR1910.119," 1994 Process Plant Safety Symposium, Volume 1, Houston, TX, 28 Feb 1994, AIChE.</v>
      </c>
      <c r="O126" s="28" t="s">
        <v>711</v>
      </c>
      <c r="P126" s="28" t="s">
        <v>3931</v>
      </c>
      <c r="Q126" s="33" t="str">
        <f t="shared" si="20"/>
        <v>https://www.aiche.org/academy/conferences/process-plant-safety-symposium/1994/proceeding</v>
      </c>
      <c r="R126" s="33" t="str">
        <f t="shared" si="21"/>
        <v>https://www.aiche.org/academy/conferences/process-plant-safety-symposium/1994/proceeding/session/technical-papers</v>
      </c>
      <c r="S126" s="28" t="s">
        <v>18074</v>
      </c>
      <c r="T126" s="33" t="str">
        <f t="shared" si="14"/>
        <v>https://www.aiche.org/node/1878391/group/9671/session/124271/paper/857116</v>
      </c>
    </row>
    <row r="127" spans="1:20" ht="77.5" x14ac:dyDescent="0.35">
      <c r="A127" s="29">
        <v>126</v>
      </c>
      <c r="B127" s="29">
        <v>1994</v>
      </c>
      <c r="C127" s="29" t="s">
        <v>3926</v>
      </c>
      <c r="D127" s="28" t="s">
        <v>14403</v>
      </c>
      <c r="E127" s="28" t="s">
        <v>3932</v>
      </c>
      <c r="F127" s="28" t="s">
        <v>3660</v>
      </c>
      <c r="G127" s="28"/>
      <c r="H127" s="28"/>
      <c r="I127" s="29" t="s">
        <v>14416</v>
      </c>
      <c r="J127" s="28"/>
      <c r="K127" s="39">
        <v>4</v>
      </c>
      <c r="L127" s="28" t="s">
        <v>13499</v>
      </c>
      <c r="M127" s="33" t="str">
        <f t="shared" si="19"/>
        <v>https://www.aiche.org/academy/conferences/process-plant-safety-symposium/1994/proceeding</v>
      </c>
      <c r="N127" s="40" t="str">
        <f t="shared" si="15"/>
        <v>L. J. Gimpelson, "Changes Caused By Implementing The OSHA Process Safety Management Regulations," 1994 Process Plant Safety Symposium, Volume 1, Houston, TX, 28 Feb 1994, AIChE.</v>
      </c>
      <c r="O127" s="28" t="s">
        <v>715</v>
      </c>
      <c r="P127" s="28" t="s">
        <v>3933</v>
      </c>
      <c r="Q127" s="33" t="str">
        <f t="shared" si="20"/>
        <v>https://www.aiche.org/academy/conferences/process-plant-safety-symposium/1994/proceeding</v>
      </c>
      <c r="R127" s="33" t="str">
        <f t="shared" si="21"/>
        <v>https://www.aiche.org/academy/conferences/process-plant-safety-symposium/1994/proceeding/session/technical-papers</v>
      </c>
      <c r="S127" s="28" t="s">
        <v>18075</v>
      </c>
      <c r="T127" s="33" t="str">
        <f t="shared" si="14"/>
        <v>https://www.aiche.org/node/1878391/group/9671/session/124271/paper/857121</v>
      </c>
    </row>
    <row r="128" spans="1:20" ht="77.5" x14ac:dyDescent="0.35">
      <c r="A128" s="29">
        <v>127</v>
      </c>
      <c r="B128" s="29">
        <v>1994</v>
      </c>
      <c r="C128" s="29" t="s">
        <v>3926</v>
      </c>
      <c r="D128" s="28" t="s">
        <v>14403</v>
      </c>
      <c r="E128" s="28" t="s">
        <v>3934</v>
      </c>
      <c r="F128" s="28" t="s">
        <v>3935</v>
      </c>
      <c r="G128" s="28"/>
      <c r="H128" s="28"/>
      <c r="I128" s="29" t="s">
        <v>14417</v>
      </c>
      <c r="J128" s="28"/>
      <c r="K128" s="39">
        <v>5</v>
      </c>
      <c r="L128" s="28" t="s">
        <v>13499</v>
      </c>
      <c r="M128" s="33" t="str">
        <f t="shared" si="19"/>
        <v>https://www.aiche.org/academy/conferences/process-plant-safety-symposium/1994/proceeding</v>
      </c>
      <c r="N128" s="40" t="str">
        <f t="shared" si="15"/>
        <v>P. A. Harrington and M. Sherrod, "Practical Experience With PSM: What Our Plant Was Surprised To Find Out," 1994 Process Plant Safety Symposium, Volume 1, Houston, TX, 28 Feb 1994, AIChE.</v>
      </c>
      <c r="O128" s="28" t="s">
        <v>719</v>
      </c>
      <c r="P128" s="28" t="s">
        <v>3936</v>
      </c>
      <c r="Q128" s="33" t="str">
        <f t="shared" si="20"/>
        <v>https://www.aiche.org/academy/conferences/process-plant-safety-symposium/1994/proceeding</v>
      </c>
      <c r="R128" s="33" t="str">
        <f t="shared" si="21"/>
        <v>https://www.aiche.org/academy/conferences/process-plant-safety-symposium/1994/proceeding/session/technical-papers</v>
      </c>
      <c r="S128" s="28" t="s">
        <v>18076</v>
      </c>
      <c r="T128" s="33" t="str">
        <f t="shared" si="14"/>
        <v>https://www.aiche.org/node/1878391/group/9671/session/124271/paper/857126</v>
      </c>
    </row>
    <row r="129" spans="1:20" ht="62" x14ac:dyDescent="0.35">
      <c r="A129" s="29">
        <v>128</v>
      </c>
      <c r="B129" s="29">
        <v>1994</v>
      </c>
      <c r="C129" s="29" t="s">
        <v>3926</v>
      </c>
      <c r="D129" s="28" t="s">
        <v>14403</v>
      </c>
      <c r="E129" s="28" t="s">
        <v>14212</v>
      </c>
      <c r="F129" s="28" t="s">
        <v>14276</v>
      </c>
      <c r="G129" s="28"/>
      <c r="H129" s="28"/>
      <c r="I129" s="29" t="s">
        <v>14418</v>
      </c>
      <c r="J129" s="28"/>
      <c r="K129" s="39">
        <v>6</v>
      </c>
      <c r="L129" s="28" t="s">
        <v>13499</v>
      </c>
      <c r="M129" s="33" t="str">
        <f t="shared" si="19"/>
        <v>https://www.aiche.org/academy/conferences/process-plant-safety-symposium/1994/proceeding</v>
      </c>
      <c r="N129" s="40" t="str">
        <f t="shared" si="15"/>
        <v>R. E. Witter, and W. L. Frank, "CCPS Guidlines for Process Safety Documentation," 1994 Process Plant Safety Symposium, Volume 1, Houston, TX, 28 Feb 1994, AIChE.</v>
      </c>
      <c r="O129" s="28" t="s">
        <v>723</v>
      </c>
      <c r="P129" s="28" t="s">
        <v>3937</v>
      </c>
      <c r="Q129" s="33" t="str">
        <f t="shared" si="20"/>
        <v>https://www.aiche.org/academy/conferences/process-plant-safety-symposium/1994/proceeding</v>
      </c>
      <c r="R129" s="33" t="str">
        <f t="shared" si="21"/>
        <v>https://www.aiche.org/academy/conferences/process-plant-safety-symposium/1994/proceeding/session/technical-papers</v>
      </c>
      <c r="S129" s="28" t="s">
        <v>18077</v>
      </c>
      <c r="T129" s="33" t="str">
        <f t="shared" si="14"/>
        <v>https://www.aiche.org/node/1878391/group/9671/session/124271/paper/857131</v>
      </c>
    </row>
    <row r="130" spans="1:20" ht="62" x14ac:dyDescent="0.35">
      <c r="A130" s="29">
        <v>129</v>
      </c>
      <c r="B130" s="29">
        <v>1994</v>
      </c>
      <c r="C130" s="29" t="s">
        <v>3926</v>
      </c>
      <c r="D130" s="28" t="s">
        <v>14404</v>
      </c>
      <c r="E130" s="28" t="s">
        <v>3938</v>
      </c>
      <c r="F130" s="28" t="s">
        <v>3939</v>
      </c>
      <c r="G130" s="28"/>
      <c r="H130" s="28"/>
      <c r="I130" s="29" t="s">
        <v>14419</v>
      </c>
      <c r="J130" s="28"/>
      <c r="K130" s="39">
        <v>7</v>
      </c>
      <c r="L130" s="28" t="s">
        <v>13499</v>
      </c>
      <c r="M130" s="33" t="str">
        <f t="shared" si="19"/>
        <v>https://www.aiche.org/academy/conferences/process-plant-safety-symposium/1994/proceeding</v>
      </c>
      <c r="N130" s="40" t="str">
        <f t="shared" si="15"/>
        <v>L. D. McGill and J. A. Waltz, "Engineering Information Management System," 1994 Process Plant Safety Symposium, Volume 1, Houston, TX, 28 Feb 1994, AIChE.</v>
      </c>
      <c r="O130" s="28" t="s">
        <v>726</v>
      </c>
      <c r="P130" s="28" t="s">
        <v>3940</v>
      </c>
      <c r="Q130" s="33" t="str">
        <f t="shared" si="20"/>
        <v>https://www.aiche.org/academy/conferences/process-plant-safety-symposium/1994/proceeding</v>
      </c>
      <c r="R130" s="33" t="str">
        <f t="shared" si="21"/>
        <v>https://www.aiche.org/academy/conferences/process-plant-safety-symposium/1994/proceeding/session/technical-papers</v>
      </c>
      <c r="S130" s="28" t="s">
        <v>18078</v>
      </c>
      <c r="T130" s="33" t="str">
        <f t="shared" si="14"/>
        <v>https://www.aiche.org/node/1878391/group/9671/session/124271/paper/857136</v>
      </c>
    </row>
    <row r="131" spans="1:20" ht="62" x14ac:dyDescent="0.35">
      <c r="A131" s="29">
        <v>130</v>
      </c>
      <c r="B131" s="29">
        <v>1994</v>
      </c>
      <c r="C131" s="29" t="s">
        <v>3926</v>
      </c>
      <c r="D131" s="28" t="s">
        <v>14404</v>
      </c>
      <c r="E131" s="28" t="s">
        <v>3941</v>
      </c>
      <c r="F131" s="28" t="s">
        <v>3942</v>
      </c>
      <c r="G131" s="28"/>
      <c r="H131" s="28"/>
      <c r="I131" s="29" t="s">
        <v>14420</v>
      </c>
      <c r="J131" s="28"/>
      <c r="K131" s="39">
        <v>8</v>
      </c>
      <c r="L131" s="28" t="s">
        <v>13499</v>
      </c>
      <c r="M131" s="33" t="str">
        <f t="shared" si="19"/>
        <v>https://www.aiche.org/academy/conferences/process-plant-safety-symposium/1994/proceeding</v>
      </c>
      <c r="N131" s="40" t="str">
        <f t="shared" si="15"/>
        <v>A. B. Clevenson, "Plants Running - Facilitating A Maintenance Paradigm Shift," 1994 Process Plant Safety Symposium, Volume 1, Houston, TX, 28 Feb 1994, AIChE.</v>
      </c>
      <c r="O131" s="28" t="s">
        <v>729</v>
      </c>
      <c r="P131" s="28" t="s">
        <v>3943</v>
      </c>
      <c r="Q131" s="33" t="str">
        <f t="shared" si="20"/>
        <v>https://www.aiche.org/academy/conferences/process-plant-safety-symposium/1994/proceeding</v>
      </c>
      <c r="R131" s="33" t="str">
        <f t="shared" si="21"/>
        <v>https://www.aiche.org/academy/conferences/process-plant-safety-symposium/1994/proceeding/session/technical-papers</v>
      </c>
      <c r="S131" s="28" t="s">
        <v>18079</v>
      </c>
      <c r="T131" s="33" t="str">
        <f t="shared" ref="T131:T194" si="22">HYPERLINK(S131)</f>
        <v>https://www.aiche.org/node/1878391/group/9671/session/124271/paper/857141</v>
      </c>
    </row>
    <row r="132" spans="1:20" ht="62" x14ac:dyDescent="0.35">
      <c r="A132" s="29">
        <v>131</v>
      </c>
      <c r="B132" s="29">
        <v>1994</v>
      </c>
      <c r="C132" s="29" t="s">
        <v>3926</v>
      </c>
      <c r="D132" s="28" t="s">
        <v>14404</v>
      </c>
      <c r="E132" s="28" t="s">
        <v>14171</v>
      </c>
      <c r="F132" s="28" t="s">
        <v>3944</v>
      </c>
      <c r="G132" s="28"/>
      <c r="H132" s="28"/>
      <c r="I132" s="29" t="s">
        <v>14421</v>
      </c>
      <c r="J132" s="28"/>
      <c r="K132" s="39">
        <v>9</v>
      </c>
      <c r="L132" s="28" t="s">
        <v>13499</v>
      </c>
      <c r="M132" s="33" t="str">
        <f t="shared" si="19"/>
        <v>https://www.aiche.org/academy/conferences/process-plant-safety-symposium/1994/proceeding</v>
      </c>
      <c r="N132" s="40" t="str">
        <f t="shared" si="15"/>
        <v>G. Shen and W. F. Early, "Workflow Management of Technical Documents," 1994 Process Plant Safety Symposium, Volume 1, Houston, TX, 28 Feb 1994, AIChE.</v>
      </c>
      <c r="O132" s="28" t="s">
        <v>732</v>
      </c>
      <c r="P132" s="28" t="s">
        <v>3945</v>
      </c>
      <c r="Q132" s="33" t="str">
        <f t="shared" si="20"/>
        <v>https://www.aiche.org/academy/conferences/process-plant-safety-symposium/1994/proceeding</v>
      </c>
      <c r="R132" s="33" t="str">
        <f t="shared" si="21"/>
        <v>https://www.aiche.org/academy/conferences/process-plant-safety-symposium/1994/proceeding/session/technical-papers</v>
      </c>
      <c r="S132" s="28" t="s">
        <v>18080</v>
      </c>
      <c r="T132" s="33" t="str">
        <f t="shared" si="22"/>
        <v>https://www.aiche.org/node/1878391/group/9671/session/124271/paper/857146</v>
      </c>
    </row>
    <row r="133" spans="1:20" ht="77.5" x14ac:dyDescent="0.35">
      <c r="A133" s="29">
        <v>132</v>
      </c>
      <c r="B133" s="29">
        <v>1994</v>
      </c>
      <c r="C133" s="29" t="s">
        <v>3926</v>
      </c>
      <c r="D133" s="28" t="s">
        <v>14405</v>
      </c>
      <c r="E133" s="28" t="s">
        <v>14213</v>
      </c>
      <c r="F133" s="28" t="s">
        <v>3946</v>
      </c>
      <c r="G133" s="28"/>
      <c r="H133" s="28"/>
      <c r="I133" s="29" t="s">
        <v>14422</v>
      </c>
      <c r="J133" s="28"/>
      <c r="K133" s="39">
        <v>10</v>
      </c>
      <c r="L133" s="28" t="s">
        <v>13499</v>
      </c>
      <c r="M133" s="33" t="str">
        <f t="shared" si="19"/>
        <v>https://www.aiche.org/academy/conferences/process-plant-safety-symposium/1994/proceeding</v>
      </c>
      <c r="N133" s="40" t="str">
        <f t="shared" si="15"/>
        <v>A. T. Axworthy, "Using Model-Based Engineering for Automated Process Hazard Analysis," 1994 Process Plant Safety Symposium, Volume 1, Houston, TX, 28 Feb 1994, AIChE.</v>
      </c>
      <c r="O133" s="28" t="s">
        <v>75</v>
      </c>
      <c r="P133" s="28" t="s">
        <v>3947</v>
      </c>
      <c r="Q133" s="33" t="str">
        <f t="shared" si="20"/>
        <v>https://www.aiche.org/academy/conferences/process-plant-safety-symposium/1994/proceeding</v>
      </c>
      <c r="R133" s="33" t="str">
        <f t="shared" si="21"/>
        <v>https://www.aiche.org/academy/conferences/process-plant-safety-symposium/1994/proceeding/session/technical-papers</v>
      </c>
      <c r="S133" s="28" t="s">
        <v>18081</v>
      </c>
      <c r="T133" s="33" t="str">
        <f t="shared" si="22"/>
        <v>https://www.aiche.org/node/1878391/group/9671/session/124271/paper/857151</v>
      </c>
    </row>
    <row r="134" spans="1:20" ht="62" x14ac:dyDescent="0.35">
      <c r="A134" s="29">
        <v>133</v>
      </c>
      <c r="B134" s="29">
        <v>1994</v>
      </c>
      <c r="C134" s="29" t="s">
        <v>3926</v>
      </c>
      <c r="D134" s="28" t="s">
        <v>14405</v>
      </c>
      <c r="E134" s="28" t="s">
        <v>14214</v>
      </c>
      <c r="F134" s="28" t="s">
        <v>3948</v>
      </c>
      <c r="G134" s="28"/>
      <c r="H134" s="28"/>
      <c r="I134" s="29" t="s">
        <v>14423</v>
      </c>
      <c r="J134" s="28"/>
      <c r="K134" s="39">
        <v>11</v>
      </c>
      <c r="L134" s="28" t="s">
        <v>13499</v>
      </c>
      <c r="M134" s="33" t="str">
        <f t="shared" si="19"/>
        <v>https://www.aiche.org/academy/conferences/process-plant-safety-symposium/1994/proceeding</v>
      </c>
      <c r="N134" s="40" t="str">
        <f t="shared" si="15"/>
        <v>S. Y. Cha , R. Zalosh , and D. Brown, "Advent: An Expert System for Explosion Vent Design," 1994 Process Plant Safety Symposium, Volume 1, Houston, TX, 28 Feb 1994, AIChE.</v>
      </c>
      <c r="O134" s="28" t="s">
        <v>79</v>
      </c>
      <c r="P134" s="28" t="s">
        <v>3949</v>
      </c>
      <c r="Q134" s="33" t="str">
        <f t="shared" si="20"/>
        <v>https://www.aiche.org/academy/conferences/process-plant-safety-symposium/1994/proceeding</v>
      </c>
      <c r="R134" s="33" t="str">
        <f t="shared" si="21"/>
        <v>https://www.aiche.org/academy/conferences/process-plant-safety-symposium/1994/proceeding/session/technical-papers</v>
      </c>
      <c r="S134" s="28" t="s">
        <v>18082</v>
      </c>
      <c r="T134" s="33" t="str">
        <f t="shared" si="22"/>
        <v>https://www.aiche.org/node/1878391/group/9671/session/124271/paper/857156</v>
      </c>
    </row>
    <row r="135" spans="1:20" ht="62" x14ac:dyDescent="0.35">
      <c r="A135" s="29">
        <v>134</v>
      </c>
      <c r="B135" s="29">
        <v>1994</v>
      </c>
      <c r="C135" s="29" t="s">
        <v>3926</v>
      </c>
      <c r="D135" s="28" t="s">
        <v>14405</v>
      </c>
      <c r="E135" s="28" t="s">
        <v>14215</v>
      </c>
      <c r="F135" s="28" t="s">
        <v>3950</v>
      </c>
      <c r="G135" s="28"/>
      <c r="H135" s="28"/>
      <c r="I135" s="29" t="s">
        <v>1770</v>
      </c>
      <c r="J135" s="28"/>
      <c r="K135" s="39">
        <v>12</v>
      </c>
      <c r="L135" s="28" t="s">
        <v>13499</v>
      </c>
      <c r="M135" s="33" t="str">
        <f t="shared" si="19"/>
        <v>https://www.aiche.org/academy/conferences/process-plant-safety-symposium/1994/proceeding</v>
      </c>
      <c r="N135" s="40" t="str">
        <f t="shared" si="15"/>
        <v>M. Farren, "Expert System for Reporting Environmental Releases," 1994 Process Plant Safety Symposium, Volume 1, Houston, TX, 28 Feb 1994, AIChE.</v>
      </c>
      <c r="O135" s="28" t="s">
        <v>83</v>
      </c>
      <c r="P135" s="28" t="s">
        <v>3951</v>
      </c>
      <c r="Q135" s="33" t="str">
        <f t="shared" si="20"/>
        <v>https://www.aiche.org/academy/conferences/process-plant-safety-symposium/1994/proceeding</v>
      </c>
      <c r="R135" s="33" t="str">
        <f t="shared" si="21"/>
        <v>https://www.aiche.org/academy/conferences/process-plant-safety-symposium/1994/proceeding/session/technical-papers</v>
      </c>
      <c r="S135" s="28" t="s">
        <v>18083</v>
      </c>
      <c r="T135" s="33" t="str">
        <f t="shared" si="22"/>
        <v>https://www.aiche.org/node/1878391/group/9671/session/124271/paper/857161</v>
      </c>
    </row>
    <row r="136" spans="1:20" ht="77.5" x14ac:dyDescent="0.35">
      <c r="A136" s="29">
        <v>135</v>
      </c>
      <c r="B136" s="29">
        <v>1994</v>
      </c>
      <c r="C136" s="29" t="s">
        <v>3926</v>
      </c>
      <c r="D136" s="28" t="s">
        <v>14406</v>
      </c>
      <c r="E136" s="28" t="s">
        <v>14172</v>
      </c>
      <c r="F136" s="28" t="s">
        <v>14277</v>
      </c>
      <c r="G136" s="28"/>
      <c r="H136" s="28"/>
      <c r="I136" s="29" t="s">
        <v>14424</v>
      </c>
      <c r="J136" s="28"/>
      <c r="K136" s="39">
        <v>13</v>
      </c>
      <c r="L136" s="28" t="s">
        <v>13499</v>
      </c>
      <c r="M136" s="33" t="str">
        <f t="shared" si="19"/>
        <v>https://www.aiche.org/academy/conferences/process-plant-safety-symposium/1994/proceeding</v>
      </c>
      <c r="N136" s="40" t="str">
        <f t="shared" si="15"/>
        <v>M. N. Duvall, "OSHA's Standard On Process Safety Management of Highly Hazardous Chemicals: Background And Analysis," 1994 Process Plant Safety Symposium, Volume 1, Houston, TX, 28 Feb 1994, AIChE.</v>
      </c>
      <c r="O136" s="28" t="s">
        <v>86</v>
      </c>
      <c r="P136" s="28" t="s">
        <v>3952</v>
      </c>
      <c r="Q136" s="33" t="str">
        <f t="shared" si="20"/>
        <v>https://www.aiche.org/academy/conferences/process-plant-safety-symposium/1994/proceeding</v>
      </c>
      <c r="R136" s="33" t="str">
        <f t="shared" si="21"/>
        <v>https://www.aiche.org/academy/conferences/process-plant-safety-symposium/1994/proceeding/session/technical-papers</v>
      </c>
      <c r="S136" s="28" t="s">
        <v>18084</v>
      </c>
      <c r="T136" s="33" t="str">
        <f t="shared" si="22"/>
        <v>https://www.aiche.org/node/1878391/group/9671/session/124271/paper/857166</v>
      </c>
    </row>
    <row r="137" spans="1:20" ht="93" x14ac:dyDescent="0.35">
      <c r="A137" s="29">
        <v>136</v>
      </c>
      <c r="B137" s="29">
        <v>1994</v>
      </c>
      <c r="C137" s="29" t="s">
        <v>3926</v>
      </c>
      <c r="D137" s="28" t="s">
        <v>14406</v>
      </c>
      <c r="E137" s="28" t="s">
        <v>14216</v>
      </c>
      <c r="F137" s="28" t="s">
        <v>3953</v>
      </c>
      <c r="G137" s="28"/>
      <c r="H137" s="28"/>
      <c r="I137" s="29" t="s">
        <v>14425</v>
      </c>
      <c r="J137" s="28"/>
      <c r="K137" s="39">
        <v>14</v>
      </c>
      <c r="L137" s="28" t="s">
        <v>13499</v>
      </c>
      <c r="M137" s="33" t="str">
        <f t="shared" si="19"/>
        <v>https://www.aiche.org/academy/conferences/process-plant-safety-symposium/1994/proceeding</v>
      </c>
      <c r="N137" s="40" t="str">
        <f t="shared" si="15"/>
        <v>R. C. Gombar and A. G. Sapper, "OSHA Inspections To Enforce The Process Safety Management Standard: There Are Some Real Surprises for Employers," 1994 Process Plant Safety Symposium, Volume 1, Houston, TX, 28 Feb 1994, AIChE.</v>
      </c>
      <c r="O137" s="28" t="s">
        <v>89</v>
      </c>
      <c r="P137" s="28" t="s">
        <v>3954</v>
      </c>
      <c r="Q137" s="33" t="str">
        <f t="shared" si="20"/>
        <v>https://www.aiche.org/academy/conferences/process-plant-safety-symposium/1994/proceeding</v>
      </c>
      <c r="R137" s="33" t="str">
        <f t="shared" si="21"/>
        <v>https://www.aiche.org/academy/conferences/process-plant-safety-symposium/1994/proceeding/session/technical-papers</v>
      </c>
      <c r="S137" s="28" t="s">
        <v>18085</v>
      </c>
      <c r="T137" s="33" t="str">
        <f t="shared" si="22"/>
        <v>https://www.aiche.org/node/1878391/group/9671/session/124271/paper/857171</v>
      </c>
    </row>
    <row r="138" spans="1:20" ht="93" x14ac:dyDescent="0.35">
      <c r="A138" s="29">
        <v>137</v>
      </c>
      <c r="B138" s="29">
        <v>1994</v>
      </c>
      <c r="C138" s="29" t="s">
        <v>3926</v>
      </c>
      <c r="D138" s="28" t="s">
        <v>14406</v>
      </c>
      <c r="E138" s="28" t="s">
        <v>14278</v>
      </c>
      <c r="F138" s="28" t="s">
        <v>3955</v>
      </c>
      <c r="G138" s="28"/>
      <c r="H138" s="28"/>
      <c r="I138" s="29" t="s">
        <v>14426</v>
      </c>
      <c r="J138" s="28"/>
      <c r="K138" s="39">
        <v>15</v>
      </c>
      <c r="L138" s="28" t="s">
        <v>13499</v>
      </c>
      <c r="M138" s="33" t="str">
        <f t="shared" si="19"/>
        <v>https://www.aiche.org/academy/conferences/process-plant-safety-symposium/1994/proceeding</v>
      </c>
      <c r="N138" s="40" t="str">
        <f t="shared" si="15"/>
        <v>N. G. Stillman, "Documentation Under The Process Safety Management Standard: Incident Investigations, Audits And Other Required Recordkeeping," 1994 Process Plant Safety Symposium, Volume 1, Houston, TX, 28 Feb 1994, AIChE.</v>
      </c>
      <c r="O138" s="28" t="s">
        <v>92</v>
      </c>
      <c r="P138" s="28" t="s">
        <v>3956</v>
      </c>
      <c r="Q138" s="33" t="str">
        <f t="shared" si="20"/>
        <v>https://www.aiche.org/academy/conferences/process-plant-safety-symposium/1994/proceeding</v>
      </c>
      <c r="R138" s="33" t="str">
        <f t="shared" si="21"/>
        <v>https://www.aiche.org/academy/conferences/process-plant-safety-symposium/1994/proceeding/session/technical-papers</v>
      </c>
      <c r="S138" s="28" t="s">
        <v>18086</v>
      </c>
      <c r="T138" s="33" t="str">
        <f t="shared" si="22"/>
        <v>https://www.aiche.org/node/1878391/group/9671/session/124271/paper/857176</v>
      </c>
    </row>
    <row r="139" spans="1:20" ht="77.5" x14ac:dyDescent="0.35">
      <c r="A139" s="29">
        <v>138</v>
      </c>
      <c r="B139" s="29">
        <v>1994</v>
      </c>
      <c r="C139" s="29" t="s">
        <v>3926</v>
      </c>
      <c r="D139" s="28" t="s">
        <v>14406</v>
      </c>
      <c r="E139" s="28" t="s">
        <v>3957</v>
      </c>
      <c r="F139" s="28" t="s">
        <v>3958</v>
      </c>
      <c r="G139" s="28"/>
      <c r="H139" s="28"/>
      <c r="I139" s="29" t="s">
        <v>14427</v>
      </c>
      <c r="J139" s="28"/>
      <c r="K139" s="39">
        <v>16</v>
      </c>
      <c r="L139" s="28" t="s">
        <v>13499</v>
      </c>
      <c r="M139" s="33" t="str">
        <f t="shared" si="19"/>
        <v>https://www.aiche.org/academy/conferences/process-plant-safety-symposium/1994/proceeding</v>
      </c>
      <c r="N139" s="40" t="str">
        <f t="shared" si="15"/>
        <v>H. A. "Topper" Thompson III, "Criminal Liability Under The Occupational Safety And Health Act," 1994 Process Plant Safety Symposium, Volume 1, Houston, TX, 28 Feb 1994, AIChE.</v>
      </c>
      <c r="O139" s="28" t="s">
        <v>95</v>
      </c>
      <c r="P139" s="28" t="s">
        <v>3959</v>
      </c>
      <c r="Q139" s="33" t="str">
        <f t="shared" si="20"/>
        <v>https://www.aiche.org/academy/conferences/process-plant-safety-symposium/1994/proceeding</v>
      </c>
      <c r="R139" s="33" t="str">
        <f t="shared" si="21"/>
        <v>https://www.aiche.org/academy/conferences/process-plant-safety-symposium/1994/proceeding/session/technical-papers</v>
      </c>
      <c r="S139" s="28" t="s">
        <v>18087</v>
      </c>
      <c r="T139" s="33" t="str">
        <f t="shared" si="22"/>
        <v>https://www.aiche.org/node/1878391/group/9671/session/124271/paper/857181</v>
      </c>
    </row>
    <row r="140" spans="1:20" ht="62" x14ac:dyDescent="0.35">
      <c r="A140" s="29">
        <v>139</v>
      </c>
      <c r="B140" s="29">
        <v>1994</v>
      </c>
      <c r="C140" s="29" t="s">
        <v>3926</v>
      </c>
      <c r="D140" s="28" t="s">
        <v>14406</v>
      </c>
      <c r="E140" s="28" t="s">
        <v>3960</v>
      </c>
      <c r="F140" s="28" t="s">
        <v>14279</v>
      </c>
      <c r="G140" s="28"/>
      <c r="H140" s="28"/>
      <c r="I140" s="29" t="s">
        <v>14428</v>
      </c>
      <c r="J140" s="28"/>
      <c r="K140" s="39">
        <v>17</v>
      </c>
      <c r="L140" s="28" t="s">
        <v>13499</v>
      </c>
      <c r="M140" s="33" t="str">
        <f t="shared" si="19"/>
        <v>https://www.aiche.org/academy/conferences/process-plant-safety-symposium/1994/proceeding</v>
      </c>
      <c r="N140" s="40" t="str">
        <f t="shared" ref="N140:N203" si="23">F140&amp;", """&amp;E140&amp;","" "&amp;L140&amp;", AIChE"&amp;"."</f>
        <v>T. M. Melo and W. J. Wisdom, "Contract Workers And Process Safety Management," 1994 Process Plant Safety Symposium, Volume 1, Houston, TX, 28 Feb 1994, AIChE.</v>
      </c>
      <c r="O140" s="28" t="s">
        <v>98</v>
      </c>
      <c r="P140" s="28" t="s">
        <v>3961</v>
      </c>
      <c r="Q140" s="33" t="str">
        <f t="shared" si="20"/>
        <v>https://www.aiche.org/academy/conferences/process-plant-safety-symposium/1994/proceeding</v>
      </c>
      <c r="R140" s="33" t="str">
        <f t="shared" si="21"/>
        <v>https://www.aiche.org/academy/conferences/process-plant-safety-symposium/1994/proceeding/session/technical-papers</v>
      </c>
      <c r="S140" s="28" t="s">
        <v>18088</v>
      </c>
      <c r="T140" s="33" t="str">
        <f t="shared" si="22"/>
        <v>https://www.aiche.org/node/1878391/group/9671/session/124271/paper/857186</v>
      </c>
    </row>
    <row r="141" spans="1:20" ht="77.5" x14ac:dyDescent="0.35">
      <c r="A141" s="29">
        <v>140</v>
      </c>
      <c r="B141" s="29">
        <v>1994</v>
      </c>
      <c r="C141" s="29" t="s">
        <v>3926</v>
      </c>
      <c r="D141" s="28" t="s">
        <v>14407</v>
      </c>
      <c r="E141" s="28" t="s">
        <v>14217</v>
      </c>
      <c r="F141" s="28" t="s">
        <v>3962</v>
      </c>
      <c r="G141" s="28"/>
      <c r="H141" s="28"/>
      <c r="I141" s="29" t="s">
        <v>14429</v>
      </c>
      <c r="J141" s="28"/>
      <c r="K141" s="39">
        <v>18</v>
      </c>
      <c r="L141" s="28" t="s">
        <v>13499</v>
      </c>
      <c r="M141" s="33" t="str">
        <f t="shared" si="19"/>
        <v>https://www.aiche.org/academy/conferences/process-plant-safety-symposium/1994/proceeding</v>
      </c>
      <c r="N141" s="40" t="str">
        <f t="shared" si="23"/>
        <v>L. E. Adams Jr. and S. Rankle, "Software Tools for The Small Facility: To Accelerate OSHA Compliance Projects," 1994 Process Plant Safety Symposium, Volume 1, Houston, TX, 28 Feb 1994, AIChE.</v>
      </c>
      <c r="O141" s="28" t="s">
        <v>102</v>
      </c>
      <c r="P141" s="28" t="s">
        <v>3963</v>
      </c>
      <c r="Q141" s="33" t="str">
        <f t="shared" si="20"/>
        <v>https://www.aiche.org/academy/conferences/process-plant-safety-symposium/1994/proceeding</v>
      </c>
      <c r="R141" s="33" t="str">
        <f t="shared" si="21"/>
        <v>https://www.aiche.org/academy/conferences/process-plant-safety-symposium/1994/proceeding/session/technical-papers</v>
      </c>
      <c r="S141" s="28" t="s">
        <v>18089</v>
      </c>
      <c r="T141" s="33" t="str">
        <f t="shared" si="22"/>
        <v>https://www.aiche.org/node/1878391/group/9671/session/124271/paper/857191</v>
      </c>
    </row>
    <row r="142" spans="1:20" ht="77.5" x14ac:dyDescent="0.35">
      <c r="A142" s="29">
        <v>141</v>
      </c>
      <c r="B142" s="29">
        <v>1994</v>
      </c>
      <c r="C142" s="29" t="s">
        <v>3926</v>
      </c>
      <c r="D142" s="28" t="s">
        <v>14407</v>
      </c>
      <c r="E142" s="28" t="s">
        <v>3964</v>
      </c>
      <c r="F142" s="28" t="s">
        <v>3965</v>
      </c>
      <c r="G142" s="28"/>
      <c r="H142" s="28"/>
      <c r="I142" s="29" t="s">
        <v>14430</v>
      </c>
      <c r="J142" s="28"/>
      <c r="K142" s="39">
        <v>19</v>
      </c>
      <c r="L142" s="28" t="s">
        <v>13499</v>
      </c>
      <c r="M142" s="33" t="str">
        <f t="shared" si="19"/>
        <v>https://www.aiche.org/academy/conferences/process-plant-safety-symposium/1994/proceeding</v>
      </c>
      <c r="N142" s="40" t="str">
        <f t="shared" si="23"/>
        <v>O. Gentry and G. Ford, "Compliance With OSHA PSM And The EPA Risk Management Plan A Maintenance Perspective," 1994 Process Plant Safety Symposium, Volume 1, Houston, TX, 28 Feb 1994, AIChE.</v>
      </c>
      <c r="O142" s="28" t="s">
        <v>106</v>
      </c>
      <c r="P142" s="28" t="s">
        <v>3966</v>
      </c>
      <c r="Q142" s="33" t="str">
        <f t="shared" si="20"/>
        <v>https://www.aiche.org/academy/conferences/process-plant-safety-symposium/1994/proceeding</v>
      </c>
      <c r="R142" s="33" t="str">
        <f t="shared" si="21"/>
        <v>https://www.aiche.org/academy/conferences/process-plant-safety-symposium/1994/proceeding/session/technical-papers</v>
      </c>
      <c r="S142" s="28" t="s">
        <v>18090</v>
      </c>
      <c r="T142" s="33" t="str">
        <f t="shared" si="22"/>
        <v>https://www.aiche.org/node/1878391/group/9671/session/124271/paper/857196</v>
      </c>
    </row>
    <row r="143" spans="1:20" ht="93" x14ac:dyDescent="0.35">
      <c r="A143" s="29">
        <v>142</v>
      </c>
      <c r="B143" s="29">
        <v>1994</v>
      </c>
      <c r="C143" s="29" t="s">
        <v>3926</v>
      </c>
      <c r="D143" s="28" t="s">
        <v>14407</v>
      </c>
      <c r="E143" s="28" t="s">
        <v>3967</v>
      </c>
      <c r="F143" s="28" t="s">
        <v>15804</v>
      </c>
      <c r="G143" s="28"/>
      <c r="H143" s="28"/>
      <c r="I143" s="29" t="s">
        <v>14431</v>
      </c>
      <c r="J143" s="28"/>
      <c r="K143" s="39">
        <v>20</v>
      </c>
      <c r="L143" s="28" t="s">
        <v>13499</v>
      </c>
      <c r="M143" s="33" t="str">
        <f t="shared" si="19"/>
        <v>https://www.aiche.org/academy/conferences/process-plant-safety-symposium/1994/proceeding</v>
      </c>
      <c r="N143" s="40" t="str">
        <f t="shared" si="23"/>
        <v>J. W. Chastain, J. H. S. Jensen, and R. A. Winkler, "PHARA: Automated Process Hazard Analyses By Using Appropriate Methodologies Per Node," 1994 Process Plant Safety Symposium, Volume 1, Houston, TX, 28 Feb 1994, AIChE.</v>
      </c>
      <c r="O143" s="28" t="s">
        <v>110</v>
      </c>
      <c r="P143" s="28" t="s">
        <v>3968</v>
      </c>
      <c r="Q143" s="33" t="str">
        <f t="shared" si="20"/>
        <v>https://www.aiche.org/academy/conferences/process-plant-safety-symposium/1994/proceeding</v>
      </c>
      <c r="R143" s="33" t="str">
        <f t="shared" si="21"/>
        <v>https://www.aiche.org/academy/conferences/process-plant-safety-symposium/1994/proceeding/session/technical-papers</v>
      </c>
      <c r="S143" s="28" t="s">
        <v>18091</v>
      </c>
      <c r="T143" s="33" t="str">
        <f t="shared" si="22"/>
        <v>https://www.aiche.org/node/1878391/group/9671/session/124271/paper/857201</v>
      </c>
    </row>
    <row r="144" spans="1:20" ht="62" x14ac:dyDescent="0.35">
      <c r="A144" s="29">
        <v>143</v>
      </c>
      <c r="B144" s="29">
        <v>1994</v>
      </c>
      <c r="C144" s="29" t="s">
        <v>3926</v>
      </c>
      <c r="D144" s="28" t="s">
        <v>14407</v>
      </c>
      <c r="E144" s="28" t="s">
        <v>14218</v>
      </c>
      <c r="F144" s="28" t="s">
        <v>3969</v>
      </c>
      <c r="G144" s="28"/>
      <c r="H144" s="28"/>
      <c r="I144" s="29" t="s">
        <v>14432</v>
      </c>
      <c r="J144" s="28"/>
      <c r="K144" s="39">
        <v>21</v>
      </c>
      <c r="L144" s="28" t="s">
        <v>13499</v>
      </c>
      <c r="M144" s="33" t="str">
        <f t="shared" si="19"/>
        <v>https://www.aiche.org/academy/conferences/process-plant-safety-symposium/1994/proceeding</v>
      </c>
      <c r="N144" s="40" t="str">
        <f t="shared" si="23"/>
        <v>S. E. Stasko, "Tools for The Small Facility: Automated Chemical Inventory Control," 1994 Process Plant Safety Symposium, Volume 1, Houston, TX, 28 Feb 1994, AIChE.</v>
      </c>
      <c r="O144" s="28" t="s">
        <v>114</v>
      </c>
      <c r="P144" s="28" t="s">
        <v>3970</v>
      </c>
      <c r="Q144" s="33" t="str">
        <f t="shared" si="20"/>
        <v>https://www.aiche.org/academy/conferences/process-plant-safety-symposium/1994/proceeding</v>
      </c>
      <c r="R144" s="33" t="str">
        <f t="shared" si="21"/>
        <v>https://www.aiche.org/academy/conferences/process-plant-safety-symposium/1994/proceeding/session/technical-papers</v>
      </c>
      <c r="S144" s="28" t="s">
        <v>18092</v>
      </c>
      <c r="T144" s="33" t="str">
        <f t="shared" si="22"/>
        <v>https://www.aiche.org/node/1878391/group/9671/session/124271/paper/857206</v>
      </c>
    </row>
    <row r="145" spans="1:20" ht="62" x14ac:dyDescent="0.35">
      <c r="A145" s="29">
        <v>144</v>
      </c>
      <c r="B145" s="29">
        <v>1994</v>
      </c>
      <c r="C145" s="29" t="s">
        <v>3926</v>
      </c>
      <c r="D145" s="28" t="s">
        <v>14407</v>
      </c>
      <c r="E145" s="28" t="s">
        <v>14219</v>
      </c>
      <c r="F145" s="28" t="s">
        <v>3971</v>
      </c>
      <c r="G145" s="28"/>
      <c r="H145" s="28"/>
      <c r="I145" s="29" t="s">
        <v>14433</v>
      </c>
      <c r="J145" s="28"/>
      <c r="K145" s="39">
        <v>22</v>
      </c>
      <c r="L145" s="28" t="s">
        <v>13499</v>
      </c>
      <c r="M145" s="33" t="str">
        <f t="shared" si="19"/>
        <v>https://www.aiche.org/academy/conferences/process-plant-safety-symposium/1994/proceeding</v>
      </c>
      <c r="N145" s="40" t="str">
        <f t="shared" si="23"/>
        <v>J. Boettcher, "Simple Software Tools for The Small Plant," 1994 Process Plant Safety Symposium, Volume 1, Houston, TX, 28 Feb 1994, AIChE.</v>
      </c>
      <c r="O145" s="28" t="s">
        <v>118</v>
      </c>
      <c r="P145" s="28" t="s">
        <v>3972</v>
      </c>
      <c r="Q145" s="33" t="str">
        <f t="shared" si="20"/>
        <v>https://www.aiche.org/academy/conferences/process-plant-safety-symposium/1994/proceeding</v>
      </c>
      <c r="R145" s="33" t="str">
        <f t="shared" si="21"/>
        <v>https://www.aiche.org/academy/conferences/process-plant-safety-symposium/1994/proceeding/session/technical-papers</v>
      </c>
      <c r="S145" s="28" t="s">
        <v>18093</v>
      </c>
      <c r="T145" s="33" t="str">
        <f t="shared" si="22"/>
        <v>https://www.aiche.org/node/1878391/group/9671/session/124271/paper/857211</v>
      </c>
    </row>
    <row r="146" spans="1:20" ht="62" x14ac:dyDescent="0.35">
      <c r="A146" s="29">
        <v>145</v>
      </c>
      <c r="B146" s="29">
        <v>1994</v>
      </c>
      <c r="C146" s="29" t="s">
        <v>3926</v>
      </c>
      <c r="D146" s="28" t="s">
        <v>14407</v>
      </c>
      <c r="E146" s="28" t="s">
        <v>14220</v>
      </c>
      <c r="F146" s="28" t="s">
        <v>3973</v>
      </c>
      <c r="G146" s="28"/>
      <c r="H146" s="28"/>
      <c r="I146" s="29" t="s">
        <v>14434</v>
      </c>
      <c r="J146" s="28"/>
      <c r="K146" s="39">
        <v>23</v>
      </c>
      <c r="L146" s="28" t="s">
        <v>13499</v>
      </c>
      <c r="M146" s="33" t="str">
        <f t="shared" si="19"/>
        <v>https://www.aiche.org/academy/conferences/process-plant-safety-symposium/1994/proceeding</v>
      </c>
      <c r="N146" s="40" t="str">
        <f t="shared" si="23"/>
        <v>R. Kucharyson, "Continuous Improvement Tools for The Calibration Lab," 1994 Process Plant Safety Symposium, Volume 1, Houston, TX, 28 Feb 1994, AIChE.</v>
      </c>
      <c r="O146" s="28" t="s">
        <v>122</v>
      </c>
      <c r="P146" s="28" t="s">
        <v>3974</v>
      </c>
      <c r="Q146" s="33" t="str">
        <f t="shared" si="20"/>
        <v>https://www.aiche.org/academy/conferences/process-plant-safety-symposium/1994/proceeding</v>
      </c>
      <c r="R146" s="33" t="str">
        <f t="shared" si="21"/>
        <v>https://www.aiche.org/academy/conferences/process-plant-safety-symposium/1994/proceeding/session/technical-papers</v>
      </c>
      <c r="S146" s="28" t="s">
        <v>18094</v>
      </c>
      <c r="T146" s="33" t="str">
        <f t="shared" si="22"/>
        <v>https://www.aiche.org/node/1878391/group/9671/session/124271/paper/857216</v>
      </c>
    </row>
    <row r="147" spans="1:20" ht="77.5" x14ac:dyDescent="0.35">
      <c r="A147" s="29">
        <v>146</v>
      </c>
      <c r="B147" s="29">
        <v>1994</v>
      </c>
      <c r="C147" s="29" t="s">
        <v>3926</v>
      </c>
      <c r="D147" s="28" t="s">
        <v>14408</v>
      </c>
      <c r="E147" s="28" t="s">
        <v>14280</v>
      </c>
      <c r="F147" s="28" t="s">
        <v>3975</v>
      </c>
      <c r="G147" s="28"/>
      <c r="H147" s="28"/>
      <c r="I147" s="29" t="s">
        <v>14435</v>
      </c>
      <c r="J147" s="28"/>
      <c r="K147" s="39">
        <v>24</v>
      </c>
      <c r="L147" s="28" t="s">
        <v>13499</v>
      </c>
      <c r="M147" s="33" t="str">
        <f t="shared" si="19"/>
        <v>https://www.aiche.org/academy/conferences/process-plant-safety-symposium/1994/proceeding</v>
      </c>
      <c r="N147" s="40" t="str">
        <f t="shared" si="23"/>
        <v>H. H. Waldrop , "Managing Process Safety Management Information Through A Maintenance Management System," 1994 Process Plant Safety Symposium, Volume 1, Houston, TX, 28 Feb 1994, AIChE.</v>
      </c>
      <c r="O147" s="28" t="s">
        <v>194</v>
      </c>
      <c r="P147" s="28" t="s">
        <v>3976</v>
      </c>
      <c r="Q147" s="33" t="str">
        <f t="shared" si="20"/>
        <v>https://www.aiche.org/academy/conferences/process-plant-safety-symposium/1994/proceeding</v>
      </c>
      <c r="R147" s="33" t="str">
        <f t="shared" si="21"/>
        <v>https://www.aiche.org/academy/conferences/process-plant-safety-symposium/1994/proceeding/session/technical-papers</v>
      </c>
      <c r="S147" s="28" t="s">
        <v>18095</v>
      </c>
      <c r="T147" s="33" t="str">
        <f t="shared" si="22"/>
        <v>https://www.aiche.org/node/1878391/group/9671/session/124271/paper/857221</v>
      </c>
    </row>
    <row r="148" spans="1:20" ht="62" x14ac:dyDescent="0.35">
      <c r="A148" s="29">
        <v>147</v>
      </c>
      <c r="B148" s="29">
        <v>1994</v>
      </c>
      <c r="C148" s="29" t="s">
        <v>3926</v>
      </c>
      <c r="D148" s="28" t="s">
        <v>14408</v>
      </c>
      <c r="E148" s="28" t="s">
        <v>3977</v>
      </c>
      <c r="F148" s="28" t="s">
        <v>3978</v>
      </c>
      <c r="G148" s="28"/>
      <c r="H148" s="28"/>
      <c r="I148" s="29" t="s">
        <v>14436</v>
      </c>
      <c r="J148" s="28"/>
      <c r="K148" s="39">
        <v>25</v>
      </c>
      <c r="L148" s="28" t="s">
        <v>13499</v>
      </c>
      <c r="M148" s="33" t="str">
        <f t="shared" si="19"/>
        <v>https://www.aiche.org/academy/conferences/process-plant-safety-symposium/1994/proceeding</v>
      </c>
      <c r="N148" s="40" t="str">
        <f t="shared" si="23"/>
        <v>D. W. Vickers, "Software And Critical Systems," 1994 Process Plant Safety Symposium, Volume 1, Houston, TX, 28 Feb 1994, AIChE.</v>
      </c>
      <c r="O148" s="28" t="s">
        <v>198</v>
      </c>
      <c r="P148" s="28" t="s">
        <v>3979</v>
      </c>
      <c r="Q148" s="33" t="str">
        <f t="shared" si="20"/>
        <v>https://www.aiche.org/academy/conferences/process-plant-safety-symposium/1994/proceeding</v>
      </c>
      <c r="R148" s="33" t="str">
        <f t="shared" si="21"/>
        <v>https://www.aiche.org/academy/conferences/process-plant-safety-symposium/1994/proceeding/session/technical-papers</v>
      </c>
      <c r="S148" s="28" t="s">
        <v>18096</v>
      </c>
      <c r="T148" s="33" t="str">
        <f t="shared" si="22"/>
        <v>https://www.aiche.org/node/1878391/group/9671/session/124271/paper/857226</v>
      </c>
    </row>
    <row r="149" spans="1:20" ht="62" x14ac:dyDescent="0.35">
      <c r="A149" s="29">
        <v>148</v>
      </c>
      <c r="B149" s="29">
        <v>1994</v>
      </c>
      <c r="C149" s="29" t="s">
        <v>3926</v>
      </c>
      <c r="D149" s="28" t="s">
        <v>14408</v>
      </c>
      <c r="E149" s="28" t="s">
        <v>14221</v>
      </c>
      <c r="F149" s="28" t="s">
        <v>3980</v>
      </c>
      <c r="G149" s="28"/>
      <c r="H149" s="28"/>
      <c r="I149" s="29" t="s">
        <v>14437</v>
      </c>
      <c r="J149" s="28"/>
      <c r="K149" s="39">
        <v>26</v>
      </c>
      <c r="L149" s="28" t="s">
        <v>13499</v>
      </c>
      <c r="M149" s="33" t="str">
        <f t="shared" si="19"/>
        <v>https://www.aiche.org/academy/conferences/process-plant-safety-symposium/1994/proceeding</v>
      </c>
      <c r="N149" s="40" t="str">
        <f t="shared" si="23"/>
        <v>I. B. Kerr and E. Gilbert, "Change Management for Process Control Computer Systems," 1994 Process Plant Safety Symposium, Volume 1, Houston, TX, 28 Feb 1994, AIChE.</v>
      </c>
      <c r="O149" s="28" t="s">
        <v>202</v>
      </c>
      <c r="P149" s="28" t="s">
        <v>3981</v>
      </c>
      <c r="Q149" s="33" t="str">
        <f t="shared" si="20"/>
        <v>https://www.aiche.org/academy/conferences/process-plant-safety-symposium/1994/proceeding</v>
      </c>
      <c r="R149" s="33" t="str">
        <f t="shared" si="21"/>
        <v>https://www.aiche.org/academy/conferences/process-plant-safety-symposium/1994/proceeding/session/technical-papers</v>
      </c>
      <c r="S149" s="28" t="s">
        <v>18097</v>
      </c>
      <c r="T149" s="33" t="str">
        <f t="shared" si="22"/>
        <v>https://www.aiche.org/node/1878391/group/9671/session/124271/paper/857231</v>
      </c>
    </row>
    <row r="150" spans="1:20" ht="62" x14ac:dyDescent="0.35">
      <c r="A150" s="29">
        <v>149</v>
      </c>
      <c r="B150" s="29">
        <v>1994</v>
      </c>
      <c r="C150" s="29" t="s">
        <v>3926</v>
      </c>
      <c r="D150" s="28" t="s">
        <v>14408</v>
      </c>
      <c r="E150" s="28" t="s">
        <v>3982</v>
      </c>
      <c r="F150" s="28" t="s">
        <v>3983</v>
      </c>
      <c r="G150" s="28"/>
      <c r="H150" s="28"/>
      <c r="I150" s="29" t="s">
        <v>14438</v>
      </c>
      <c r="J150" s="28"/>
      <c r="K150" s="39">
        <v>27</v>
      </c>
      <c r="L150" s="28" t="s">
        <v>13499</v>
      </c>
      <c r="M150" s="33" t="str">
        <f t="shared" si="19"/>
        <v>https://www.aiche.org/academy/conferences/process-plant-safety-symposium/1994/proceeding</v>
      </c>
      <c r="N150" s="40" t="str">
        <f t="shared" si="23"/>
        <v>T. G. Wellen, "Protecting Records From Disaster," 1994 Process Plant Safety Symposium, Volume 1, Houston, TX, 28 Feb 1994, AIChE.</v>
      </c>
      <c r="O150" s="28" t="s">
        <v>863</v>
      </c>
      <c r="P150" s="28" t="s">
        <v>3984</v>
      </c>
      <c r="Q150" s="33" t="str">
        <f t="shared" si="20"/>
        <v>https://www.aiche.org/academy/conferences/process-plant-safety-symposium/1994/proceeding</v>
      </c>
      <c r="R150" s="33" t="str">
        <f t="shared" si="21"/>
        <v>https://www.aiche.org/academy/conferences/process-plant-safety-symposium/1994/proceeding/session/technical-papers</v>
      </c>
      <c r="S150" s="28" t="s">
        <v>18098</v>
      </c>
      <c r="T150" s="33" t="str">
        <f t="shared" si="22"/>
        <v>https://www.aiche.org/node/1878391/group/9671/session/124271/paper/857236</v>
      </c>
    </row>
    <row r="151" spans="1:20" ht="62" x14ac:dyDescent="0.35">
      <c r="A151" s="29">
        <v>150</v>
      </c>
      <c r="B151" s="29">
        <v>1994</v>
      </c>
      <c r="C151" s="29" t="s">
        <v>3926</v>
      </c>
      <c r="D151" s="28" t="s">
        <v>14409</v>
      </c>
      <c r="E151" s="28" t="s">
        <v>3985</v>
      </c>
      <c r="F151" s="28" t="s">
        <v>3986</v>
      </c>
      <c r="G151" s="28"/>
      <c r="H151" s="28"/>
      <c r="I151" s="29" t="s">
        <v>14439</v>
      </c>
      <c r="J151" s="28"/>
      <c r="K151" s="39">
        <v>28</v>
      </c>
      <c r="L151" s="28" t="s">
        <v>13499</v>
      </c>
      <c r="M151" s="33" t="str">
        <f t="shared" si="19"/>
        <v>https://www.aiche.org/academy/conferences/process-plant-safety-symposium/1994/proceeding</v>
      </c>
      <c r="N151" s="40" t="str">
        <f t="shared" si="23"/>
        <v>C. J. Goring and D. A. Sanders, "Safety Assessment The Critical System Suppliers View," 1994 Process Plant Safety Symposium, Volume 1, Houston, TX, 28 Feb 1994, AIChE.</v>
      </c>
      <c r="O151" s="28" t="s">
        <v>866</v>
      </c>
      <c r="P151" s="28" t="s">
        <v>3987</v>
      </c>
      <c r="Q151" s="33" t="str">
        <f t="shared" si="20"/>
        <v>https://www.aiche.org/academy/conferences/process-plant-safety-symposium/1994/proceeding</v>
      </c>
      <c r="R151" s="33" t="str">
        <f t="shared" si="21"/>
        <v>https://www.aiche.org/academy/conferences/process-plant-safety-symposium/1994/proceeding/session/technical-papers</v>
      </c>
      <c r="S151" s="28" t="s">
        <v>18099</v>
      </c>
      <c r="T151" s="33" t="str">
        <f t="shared" si="22"/>
        <v>https://www.aiche.org/node/1878391/group/9671/session/124271/paper/857241</v>
      </c>
    </row>
    <row r="152" spans="1:20" ht="77.5" x14ac:dyDescent="0.35">
      <c r="A152" s="29">
        <v>151</v>
      </c>
      <c r="B152" s="29">
        <v>1994</v>
      </c>
      <c r="C152" s="29" t="s">
        <v>3926</v>
      </c>
      <c r="D152" s="28" t="s">
        <v>14409</v>
      </c>
      <c r="E152" s="28" t="s">
        <v>14173</v>
      </c>
      <c r="F152" s="28" t="s">
        <v>3988</v>
      </c>
      <c r="G152" s="28"/>
      <c r="H152" s="28"/>
      <c r="I152" s="29" t="s">
        <v>14440</v>
      </c>
      <c r="J152" s="28"/>
      <c r="K152" s="39">
        <v>29</v>
      </c>
      <c r="L152" s="28" t="s">
        <v>13499</v>
      </c>
      <c r="M152" s="33" t="str">
        <f t="shared" si="19"/>
        <v>https://www.aiche.org/academy/conferences/process-plant-safety-symposium/1994/proceeding</v>
      </c>
      <c r="N152" s="40" t="str">
        <f t="shared" si="23"/>
        <v>S. J. Brown, "An Overview of The Proposed ASME Code - BPTC/HPSC SC6000 Hazardous Release Protection," 1994 Process Plant Safety Symposium, Volume 1, Houston, TX, 28 Feb 1994, AIChE.</v>
      </c>
      <c r="O152" s="28" t="s">
        <v>870</v>
      </c>
      <c r="P152" s="28" t="s">
        <v>3989</v>
      </c>
      <c r="Q152" s="33" t="str">
        <f t="shared" si="20"/>
        <v>https://www.aiche.org/academy/conferences/process-plant-safety-symposium/1994/proceeding</v>
      </c>
      <c r="R152" s="33" t="str">
        <f t="shared" si="21"/>
        <v>https://www.aiche.org/academy/conferences/process-plant-safety-symposium/1994/proceeding/session/technical-papers</v>
      </c>
      <c r="S152" s="28" t="s">
        <v>18100</v>
      </c>
      <c r="T152" s="33" t="str">
        <f t="shared" si="22"/>
        <v>https://www.aiche.org/node/1878391/group/9671/session/124271/paper/857246</v>
      </c>
    </row>
    <row r="153" spans="1:20" ht="77.5" x14ac:dyDescent="0.35">
      <c r="A153" s="29">
        <v>152</v>
      </c>
      <c r="B153" s="29">
        <v>1994</v>
      </c>
      <c r="C153" s="29" t="s">
        <v>3926</v>
      </c>
      <c r="D153" s="28" t="s">
        <v>11588</v>
      </c>
      <c r="E153" s="28" t="s">
        <v>3990</v>
      </c>
      <c r="F153" s="28" t="s">
        <v>3991</v>
      </c>
      <c r="G153" s="28"/>
      <c r="H153" s="28"/>
      <c r="I153" s="29" t="s">
        <v>14441</v>
      </c>
      <c r="J153" s="28"/>
      <c r="K153" s="39">
        <v>30</v>
      </c>
      <c r="L153" s="28" t="s">
        <v>13499</v>
      </c>
      <c r="M153" s="33" t="str">
        <f t="shared" si="19"/>
        <v>https://www.aiche.org/academy/conferences/process-plant-safety-symposium/1994/proceeding</v>
      </c>
      <c r="N153" s="40" t="str">
        <f t="shared" si="23"/>
        <v>G. W. Boicourt, "Emergency Relief System (ERS) Design: An Integrated Approach Using DIERS Methodology," 1994 Process Plant Safety Symposium, Volume 1, Houston, TX, 28 Feb 1994, AIChE.</v>
      </c>
      <c r="O153" s="28" t="s">
        <v>952</v>
      </c>
      <c r="P153" s="28" t="s">
        <v>1189</v>
      </c>
      <c r="Q153" s="33" t="str">
        <f t="shared" si="20"/>
        <v>https://www.aiche.org/academy/conferences/process-plant-safety-symposium/1994/proceeding</v>
      </c>
      <c r="R153" s="33" t="str">
        <f t="shared" si="21"/>
        <v>https://www.aiche.org/academy/conferences/process-plant-safety-symposium/1994/proceeding/session/technical-papers</v>
      </c>
      <c r="S153" s="28" t="s">
        <v>18101</v>
      </c>
      <c r="T153" s="33" t="str">
        <f t="shared" si="22"/>
        <v>https://www.aiche.org/node/1878391/group/9671/session/124271/paper/857251</v>
      </c>
    </row>
    <row r="154" spans="1:20" ht="93" x14ac:dyDescent="0.35">
      <c r="A154" s="29">
        <v>153</v>
      </c>
      <c r="B154" s="29">
        <v>1994</v>
      </c>
      <c r="C154" s="29" t="s">
        <v>3926</v>
      </c>
      <c r="D154" s="28" t="s">
        <v>11588</v>
      </c>
      <c r="E154" s="28" t="s">
        <v>3992</v>
      </c>
      <c r="F154" s="28" t="s">
        <v>15805</v>
      </c>
      <c r="G154" s="28"/>
      <c r="H154" s="28"/>
      <c r="I154" s="29" t="s">
        <v>14442</v>
      </c>
      <c r="J154" s="28"/>
      <c r="K154" s="39">
        <v>31</v>
      </c>
      <c r="L154" s="28" t="s">
        <v>13499</v>
      </c>
      <c r="M154" s="33" t="str">
        <f t="shared" si="19"/>
        <v>https://www.aiche.org/academy/conferences/process-plant-safety-symposium/1994/proceeding</v>
      </c>
      <c r="N154" s="40" t="str">
        <f t="shared" si="23"/>
        <v>V. H. Edwards, L. L. Hu , N. D. Le , W. T. Leong , R. A. Merino , G. S. Pandya, B. A. B. White, and J. M. Woods , "Pressure Relief System Modernization," 1994 Process Plant Safety Symposium, Volume 1, Houston, TX, 28 Feb 1994, AIChE.</v>
      </c>
      <c r="O154" s="28" t="s">
        <v>954</v>
      </c>
      <c r="P154" s="28" t="s">
        <v>3993</v>
      </c>
      <c r="Q154" s="33" t="str">
        <f t="shared" si="20"/>
        <v>https://www.aiche.org/academy/conferences/process-plant-safety-symposium/1994/proceeding</v>
      </c>
      <c r="R154" s="33" t="str">
        <f t="shared" si="21"/>
        <v>https://www.aiche.org/academy/conferences/process-plant-safety-symposium/1994/proceeding/session/technical-papers</v>
      </c>
      <c r="S154" s="28" t="s">
        <v>18102</v>
      </c>
      <c r="T154" s="33" t="str">
        <f t="shared" si="22"/>
        <v>https://www.aiche.org/node/1878391/group/9671/session/124271/paper/857256</v>
      </c>
    </row>
    <row r="155" spans="1:20" ht="62" x14ac:dyDescent="0.35">
      <c r="A155" s="29">
        <v>154</v>
      </c>
      <c r="B155" s="29">
        <v>1994</v>
      </c>
      <c r="C155" s="29" t="s">
        <v>3926</v>
      </c>
      <c r="D155" s="28" t="s">
        <v>11588</v>
      </c>
      <c r="E155" s="28" t="s">
        <v>14222</v>
      </c>
      <c r="F155" s="28" t="s">
        <v>11330</v>
      </c>
      <c r="G155" s="28"/>
      <c r="H155" s="28"/>
      <c r="I155" s="29" t="s">
        <v>14443</v>
      </c>
      <c r="J155" s="28"/>
      <c r="K155" s="39">
        <v>32</v>
      </c>
      <c r="L155" s="28" t="s">
        <v>13499</v>
      </c>
      <c r="M155" s="33" t="str">
        <f t="shared" si="19"/>
        <v>https://www.aiche.org/academy/conferences/process-plant-safety-symposium/1994/proceeding</v>
      </c>
      <c r="N155" s="40" t="str">
        <f t="shared" si="23"/>
        <v>M. Yue, J. J. Sharkey, and J. C. Leung, "Relief Vent Sizing for A Grignard Reaction," 1994 Process Plant Safety Symposium, Volume 1, Houston, TX, 28 Feb 1994, AIChE.</v>
      </c>
      <c r="O155" s="28" t="s">
        <v>958</v>
      </c>
      <c r="P155" s="28" t="s">
        <v>3994</v>
      </c>
      <c r="Q155" s="33" t="str">
        <f t="shared" si="20"/>
        <v>https://www.aiche.org/academy/conferences/process-plant-safety-symposium/1994/proceeding</v>
      </c>
      <c r="R155" s="33" t="str">
        <f t="shared" si="21"/>
        <v>https://www.aiche.org/academy/conferences/process-plant-safety-symposium/1994/proceeding/session/technical-papers</v>
      </c>
      <c r="S155" s="28" t="s">
        <v>18103</v>
      </c>
      <c r="T155" s="33" t="str">
        <f t="shared" si="22"/>
        <v>https://www.aiche.org/node/1878391/group/9671/session/124271/paper/857261</v>
      </c>
    </row>
    <row r="156" spans="1:20" ht="77.5" x14ac:dyDescent="0.35">
      <c r="A156" s="29">
        <v>155</v>
      </c>
      <c r="B156" s="29">
        <v>1994</v>
      </c>
      <c r="C156" s="29" t="s">
        <v>3926</v>
      </c>
      <c r="D156" s="28" t="s">
        <v>11588</v>
      </c>
      <c r="E156" s="28" t="s">
        <v>14174</v>
      </c>
      <c r="F156" s="28" t="s">
        <v>15806</v>
      </c>
      <c r="G156" s="28"/>
      <c r="H156" s="28"/>
      <c r="I156" s="29" t="s">
        <v>14444</v>
      </c>
      <c r="J156" s="28"/>
      <c r="K156" s="39">
        <v>33</v>
      </c>
      <c r="L156" s="28" t="s">
        <v>13499</v>
      </c>
      <c r="M156" s="33" t="str">
        <f t="shared" si="19"/>
        <v>https://www.aiche.org/academy/conferences/process-plant-safety-symposium/1994/proceeding</v>
      </c>
      <c r="N156" s="40" t="str">
        <f t="shared" si="23"/>
        <v>J. C. Leung, C. F. Askonas, H. K. Fauske, T. R. Fitzsimons, and Z. Wang, "The Role of Relief Pressure On DTBP Decomposition," 1994 Process Plant Safety Symposium, Volume 1, Houston, TX, 28 Feb 1994, AIChE.</v>
      </c>
      <c r="O156" s="28" t="s">
        <v>960</v>
      </c>
      <c r="P156" s="28" t="s">
        <v>3995</v>
      </c>
      <c r="Q156" s="33" t="str">
        <f t="shared" si="20"/>
        <v>https://www.aiche.org/academy/conferences/process-plant-safety-symposium/1994/proceeding</v>
      </c>
      <c r="R156" s="33" t="str">
        <f t="shared" si="21"/>
        <v>https://www.aiche.org/academy/conferences/process-plant-safety-symposium/1994/proceeding/session/technical-papers</v>
      </c>
      <c r="S156" s="28" t="s">
        <v>18104</v>
      </c>
      <c r="T156" s="33" t="str">
        <f t="shared" si="22"/>
        <v>https://www.aiche.org/node/1878391/group/9671/session/124271/paper/857266</v>
      </c>
    </row>
    <row r="157" spans="1:20" ht="77.5" x14ac:dyDescent="0.35">
      <c r="A157" s="29">
        <v>156</v>
      </c>
      <c r="B157" s="29">
        <v>1994</v>
      </c>
      <c r="C157" s="29" t="s">
        <v>3926</v>
      </c>
      <c r="D157" s="28" t="s">
        <v>11588</v>
      </c>
      <c r="E157" s="28" t="s">
        <v>14223</v>
      </c>
      <c r="F157" s="28" t="s">
        <v>3996</v>
      </c>
      <c r="G157" s="28"/>
      <c r="H157" s="28"/>
      <c r="I157" s="29" t="s">
        <v>14445</v>
      </c>
      <c r="J157" s="28"/>
      <c r="K157" s="39">
        <v>34</v>
      </c>
      <c r="L157" s="28" t="s">
        <v>13499</v>
      </c>
      <c r="M157" s="33" t="str">
        <f t="shared" si="19"/>
        <v>https://www.aiche.org/academy/conferences/process-plant-safety-symposium/1994/proceeding</v>
      </c>
      <c r="N157" s="40" t="str">
        <f t="shared" si="23"/>
        <v>M. A. Grolmes and M. J. King, "Simulation of Vented Pressure Vessel Tests for Organic Peroxides," 1994 Process Plant Safety Symposium, Volume 1, Houston, TX, 28 Feb 1994, AIChE.</v>
      </c>
      <c r="O157" s="28" t="s">
        <v>967</v>
      </c>
      <c r="P157" s="28" t="s">
        <v>3997</v>
      </c>
      <c r="Q157" s="33" t="str">
        <f t="shared" si="20"/>
        <v>https://www.aiche.org/academy/conferences/process-plant-safety-symposium/1994/proceeding</v>
      </c>
      <c r="R157" s="33" t="str">
        <f t="shared" si="21"/>
        <v>https://www.aiche.org/academy/conferences/process-plant-safety-symposium/1994/proceeding/session/technical-papers</v>
      </c>
      <c r="S157" s="28" t="s">
        <v>18105</v>
      </c>
      <c r="T157" s="33" t="str">
        <f t="shared" si="22"/>
        <v>https://www.aiche.org/node/1878391/group/9671/session/124271/paper/857271</v>
      </c>
    </row>
    <row r="158" spans="1:20" ht="62" x14ac:dyDescent="0.35">
      <c r="A158" s="29">
        <v>157</v>
      </c>
      <c r="B158" s="29">
        <v>1994</v>
      </c>
      <c r="C158" s="29" t="s">
        <v>3926</v>
      </c>
      <c r="D158" s="28" t="s">
        <v>14410</v>
      </c>
      <c r="E158" s="28" t="s">
        <v>3998</v>
      </c>
      <c r="F158" s="28" t="s">
        <v>3999</v>
      </c>
      <c r="G158" s="28"/>
      <c r="H158" s="28"/>
      <c r="I158" s="29" t="s">
        <v>14446</v>
      </c>
      <c r="J158" s="28"/>
      <c r="K158" s="39">
        <v>35</v>
      </c>
      <c r="L158" s="28" t="s">
        <v>13499</v>
      </c>
      <c r="M158" s="33" t="str">
        <f t="shared" si="19"/>
        <v>https://www.aiche.org/academy/conferences/process-plant-safety-symposium/1994/proceeding</v>
      </c>
      <c r="N158" s="40" t="str">
        <f t="shared" si="23"/>
        <v>E. J. Mullings, "A Common Sense Approach To Safety Systems," 1994 Process Plant Safety Symposium, Volume 1, Houston, TX, 28 Feb 1994, AIChE.</v>
      </c>
      <c r="O158" s="28" t="s">
        <v>969</v>
      </c>
      <c r="P158" s="28" t="s">
        <v>4000</v>
      </c>
      <c r="Q158" s="33" t="str">
        <f t="shared" si="20"/>
        <v>https://www.aiche.org/academy/conferences/process-plant-safety-symposium/1994/proceeding</v>
      </c>
      <c r="R158" s="33" t="str">
        <f t="shared" si="21"/>
        <v>https://www.aiche.org/academy/conferences/process-plant-safety-symposium/1994/proceeding/session/technical-papers</v>
      </c>
      <c r="S158" s="28" t="s">
        <v>18106</v>
      </c>
      <c r="T158" s="33" t="str">
        <f t="shared" si="22"/>
        <v>https://www.aiche.org/node/1878391/group/9671/session/124271/paper/857276</v>
      </c>
    </row>
    <row r="159" spans="1:20" ht="62" x14ac:dyDescent="0.35">
      <c r="A159" s="29">
        <v>158</v>
      </c>
      <c r="B159" s="29">
        <v>1994</v>
      </c>
      <c r="C159" s="29" t="s">
        <v>3926</v>
      </c>
      <c r="D159" s="28" t="s">
        <v>14411</v>
      </c>
      <c r="E159" s="28" t="s">
        <v>14175</v>
      </c>
      <c r="F159" s="28" t="s">
        <v>4001</v>
      </c>
      <c r="G159" s="28"/>
      <c r="H159" s="28"/>
      <c r="I159" s="29" t="s">
        <v>14447</v>
      </c>
      <c r="J159" s="28"/>
      <c r="K159" s="39">
        <v>36</v>
      </c>
      <c r="L159" s="28" t="s">
        <v>13499</v>
      </c>
      <c r="M159" s="33" t="str">
        <f t="shared" si="19"/>
        <v>https://www.aiche.org/academy/conferences/process-plant-safety-symposium/1994/proceeding</v>
      </c>
      <c r="N159" s="40" t="str">
        <f t="shared" si="23"/>
        <v>A. J. McCarthy and B. R. Smith, "Reboiler System Design - The Tricks of The Trade," 1994 Process Plant Safety Symposium, Volume 1, Houston, TX, 28 Feb 1994, AIChE.</v>
      </c>
      <c r="O159" s="28" t="s">
        <v>972</v>
      </c>
      <c r="P159" s="28" t="s">
        <v>4002</v>
      </c>
      <c r="Q159" s="33" t="str">
        <f t="shared" si="20"/>
        <v>https://www.aiche.org/academy/conferences/process-plant-safety-symposium/1994/proceeding</v>
      </c>
      <c r="R159" s="33" t="str">
        <f t="shared" si="21"/>
        <v>https://www.aiche.org/academy/conferences/process-plant-safety-symposium/1994/proceeding/session/technical-papers</v>
      </c>
      <c r="S159" s="28" t="s">
        <v>18107</v>
      </c>
      <c r="T159" s="33" t="str">
        <f t="shared" si="22"/>
        <v>https://www.aiche.org/node/1878391/group/9671/session/124271/paper/857281</v>
      </c>
    </row>
    <row r="160" spans="1:20" ht="77.5" x14ac:dyDescent="0.35">
      <c r="A160" s="29">
        <v>159</v>
      </c>
      <c r="B160" s="29">
        <v>1994</v>
      </c>
      <c r="C160" s="29" t="s">
        <v>3926</v>
      </c>
      <c r="D160" s="28" t="s">
        <v>14411</v>
      </c>
      <c r="E160" s="28" t="s">
        <v>14191</v>
      </c>
      <c r="F160" s="28" t="s">
        <v>4003</v>
      </c>
      <c r="G160" s="28"/>
      <c r="H160" s="28"/>
      <c r="I160" s="29" t="s">
        <v>14448</v>
      </c>
      <c r="J160" s="28"/>
      <c r="K160" s="39">
        <v>37</v>
      </c>
      <c r="L160" s="28" t="s">
        <v>13499</v>
      </c>
      <c r="M160" s="33" t="str">
        <f t="shared" si="19"/>
        <v>https://www.aiche.org/academy/conferences/process-plant-safety-symposium/1994/proceeding</v>
      </c>
      <c r="N160" s="40" t="str">
        <f t="shared" si="23"/>
        <v>P. S. Odom and J. T. Shah, "Future of Artificial Intelligence in Process Synthesis &amp; Design of Safer Petrochemical Plants," 1994 Process Plant Safety Symposium, Volume 1, Houston, TX, 28 Feb 1994, AIChE.</v>
      </c>
      <c r="O160" s="28" t="s">
        <v>976</v>
      </c>
      <c r="P160" s="28" t="s">
        <v>4004</v>
      </c>
      <c r="Q160" s="33" t="str">
        <f t="shared" si="20"/>
        <v>https://www.aiche.org/academy/conferences/process-plant-safety-symposium/1994/proceeding</v>
      </c>
      <c r="R160" s="33" t="str">
        <f t="shared" si="21"/>
        <v>https://www.aiche.org/academy/conferences/process-plant-safety-symposium/1994/proceeding/session/technical-papers</v>
      </c>
      <c r="S160" s="28" t="s">
        <v>18108</v>
      </c>
      <c r="T160" s="33" t="str">
        <f t="shared" si="22"/>
        <v>https://www.aiche.org/node/1878391/group/9671/session/124271/paper/857286</v>
      </c>
    </row>
    <row r="161" spans="1:20" ht="77.5" x14ac:dyDescent="0.35">
      <c r="A161" s="29">
        <v>160</v>
      </c>
      <c r="B161" s="29">
        <v>1994</v>
      </c>
      <c r="C161" s="29" t="s">
        <v>3926</v>
      </c>
      <c r="D161" s="28" t="s">
        <v>14411</v>
      </c>
      <c r="E161" s="28" t="s">
        <v>14224</v>
      </c>
      <c r="F161" s="28" t="s">
        <v>4005</v>
      </c>
      <c r="G161" s="28"/>
      <c r="H161" s="28"/>
      <c r="I161" s="29" t="s">
        <v>14449</v>
      </c>
      <c r="J161" s="28"/>
      <c r="K161" s="39">
        <v>38</v>
      </c>
      <c r="L161" s="28" t="s">
        <v>13499</v>
      </c>
      <c r="M161" s="33" t="str">
        <f t="shared" si="19"/>
        <v>https://www.aiche.org/academy/conferences/process-plant-safety-symposium/1994/proceeding</v>
      </c>
      <c r="N161" s="40" t="str">
        <f t="shared" si="23"/>
        <v>J. Linsley, "The Use of Process Simulation Software for The Design of Relief Systems And Flare Networks," 1994 Process Plant Safety Symposium, Volume 1, Houston, TX, 28 Feb 1994, AIChE.</v>
      </c>
      <c r="O161" s="28" t="s">
        <v>981</v>
      </c>
      <c r="P161" s="28" t="s">
        <v>4006</v>
      </c>
      <c r="Q161" s="33" t="str">
        <f t="shared" si="20"/>
        <v>https://www.aiche.org/academy/conferences/process-plant-safety-symposium/1994/proceeding</v>
      </c>
      <c r="R161" s="33" t="str">
        <f t="shared" si="21"/>
        <v>https://www.aiche.org/academy/conferences/process-plant-safety-symposium/1994/proceeding/session/technical-papers</v>
      </c>
      <c r="S161" s="28" t="s">
        <v>18109</v>
      </c>
      <c r="T161" s="33" t="str">
        <f t="shared" si="22"/>
        <v>https://www.aiche.org/node/1878391/group/9671/session/124271/paper/857291</v>
      </c>
    </row>
    <row r="162" spans="1:20" ht="77.5" x14ac:dyDescent="0.35">
      <c r="A162" s="29">
        <v>161</v>
      </c>
      <c r="B162" s="29">
        <v>1994</v>
      </c>
      <c r="C162" s="29" t="s">
        <v>3926</v>
      </c>
      <c r="D162" s="28" t="s">
        <v>14412</v>
      </c>
      <c r="E162" s="28" t="s">
        <v>4007</v>
      </c>
      <c r="F162" s="28" t="s">
        <v>4008</v>
      </c>
      <c r="G162" s="28"/>
      <c r="H162" s="28"/>
      <c r="I162" s="29" t="s">
        <v>14450</v>
      </c>
      <c r="J162" s="28"/>
      <c r="K162" s="39">
        <v>39</v>
      </c>
      <c r="L162" s="28" t="s">
        <v>13499</v>
      </c>
      <c r="M162" s="33" t="str">
        <f>HYPERLINK("https://www.aiche.org/academy/conferences/process-plant-safety-symposium/1994/proceeding")</f>
        <v>https://www.aiche.org/academy/conferences/process-plant-safety-symposium/1994/proceeding</v>
      </c>
      <c r="N162" s="40" t="str">
        <f t="shared" si="23"/>
        <v>J. C. Manzella, "Assisting Batch Chemical Operations To Develop Effective Process Safety Management Programs," 1994 Process Plant Safety Symposium, Volume 1, Houston, TX, 28 Feb 1994, AIChE.</v>
      </c>
      <c r="O162" s="28" t="s">
        <v>983</v>
      </c>
      <c r="P162" s="28" t="s">
        <v>4009</v>
      </c>
      <c r="Q162" s="33" t="str">
        <f>HYPERLINK("https://www.aiche.org/academy/conferences/process-plant-safety-symposium/1994/proceeding")</f>
        <v>https://www.aiche.org/academy/conferences/process-plant-safety-symposium/1994/proceeding</v>
      </c>
      <c r="R162" s="33" t="str">
        <f>HYPERLINK("https://www.aiche.org/academy/conferences/process-plant-safety-symposium/1994/proceeding/session/technical-papers")</f>
        <v>https://www.aiche.org/academy/conferences/process-plant-safety-symposium/1994/proceeding/session/technical-papers</v>
      </c>
      <c r="S162" s="28" t="s">
        <v>18110</v>
      </c>
      <c r="T162" s="33" t="str">
        <f t="shared" si="22"/>
        <v>https://www.aiche.org/node/1878391/group/9671/session/124271/paper/857296</v>
      </c>
    </row>
    <row r="163" spans="1:20" ht="77.5" x14ac:dyDescent="0.35">
      <c r="A163" s="29">
        <v>162</v>
      </c>
      <c r="B163" s="29">
        <v>1994</v>
      </c>
      <c r="C163" s="29" t="s">
        <v>11345</v>
      </c>
      <c r="D163" s="28" t="s">
        <v>11331</v>
      </c>
      <c r="E163" s="28" t="s">
        <v>11332</v>
      </c>
      <c r="F163" s="28" t="s">
        <v>11333</v>
      </c>
      <c r="G163" s="28"/>
      <c r="H163" s="28"/>
      <c r="I163" s="29" t="s">
        <v>15055</v>
      </c>
      <c r="J163" s="28"/>
      <c r="K163" s="39" t="s">
        <v>35</v>
      </c>
      <c r="L163" s="28" t="s">
        <v>13500</v>
      </c>
      <c r="M163" s="33" t="str">
        <f t="shared" ref="M163:M211" si="24">HYPERLINK("https://www.aiche.org/academy/conferences/process-plant-safety-symposium/1994/proceeding-0")</f>
        <v>https://www.aiche.org/academy/conferences/process-plant-safety-symposium/1994/proceeding-0</v>
      </c>
      <c r="N163" s="40" t="str">
        <f t="shared" si="23"/>
        <v>J. A. Johnson, "Coordination of State and Federal Chemical Accident Prevention Programs," 1994 Process Plant Safety Symposium, Volume 2, Houston, TX, 28 Feb 1994, AIChE.</v>
      </c>
      <c r="O163" s="41" t="s">
        <v>704</v>
      </c>
      <c r="P163" s="28" t="s">
        <v>11334</v>
      </c>
      <c r="Q163" s="33" t="str">
        <f t="shared" ref="Q163:Q211" si="25">HYPERLINK("https://www.aiche.org/academy/conferences/process-plant-safety-symposium/1994/proceeding-0")</f>
        <v>https://www.aiche.org/academy/conferences/process-plant-safety-symposium/1994/proceeding-0</v>
      </c>
      <c r="R163" s="33" t="str">
        <f t="shared" ref="R163:R211" si="26">HYPERLINK("https://www.aiche.org/academy/conferences/process-plant-safety-symposium/1994/proceeding-0/session/technical-papers")</f>
        <v>https://www.aiche.org/academy/conferences/process-plant-safety-symposium/1994/proceeding-0/session/technical-papers</v>
      </c>
      <c r="S163" s="28" t="s">
        <v>18111</v>
      </c>
      <c r="T163" s="33" t="str">
        <f t="shared" si="22"/>
        <v>https://www.aiche.org/node/1886906/group/9676/session/124281/paper/857311</v>
      </c>
    </row>
    <row r="164" spans="1:20" ht="62" x14ac:dyDescent="0.35">
      <c r="A164" s="29">
        <v>163</v>
      </c>
      <c r="B164" s="29">
        <v>1994</v>
      </c>
      <c r="C164" s="29" t="s">
        <v>11345</v>
      </c>
      <c r="D164" s="28" t="s">
        <v>11331</v>
      </c>
      <c r="E164" s="28" t="s">
        <v>15008</v>
      </c>
      <c r="F164" s="28" t="s">
        <v>11346</v>
      </c>
      <c r="G164" s="28"/>
      <c r="H164" s="28"/>
      <c r="I164" s="29" t="s">
        <v>14451</v>
      </c>
      <c r="J164" s="28"/>
      <c r="K164" s="39" t="s">
        <v>36</v>
      </c>
      <c r="L164" s="28" t="s">
        <v>13500</v>
      </c>
      <c r="M164" s="33" t="str">
        <f t="shared" si="24"/>
        <v>https://www.aiche.org/academy/conferences/process-plant-safety-symposium/1994/proceeding-0</v>
      </c>
      <c r="N164" s="40" t="str">
        <f t="shared" si="23"/>
        <v>R. Baldini and A. Edwards, "Risk Analysis to Select Risk Reduction Alternates," 1994 Process Plant Safety Symposium, Volume 2, Houston, TX, 28 Feb 1994, AIChE.</v>
      </c>
      <c r="O164" s="42" t="s">
        <v>708</v>
      </c>
      <c r="P164" s="28" t="s">
        <v>11347</v>
      </c>
      <c r="Q164" s="33" t="str">
        <f t="shared" si="25"/>
        <v>https://www.aiche.org/academy/conferences/process-plant-safety-symposium/1994/proceeding-0</v>
      </c>
      <c r="R164" s="33" t="str">
        <f t="shared" si="26"/>
        <v>https://www.aiche.org/academy/conferences/process-plant-safety-symposium/1994/proceeding-0/session/technical-papers</v>
      </c>
      <c r="S164" s="28" t="s">
        <v>18112</v>
      </c>
      <c r="T164" s="33" t="str">
        <f t="shared" si="22"/>
        <v>https://www.aiche.org/node/1886906/group/9676/session/124281/paper/857316</v>
      </c>
    </row>
    <row r="165" spans="1:20" ht="62" x14ac:dyDescent="0.35">
      <c r="A165" s="29">
        <v>164</v>
      </c>
      <c r="B165" s="29">
        <v>1994</v>
      </c>
      <c r="C165" s="29" t="s">
        <v>11345</v>
      </c>
      <c r="D165" s="28" t="s">
        <v>11348</v>
      </c>
      <c r="E165" s="28" t="s">
        <v>11349</v>
      </c>
      <c r="F165" s="28" t="s">
        <v>15009</v>
      </c>
      <c r="G165" s="28"/>
      <c r="H165" s="28"/>
      <c r="I165" s="29" t="s">
        <v>14452</v>
      </c>
      <c r="J165" s="28"/>
      <c r="K165" s="39" t="s">
        <v>37</v>
      </c>
      <c r="L165" s="28" t="s">
        <v>13500</v>
      </c>
      <c r="M165" s="33" t="str">
        <f t="shared" si="24"/>
        <v>https://www.aiche.org/academy/conferences/process-plant-safety-symposium/1994/proceeding-0</v>
      </c>
      <c r="N165" s="40" t="str">
        <f t="shared" si="23"/>
        <v>B. A. Badino, "Mercury Rising: Confronting the Perception and Reality of a Pollutant," 1994 Process Plant Safety Symposium, Volume 2, Houston, TX, 28 Feb 1994, AIChE.</v>
      </c>
      <c r="O165" s="42" t="s">
        <v>711</v>
      </c>
      <c r="P165" s="28" t="s">
        <v>15056</v>
      </c>
      <c r="Q165" s="33" t="str">
        <f t="shared" si="25"/>
        <v>https://www.aiche.org/academy/conferences/process-plant-safety-symposium/1994/proceeding-0</v>
      </c>
      <c r="R165" s="33" t="str">
        <f t="shared" si="26"/>
        <v>https://www.aiche.org/academy/conferences/process-plant-safety-symposium/1994/proceeding-0/session/technical-papers</v>
      </c>
      <c r="S165" s="28" t="s">
        <v>18113</v>
      </c>
      <c r="T165" s="33" t="str">
        <f t="shared" si="22"/>
        <v>https://www.aiche.org/node/1886906/group/9676/session/124281/paper/857321</v>
      </c>
    </row>
    <row r="166" spans="1:20" ht="62" x14ac:dyDescent="0.35">
      <c r="A166" s="29">
        <v>165</v>
      </c>
      <c r="B166" s="29">
        <v>1994</v>
      </c>
      <c r="C166" s="29" t="s">
        <v>11345</v>
      </c>
      <c r="D166" s="28" t="s">
        <v>11348</v>
      </c>
      <c r="E166" s="28" t="s">
        <v>11350</v>
      </c>
      <c r="F166" s="28" t="s">
        <v>11351</v>
      </c>
      <c r="G166" s="28"/>
      <c r="H166" s="28"/>
      <c r="I166" s="29" t="s">
        <v>14453</v>
      </c>
      <c r="J166" s="28"/>
      <c r="K166" s="39" t="s">
        <v>38</v>
      </c>
      <c r="L166" s="28" t="s">
        <v>13500</v>
      </c>
      <c r="M166" s="33" t="str">
        <f t="shared" si="24"/>
        <v>https://www.aiche.org/academy/conferences/process-plant-safety-symposium/1994/proceeding-0</v>
      </c>
      <c r="N166" s="40" t="str">
        <f t="shared" si="23"/>
        <v>R. T. Perry, "Experiences in Open Communications with Plant Communities," 1994 Process Plant Safety Symposium, Volume 2, Houston, TX, 28 Feb 1994, AIChE.</v>
      </c>
      <c r="O166" s="42" t="s">
        <v>715</v>
      </c>
      <c r="P166" s="28" t="s">
        <v>11352</v>
      </c>
      <c r="Q166" s="33" t="str">
        <f t="shared" si="25"/>
        <v>https://www.aiche.org/academy/conferences/process-plant-safety-symposium/1994/proceeding-0</v>
      </c>
      <c r="R166" s="33" t="str">
        <f t="shared" si="26"/>
        <v>https://www.aiche.org/academy/conferences/process-plant-safety-symposium/1994/proceeding-0/session/technical-papers</v>
      </c>
      <c r="S166" s="28" t="s">
        <v>18114</v>
      </c>
      <c r="T166" s="33" t="str">
        <f t="shared" si="22"/>
        <v>https://www.aiche.org/node/1886906/group/9676/session/124281/paper/857326</v>
      </c>
    </row>
    <row r="167" spans="1:20" ht="62" x14ac:dyDescent="0.35">
      <c r="A167" s="29">
        <v>166</v>
      </c>
      <c r="B167" s="29">
        <v>1994</v>
      </c>
      <c r="C167" s="29" t="s">
        <v>11345</v>
      </c>
      <c r="D167" s="28" t="s">
        <v>11348</v>
      </c>
      <c r="E167" s="28" t="s">
        <v>11353</v>
      </c>
      <c r="F167" s="28" t="s">
        <v>11354</v>
      </c>
      <c r="G167" s="28"/>
      <c r="H167" s="28"/>
      <c r="I167" s="29" t="s">
        <v>14454</v>
      </c>
      <c r="J167" s="28"/>
      <c r="K167" s="39" t="s">
        <v>39</v>
      </c>
      <c r="L167" s="28" t="s">
        <v>13500</v>
      </c>
      <c r="M167" s="33" t="str">
        <f t="shared" si="24"/>
        <v>https://www.aiche.org/academy/conferences/process-plant-safety-symposium/1994/proceeding-0</v>
      </c>
      <c r="N167" s="40" t="str">
        <f t="shared" si="23"/>
        <v>D. L. Meade and D. B. Herndon, "Community Advisory Panels: The Monsanto Experience," 1994 Process Plant Safety Symposium, Volume 2, Houston, TX, 28 Feb 1994, AIChE.</v>
      </c>
      <c r="O167" s="42" t="s">
        <v>719</v>
      </c>
      <c r="P167" s="28" t="s">
        <v>11355</v>
      </c>
      <c r="Q167" s="33" t="str">
        <f t="shared" si="25"/>
        <v>https://www.aiche.org/academy/conferences/process-plant-safety-symposium/1994/proceeding-0</v>
      </c>
      <c r="R167" s="33" t="str">
        <f t="shared" si="26"/>
        <v>https://www.aiche.org/academy/conferences/process-plant-safety-symposium/1994/proceeding-0/session/technical-papers</v>
      </c>
      <c r="S167" s="28" t="s">
        <v>18115</v>
      </c>
      <c r="T167" s="33" t="str">
        <f t="shared" si="22"/>
        <v>https://www.aiche.org/node/1886906/group/9676/session/124281/paper/857331</v>
      </c>
    </row>
    <row r="168" spans="1:20" ht="62" x14ac:dyDescent="0.35">
      <c r="A168" s="29">
        <v>167</v>
      </c>
      <c r="B168" s="29">
        <v>1994</v>
      </c>
      <c r="C168" s="29" t="s">
        <v>11345</v>
      </c>
      <c r="D168" s="28" t="s">
        <v>11348</v>
      </c>
      <c r="E168" s="28" t="s">
        <v>15010</v>
      </c>
      <c r="F168" s="28" t="s">
        <v>11356</v>
      </c>
      <c r="G168" s="28"/>
      <c r="H168" s="28"/>
      <c r="I168" s="29" t="s">
        <v>14455</v>
      </c>
      <c r="J168" s="28"/>
      <c r="K168" s="39" t="s">
        <v>40</v>
      </c>
      <c r="L168" s="28" t="s">
        <v>13500</v>
      </c>
      <c r="M168" s="33" t="str">
        <f t="shared" si="24"/>
        <v>https://www.aiche.org/academy/conferences/process-plant-safety-symposium/1994/proceeding-0</v>
      </c>
      <c r="N168" s="40" t="str">
        <f t="shared" si="23"/>
        <v>H. H. Reed, "Value-based Safety: Making a Difference," 1994 Process Plant Safety Symposium, Volume 2, Houston, TX, 28 Feb 1994, AIChE.</v>
      </c>
      <c r="O168" s="42" t="s">
        <v>723</v>
      </c>
      <c r="P168" s="28" t="s">
        <v>15057</v>
      </c>
      <c r="Q168" s="33" t="str">
        <f t="shared" si="25"/>
        <v>https://www.aiche.org/academy/conferences/process-plant-safety-symposium/1994/proceeding-0</v>
      </c>
      <c r="R168" s="33" t="str">
        <f t="shared" si="26"/>
        <v>https://www.aiche.org/academy/conferences/process-plant-safety-symposium/1994/proceeding-0/session/technical-papers</v>
      </c>
      <c r="S168" s="28" t="s">
        <v>18116</v>
      </c>
      <c r="T168" s="33" t="str">
        <f t="shared" si="22"/>
        <v>https://www.aiche.org/node/1886906/group/9676/session/124281/paper/857336</v>
      </c>
    </row>
    <row r="169" spans="1:20" ht="77.5" x14ac:dyDescent="0.35">
      <c r="A169" s="29">
        <v>168</v>
      </c>
      <c r="B169" s="29">
        <v>1994</v>
      </c>
      <c r="C169" s="29" t="s">
        <v>11345</v>
      </c>
      <c r="D169" s="28" t="s">
        <v>11357</v>
      </c>
      <c r="E169" s="28" t="s">
        <v>15011</v>
      </c>
      <c r="F169" s="28" t="s">
        <v>4008</v>
      </c>
      <c r="G169" s="28"/>
      <c r="H169" s="28"/>
      <c r="I169" s="29" t="s">
        <v>14456</v>
      </c>
      <c r="J169" s="28"/>
      <c r="K169" s="39" t="s">
        <v>41</v>
      </c>
      <c r="L169" s="28" t="s">
        <v>13500</v>
      </c>
      <c r="M169" s="33" t="str">
        <f t="shared" si="24"/>
        <v>https://www.aiche.org/academy/conferences/process-plant-safety-symposium/1994/proceeding-0</v>
      </c>
      <c r="N169" s="40" t="str">
        <f t="shared" si="23"/>
        <v>J. C. Manzella, "Design and implementation of an Effective Process Safety Management System," 1994 Process Plant Safety Symposium, Volume 2, Houston, TX, 28 Feb 1994, AIChE.</v>
      </c>
      <c r="O169" s="42" t="s">
        <v>726</v>
      </c>
      <c r="P169" s="28" t="s">
        <v>11358</v>
      </c>
      <c r="Q169" s="33" t="str">
        <f t="shared" si="25"/>
        <v>https://www.aiche.org/academy/conferences/process-plant-safety-symposium/1994/proceeding-0</v>
      </c>
      <c r="R169" s="33" t="str">
        <f t="shared" si="26"/>
        <v>https://www.aiche.org/academy/conferences/process-plant-safety-symposium/1994/proceeding-0/session/technical-papers</v>
      </c>
      <c r="S169" s="28" t="s">
        <v>18117</v>
      </c>
      <c r="T169" s="33" t="str">
        <f t="shared" si="22"/>
        <v>https://www.aiche.org/node/1886906/group/9676/session/124281/paper/857341</v>
      </c>
    </row>
    <row r="170" spans="1:20" ht="62" x14ac:dyDescent="0.35">
      <c r="A170" s="29">
        <v>169</v>
      </c>
      <c r="B170" s="29">
        <v>1994</v>
      </c>
      <c r="C170" s="29" t="s">
        <v>11345</v>
      </c>
      <c r="D170" s="28" t="s">
        <v>11357</v>
      </c>
      <c r="E170" s="28" t="s">
        <v>15012</v>
      </c>
      <c r="F170" s="28" t="s">
        <v>11359</v>
      </c>
      <c r="G170" s="28"/>
      <c r="H170" s="28"/>
      <c r="I170" s="29" t="s">
        <v>14457</v>
      </c>
      <c r="J170" s="28"/>
      <c r="K170" s="39" t="s">
        <v>42</v>
      </c>
      <c r="L170" s="28" t="s">
        <v>13500</v>
      </c>
      <c r="M170" s="33" t="str">
        <f t="shared" si="24"/>
        <v>https://www.aiche.org/academy/conferences/process-plant-safety-symposium/1994/proceeding-0</v>
      </c>
      <c r="N170" s="40" t="str">
        <f t="shared" si="23"/>
        <v>J. E. Smith, "Living Through 'Worst Case' Communication," 1994 Process Plant Safety Symposium, Volume 2, Houston, TX, 28 Feb 1994, AIChE.</v>
      </c>
      <c r="O170" s="42" t="s">
        <v>729</v>
      </c>
      <c r="P170" s="28" t="s">
        <v>11360</v>
      </c>
      <c r="Q170" s="33" t="str">
        <f t="shared" si="25"/>
        <v>https://www.aiche.org/academy/conferences/process-plant-safety-symposium/1994/proceeding-0</v>
      </c>
      <c r="R170" s="33" t="str">
        <f t="shared" si="26"/>
        <v>https://www.aiche.org/academy/conferences/process-plant-safety-symposium/1994/proceeding-0/session/technical-papers</v>
      </c>
      <c r="S170" s="28" t="s">
        <v>18118</v>
      </c>
      <c r="T170" s="33" t="str">
        <f t="shared" si="22"/>
        <v>https://www.aiche.org/node/1886906/group/9676/session/124281/paper/857346</v>
      </c>
    </row>
    <row r="171" spans="1:20" ht="77.5" x14ac:dyDescent="0.35">
      <c r="A171" s="29">
        <v>170</v>
      </c>
      <c r="B171" s="29">
        <v>1994</v>
      </c>
      <c r="C171" s="29" t="s">
        <v>11345</v>
      </c>
      <c r="D171" s="28" t="s">
        <v>11361</v>
      </c>
      <c r="E171" s="28" t="s">
        <v>15013</v>
      </c>
      <c r="F171" s="28" t="s">
        <v>15014</v>
      </c>
      <c r="G171" s="28"/>
      <c r="H171" s="28"/>
      <c r="I171" s="29" t="s">
        <v>14458</v>
      </c>
      <c r="J171" s="28"/>
      <c r="K171" s="39" t="s">
        <v>43</v>
      </c>
      <c r="L171" s="28" t="s">
        <v>13500</v>
      </c>
      <c r="M171" s="33" t="str">
        <f t="shared" si="24"/>
        <v>https://www.aiche.org/academy/conferences/process-plant-safety-symposium/1994/proceeding-0</v>
      </c>
      <c r="N171" s="40" t="str">
        <f t="shared" si="23"/>
        <v>C. Thames, M. Paradies and L. Unger, "Empowering Employees to Investigate Incidents," 1994 Process Plant Safety Symposium, Volume 2, Houston, TX, 28 Feb 1994, AIChE.</v>
      </c>
      <c r="O171" s="42" t="s">
        <v>732</v>
      </c>
      <c r="P171" s="28" t="s">
        <v>11362</v>
      </c>
      <c r="Q171" s="33" t="str">
        <f t="shared" si="25"/>
        <v>https://www.aiche.org/academy/conferences/process-plant-safety-symposium/1994/proceeding-0</v>
      </c>
      <c r="R171" s="33" t="str">
        <f t="shared" si="26"/>
        <v>https://www.aiche.org/academy/conferences/process-plant-safety-symposium/1994/proceeding-0/session/technical-papers</v>
      </c>
      <c r="S171" s="28" t="s">
        <v>18119</v>
      </c>
      <c r="T171" s="33" t="str">
        <f t="shared" si="22"/>
        <v>https://www.aiche.org/node/1886906/group/9676/session/124281/paper/857351</v>
      </c>
    </row>
    <row r="172" spans="1:20" ht="62" x14ac:dyDescent="0.35">
      <c r="A172" s="29">
        <v>171</v>
      </c>
      <c r="B172" s="29">
        <v>1994</v>
      </c>
      <c r="C172" s="29" t="s">
        <v>11345</v>
      </c>
      <c r="D172" s="28" t="s">
        <v>11361</v>
      </c>
      <c r="E172" s="28" t="s">
        <v>15015</v>
      </c>
      <c r="F172" s="28" t="s">
        <v>3930</v>
      </c>
      <c r="G172" s="28"/>
      <c r="H172" s="28"/>
      <c r="I172" s="29" t="s">
        <v>14459</v>
      </c>
      <c r="J172" s="28"/>
      <c r="K172" s="39">
        <v>10</v>
      </c>
      <c r="L172" s="28" t="s">
        <v>13500</v>
      </c>
      <c r="M172" s="33" t="str">
        <f t="shared" si="24"/>
        <v>https://www.aiche.org/academy/conferences/process-plant-safety-symposium/1994/proceeding-0</v>
      </c>
      <c r="N172" s="40" t="str">
        <f t="shared" si="23"/>
        <v>K. E. Shores, "Post Incident Investigation Utilizing Forensic Chemistry and Engineering," 1994 Process Plant Safety Symposium, Volume 2, Houston, TX, 28 Feb 1994, AIChE.</v>
      </c>
      <c r="O172" s="28" t="s">
        <v>75</v>
      </c>
      <c r="P172" s="28" t="s">
        <v>11363</v>
      </c>
      <c r="Q172" s="33" t="str">
        <f t="shared" si="25"/>
        <v>https://www.aiche.org/academy/conferences/process-plant-safety-symposium/1994/proceeding-0</v>
      </c>
      <c r="R172" s="33" t="str">
        <f t="shared" si="26"/>
        <v>https://www.aiche.org/academy/conferences/process-plant-safety-symposium/1994/proceeding-0/session/technical-papers</v>
      </c>
      <c r="S172" s="28" t="s">
        <v>18120</v>
      </c>
      <c r="T172" s="33" t="str">
        <f t="shared" si="22"/>
        <v>https://www.aiche.org/node/1886906/group/9676/session/124281/paper/857356</v>
      </c>
    </row>
    <row r="173" spans="1:20" ht="77.5" x14ac:dyDescent="0.35">
      <c r="A173" s="29">
        <v>172</v>
      </c>
      <c r="B173" s="29">
        <v>1994</v>
      </c>
      <c r="C173" s="29" t="s">
        <v>11345</v>
      </c>
      <c r="D173" s="28" t="s">
        <v>11364</v>
      </c>
      <c r="E173" s="28" t="s">
        <v>15016</v>
      </c>
      <c r="F173" s="28" t="s">
        <v>8202</v>
      </c>
      <c r="G173" s="28"/>
      <c r="H173" s="28"/>
      <c r="I173" s="29" t="s">
        <v>14460</v>
      </c>
      <c r="J173" s="28"/>
      <c r="K173" s="39">
        <v>11</v>
      </c>
      <c r="L173" s="28" t="s">
        <v>13500</v>
      </c>
      <c r="M173" s="33" t="str">
        <f t="shared" si="24"/>
        <v>https://www.aiche.org/academy/conferences/process-plant-safety-symposium/1994/proceeding-0</v>
      </c>
      <c r="N173" s="40" t="str">
        <f t="shared" si="23"/>
        <v>M. Weber, "TUV type Approval of Programmable Electronic Systems Requirements and Procedures," 1994 Process Plant Safety Symposium, Volume 2, Houston, TX, 28 Feb 1994, AIChE.</v>
      </c>
      <c r="O173" s="28" t="s">
        <v>79</v>
      </c>
      <c r="P173" s="28" t="s">
        <v>11365</v>
      </c>
      <c r="Q173" s="33" t="str">
        <f t="shared" si="25"/>
        <v>https://www.aiche.org/academy/conferences/process-plant-safety-symposium/1994/proceeding-0</v>
      </c>
      <c r="R173" s="33" t="str">
        <f t="shared" si="26"/>
        <v>https://www.aiche.org/academy/conferences/process-plant-safety-symposium/1994/proceeding-0/session/technical-papers</v>
      </c>
      <c r="S173" s="28" t="s">
        <v>18121</v>
      </c>
      <c r="T173" s="33" t="str">
        <f t="shared" si="22"/>
        <v>https://www.aiche.org/node/1886906/group/9676/session/124281/paper/857361</v>
      </c>
    </row>
    <row r="174" spans="1:20" ht="62" x14ac:dyDescent="0.35">
      <c r="A174" s="29">
        <v>173</v>
      </c>
      <c r="B174" s="29">
        <v>1994</v>
      </c>
      <c r="C174" s="29" t="s">
        <v>11345</v>
      </c>
      <c r="D174" s="28" t="s">
        <v>11364</v>
      </c>
      <c r="E174" s="28" t="s">
        <v>15017</v>
      </c>
      <c r="F174" s="28" t="s">
        <v>15018</v>
      </c>
      <c r="G174" s="28"/>
      <c r="H174" s="28"/>
      <c r="I174" s="29" t="s">
        <v>14461</v>
      </c>
      <c r="J174" s="28"/>
      <c r="K174" s="39">
        <v>12</v>
      </c>
      <c r="L174" s="28" t="s">
        <v>13500</v>
      </c>
      <c r="M174" s="33" t="str">
        <f t="shared" si="24"/>
        <v>https://www.aiche.org/academy/conferences/process-plant-safety-symposium/1994/proceeding-0</v>
      </c>
      <c r="N174" s="40" t="str">
        <f t="shared" si="23"/>
        <v>H. E. Storey, "Electronic Systems Evaluation A User Perspective," 1994 Process Plant Safety Symposium, Volume 2, Houston, TX, 28 Feb 1994, AIChE.</v>
      </c>
      <c r="O174" s="28" t="s">
        <v>83</v>
      </c>
      <c r="P174" s="28" t="s">
        <v>11366</v>
      </c>
      <c r="Q174" s="33" t="str">
        <f t="shared" si="25"/>
        <v>https://www.aiche.org/academy/conferences/process-plant-safety-symposium/1994/proceeding-0</v>
      </c>
      <c r="R174" s="33" t="str">
        <f t="shared" si="26"/>
        <v>https://www.aiche.org/academy/conferences/process-plant-safety-symposium/1994/proceeding-0/session/technical-papers</v>
      </c>
      <c r="S174" s="28" t="s">
        <v>18122</v>
      </c>
      <c r="T174" s="33" t="str">
        <f t="shared" si="22"/>
        <v>https://www.aiche.org/node/1886906/group/9676/session/124281/paper/857366</v>
      </c>
    </row>
    <row r="175" spans="1:20" ht="77.5" x14ac:dyDescent="0.35">
      <c r="A175" s="29">
        <v>174</v>
      </c>
      <c r="B175" s="29">
        <v>1994</v>
      </c>
      <c r="C175" s="29" t="s">
        <v>11345</v>
      </c>
      <c r="D175" s="28" t="s">
        <v>11364</v>
      </c>
      <c r="E175" s="28" t="s">
        <v>15019</v>
      </c>
      <c r="F175" s="28" t="s">
        <v>1891</v>
      </c>
      <c r="G175" s="28"/>
      <c r="H175" s="28"/>
      <c r="I175" s="29" t="s">
        <v>14462</v>
      </c>
      <c r="J175" s="28"/>
      <c r="K175" s="39">
        <v>13</v>
      </c>
      <c r="L175" s="28" t="s">
        <v>13500</v>
      </c>
      <c r="M175" s="33" t="str">
        <f t="shared" si="24"/>
        <v>https://www.aiche.org/academy/conferences/process-plant-safety-symposium/1994/proceeding-0</v>
      </c>
      <c r="N175" s="40" t="str">
        <f t="shared" si="23"/>
        <v>V. J. Maggioli, "Environmental Influence on Programmable Electronic Control System Reliability," 1994 Process Plant Safety Symposium, Volume 2, Houston, TX, 28 Feb 1994, AIChE.</v>
      </c>
      <c r="O175" s="28" t="s">
        <v>86</v>
      </c>
      <c r="P175" s="28" t="s">
        <v>11367</v>
      </c>
      <c r="Q175" s="33" t="str">
        <f t="shared" si="25"/>
        <v>https://www.aiche.org/academy/conferences/process-plant-safety-symposium/1994/proceeding-0</v>
      </c>
      <c r="R175" s="33" t="str">
        <f t="shared" si="26"/>
        <v>https://www.aiche.org/academy/conferences/process-plant-safety-symposium/1994/proceeding-0/session/technical-papers</v>
      </c>
      <c r="S175" s="28" t="s">
        <v>18123</v>
      </c>
      <c r="T175" s="33" t="str">
        <f t="shared" si="22"/>
        <v>https://www.aiche.org/node/1886906/group/9676/session/124281/paper/857371</v>
      </c>
    </row>
    <row r="176" spans="1:20" ht="62" x14ac:dyDescent="0.35">
      <c r="A176" s="29">
        <v>175</v>
      </c>
      <c r="B176" s="29">
        <v>1994</v>
      </c>
      <c r="C176" s="29" t="s">
        <v>11345</v>
      </c>
      <c r="D176" s="28" t="s">
        <v>11364</v>
      </c>
      <c r="E176" s="28" t="s">
        <v>15020</v>
      </c>
      <c r="F176" s="28" t="s">
        <v>4779</v>
      </c>
      <c r="G176" s="28"/>
      <c r="H176" s="28"/>
      <c r="I176" s="29" t="s">
        <v>14463</v>
      </c>
      <c r="J176" s="28"/>
      <c r="K176" s="39">
        <v>14</v>
      </c>
      <c r="L176" s="28" t="s">
        <v>13500</v>
      </c>
      <c r="M176" s="33" t="str">
        <f t="shared" si="24"/>
        <v>https://www.aiche.org/academy/conferences/process-plant-safety-symposium/1994/proceeding-0</v>
      </c>
      <c r="N176" s="40" t="str">
        <f t="shared" si="23"/>
        <v>J. A. Shaw, "Is Your Control System Critical to Plant Safety?," 1994 Process Plant Safety Symposium, Volume 2, Houston, TX, 28 Feb 1994, AIChE.</v>
      </c>
      <c r="O176" s="28" t="s">
        <v>89</v>
      </c>
      <c r="P176" s="28" t="s">
        <v>11368</v>
      </c>
      <c r="Q176" s="33" t="str">
        <f t="shared" si="25"/>
        <v>https://www.aiche.org/academy/conferences/process-plant-safety-symposium/1994/proceeding-0</v>
      </c>
      <c r="R176" s="33" t="str">
        <f t="shared" si="26"/>
        <v>https://www.aiche.org/academy/conferences/process-plant-safety-symposium/1994/proceeding-0/session/technical-papers</v>
      </c>
      <c r="S176" s="28" t="s">
        <v>18124</v>
      </c>
      <c r="T176" s="33" t="str">
        <f t="shared" si="22"/>
        <v>https://www.aiche.org/node/1886906/group/9676/session/124281/paper/857376</v>
      </c>
    </row>
    <row r="177" spans="1:20" ht="62" x14ac:dyDescent="0.35">
      <c r="A177" s="29">
        <v>176</v>
      </c>
      <c r="B177" s="29">
        <v>1994</v>
      </c>
      <c r="C177" s="29" t="s">
        <v>11345</v>
      </c>
      <c r="D177" s="28" t="s">
        <v>11364</v>
      </c>
      <c r="E177" s="28" t="s">
        <v>11369</v>
      </c>
      <c r="F177" s="28" t="s">
        <v>1898</v>
      </c>
      <c r="G177" s="28"/>
      <c r="H177" s="28"/>
      <c r="I177" s="29" t="s">
        <v>14464</v>
      </c>
      <c r="J177" s="28"/>
      <c r="K177" s="39">
        <v>15</v>
      </c>
      <c r="L177" s="28" t="s">
        <v>13500</v>
      </c>
      <c r="M177" s="33" t="str">
        <f t="shared" si="24"/>
        <v>https://www.aiche.org/academy/conferences/process-plant-safety-symposium/1994/proceeding-0</v>
      </c>
      <c r="N177" s="40" t="str">
        <f t="shared" si="23"/>
        <v>P. Gruhn, "Where is the Weak Link in Your Safety System?," 1994 Process Plant Safety Symposium, Volume 2, Houston, TX, 28 Feb 1994, AIChE.</v>
      </c>
      <c r="O177" s="28" t="s">
        <v>92</v>
      </c>
      <c r="P177" s="28" t="s">
        <v>11370</v>
      </c>
      <c r="Q177" s="33" t="str">
        <f t="shared" si="25"/>
        <v>https://www.aiche.org/academy/conferences/process-plant-safety-symposium/1994/proceeding-0</v>
      </c>
      <c r="R177" s="33" t="str">
        <f t="shared" si="26"/>
        <v>https://www.aiche.org/academy/conferences/process-plant-safety-symposium/1994/proceeding-0/session/technical-papers</v>
      </c>
      <c r="S177" s="28" t="s">
        <v>18125</v>
      </c>
      <c r="T177" s="33" t="str">
        <f t="shared" si="22"/>
        <v>https://www.aiche.org/node/1886906/group/9676/session/124281/paper/857381</v>
      </c>
    </row>
    <row r="178" spans="1:20" ht="62" x14ac:dyDescent="0.35">
      <c r="A178" s="29">
        <v>177</v>
      </c>
      <c r="B178" s="29">
        <v>1994</v>
      </c>
      <c r="C178" s="29" t="s">
        <v>11345</v>
      </c>
      <c r="D178" s="28" t="s">
        <v>11364</v>
      </c>
      <c r="E178" s="28" t="s">
        <v>15021</v>
      </c>
      <c r="F178" s="28" t="s">
        <v>11371</v>
      </c>
      <c r="G178" s="28"/>
      <c r="H178" s="28"/>
      <c r="I178" s="29" t="s">
        <v>14465</v>
      </c>
      <c r="J178" s="28"/>
      <c r="K178" s="39">
        <v>16</v>
      </c>
      <c r="L178" s="28" t="s">
        <v>13500</v>
      </c>
      <c r="M178" s="33" t="str">
        <f t="shared" si="24"/>
        <v>https://www.aiche.org/academy/conferences/process-plant-safety-symposium/1994/proceeding-0</v>
      </c>
      <c r="N178" s="40" t="str">
        <f t="shared" si="23"/>
        <v>W. M. Goble, "Evaluating Common Cause Effect on System Safety - The Beta Method," 1994 Process Plant Safety Symposium, Volume 2, Houston, TX, 28 Feb 1994, AIChE.</v>
      </c>
      <c r="O178" s="28" t="s">
        <v>95</v>
      </c>
      <c r="P178" s="28" t="s">
        <v>11372</v>
      </c>
      <c r="Q178" s="33" t="str">
        <f t="shared" si="25"/>
        <v>https://www.aiche.org/academy/conferences/process-plant-safety-symposium/1994/proceeding-0</v>
      </c>
      <c r="R178" s="33" t="str">
        <f t="shared" si="26"/>
        <v>https://www.aiche.org/academy/conferences/process-plant-safety-symposium/1994/proceeding-0/session/technical-papers</v>
      </c>
      <c r="S178" s="28" t="s">
        <v>18126</v>
      </c>
      <c r="T178" s="33" t="str">
        <f t="shared" si="22"/>
        <v>https://www.aiche.org/node/1886906/group/9676/session/124281/paper/857386</v>
      </c>
    </row>
    <row r="179" spans="1:20" ht="62" x14ac:dyDescent="0.35">
      <c r="A179" s="29">
        <v>178</v>
      </c>
      <c r="B179" s="29">
        <v>1994</v>
      </c>
      <c r="C179" s="29" t="s">
        <v>11345</v>
      </c>
      <c r="D179" s="28" t="s">
        <v>11373</v>
      </c>
      <c r="E179" s="28" t="s">
        <v>15022</v>
      </c>
      <c r="F179" s="28" t="s">
        <v>11374</v>
      </c>
      <c r="G179" s="28"/>
      <c r="H179" s="28"/>
      <c r="I179" s="29" t="s">
        <v>14466</v>
      </c>
      <c r="J179" s="28"/>
      <c r="K179" s="39">
        <v>17</v>
      </c>
      <c r="L179" s="28" t="s">
        <v>13500</v>
      </c>
      <c r="M179" s="33" t="str">
        <f t="shared" si="24"/>
        <v>https://www.aiche.org/academy/conferences/process-plant-safety-symposium/1994/proceeding-0</v>
      </c>
      <c r="N179" s="40" t="str">
        <f t="shared" si="23"/>
        <v>K. Lento, "Safety Preventative Aspects Involving Ergonomics in the Petrochemical Field," 1994 Process Plant Safety Symposium, Volume 2, Houston, TX, 28 Feb 1994, AIChE.</v>
      </c>
      <c r="O179" s="28" t="s">
        <v>98</v>
      </c>
      <c r="P179" s="43" t="s">
        <v>15807</v>
      </c>
      <c r="Q179" s="33" t="str">
        <f t="shared" si="25"/>
        <v>https://www.aiche.org/academy/conferences/process-plant-safety-symposium/1994/proceeding-0</v>
      </c>
      <c r="R179" s="33" t="str">
        <f t="shared" si="26"/>
        <v>https://www.aiche.org/academy/conferences/process-plant-safety-symposium/1994/proceeding-0/session/technical-papers</v>
      </c>
      <c r="S179" s="28" t="s">
        <v>18127</v>
      </c>
      <c r="T179" s="33" t="str">
        <f t="shared" si="22"/>
        <v>https://www.aiche.org/node/1886906/group/9676/session/124281/paper/857391</v>
      </c>
    </row>
    <row r="180" spans="1:20" ht="62" x14ac:dyDescent="0.35">
      <c r="A180" s="29">
        <v>179</v>
      </c>
      <c r="B180" s="29">
        <v>1994</v>
      </c>
      <c r="C180" s="29" t="s">
        <v>11345</v>
      </c>
      <c r="D180" s="28" t="s">
        <v>11373</v>
      </c>
      <c r="E180" s="28" t="s">
        <v>15023</v>
      </c>
      <c r="F180" s="28" t="s">
        <v>11375</v>
      </c>
      <c r="G180" s="28"/>
      <c r="H180" s="28"/>
      <c r="I180" s="29" t="s">
        <v>14467</v>
      </c>
      <c r="J180" s="28"/>
      <c r="K180" s="39">
        <v>18</v>
      </c>
      <c r="L180" s="28" t="s">
        <v>13500</v>
      </c>
      <c r="M180" s="33" t="str">
        <f t="shared" si="24"/>
        <v>https://www.aiche.org/academy/conferences/process-plant-safety-symposium/1994/proceeding-0</v>
      </c>
      <c r="N180" s="40" t="str">
        <f t="shared" si="23"/>
        <v>J. L. Hunsucker, "Foundations of Integrated Risk Management," 1994 Process Plant Safety Symposium, Volume 2, Houston, TX, 28 Feb 1994, AIChE.</v>
      </c>
      <c r="O180" s="28" t="s">
        <v>102</v>
      </c>
      <c r="P180" s="28" t="s">
        <v>15808</v>
      </c>
      <c r="Q180" s="33" t="str">
        <f t="shared" si="25"/>
        <v>https://www.aiche.org/academy/conferences/process-plant-safety-symposium/1994/proceeding-0</v>
      </c>
      <c r="R180" s="33" t="str">
        <f t="shared" si="26"/>
        <v>https://www.aiche.org/academy/conferences/process-plant-safety-symposium/1994/proceeding-0/session/technical-papers</v>
      </c>
      <c r="S180" s="28" t="s">
        <v>18128</v>
      </c>
      <c r="T180" s="33" t="str">
        <f t="shared" si="22"/>
        <v>https://www.aiche.org/node/1886906/group/9676/session/124281/paper/857396</v>
      </c>
    </row>
    <row r="181" spans="1:20" ht="93" x14ac:dyDescent="0.35">
      <c r="A181" s="29">
        <v>180</v>
      </c>
      <c r="B181" s="29">
        <v>1994</v>
      </c>
      <c r="C181" s="29" t="s">
        <v>11345</v>
      </c>
      <c r="D181" s="28" t="s">
        <v>11373</v>
      </c>
      <c r="E181" s="28" t="s">
        <v>11376</v>
      </c>
      <c r="F181" s="28" t="s">
        <v>11377</v>
      </c>
      <c r="G181" s="28"/>
      <c r="H181" s="28"/>
      <c r="I181" s="29" t="s">
        <v>14468</v>
      </c>
      <c r="J181" s="28"/>
      <c r="K181" s="39">
        <v>19</v>
      </c>
      <c r="L181" s="28" t="s">
        <v>13500</v>
      </c>
      <c r="M181" s="33" t="str">
        <f t="shared" si="24"/>
        <v>https://www.aiche.org/academy/conferences/process-plant-safety-symposium/1994/proceeding-0</v>
      </c>
      <c r="N181" s="40" t="str">
        <f t="shared" si="23"/>
        <v>J. P. MacLean, "Incorporating Airline Human Performance Enhancement Techniques Into Process Operations - Crew Resource Management," 1994 Process Plant Safety Symposium, Volume 2, Houston, TX, 28 Feb 1994, AIChE.</v>
      </c>
      <c r="O181" s="28" t="s">
        <v>106</v>
      </c>
      <c r="P181" s="28" t="s">
        <v>11378</v>
      </c>
      <c r="Q181" s="33" t="str">
        <f t="shared" si="25"/>
        <v>https://www.aiche.org/academy/conferences/process-plant-safety-symposium/1994/proceeding-0</v>
      </c>
      <c r="R181" s="33" t="str">
        <f t="shared" si="26"/>
        <v>https://www.aiche.org/academy/conferences/process-plant-safety-symposium/1994/proceeding-0/session/technical-papers</v>
      </c>
      <c r="S181" s="28" t="s">
        <v>18129</v>
      </c>
      <c r="T181" s="33" t="str">
        <f t="shared" si="22"/>
        <v>https://www.aiche.org/node/1886906/group/9676/session/124281/paper/857401</v>
      </c>
    </row>
    <row r="182" spans="1:20" ht="93" x14ac:dyDescent="0.35">
      <c r="A182" s="29">
        <v>181</v>
      </c>
      <c r="B182" s="29">
        <v>1994</v>
      </c>
      <c r="C182" s="29" t="s">
        <v>11345</v>
      </c>
      <c r="D182" s="28" t="s">
        <v>11373</v>
      </c>
      <c r="E182" s="28" t="s">
        <v>15024</v>
      </c>
      <c r="F182" s="28" t="s">
        <v>11379</v>
      </c>
      <c r="G182" s="28"/>
      <c r="H182" s="28"/>
      <c r="I182" s="29" t="s">
        <v>14469</v>
      </c>
      <c r="J182" s="28"/>
      <c r="K182" s="39">
        <v>20</v>
      </c>
      <c r="L182" s="28" t="s">
        <v>13500</v>
      </c>
      <c r="M182" s="33" t="str">
        <f t="shared" si="24"/>
        <v>https://www.aiche.org/academy/conferences/process-plant-safety-symposium/1994/proceeding-0</v>
      </c>
      <c r="N182" s="40" t="str">
        <f t="shared" si="23"/>
        <v>N. Oak and L. J. H. Schulze, "Relational Data Base Management to Analyze Accidents in the Petrochemically-Related Construction Industry," 1994 Process Plant Safety Symposium, Volume 2, Houston, TX, 28 Feb 1994, AIChE.</v>
      </c>
      <c r="O182" s="28" t="s">
        <v>110</v>
      </c>
      <c r="P182" s="28" t="s">
        <v>11380</v>
      </c>
      <c r="Q182" s="33" t="str">
        <f t="shared" si="25"/>
        <v>https://www.aiche.org/academy/conferences/process-plant-safety-symposium/1994/proceeding-0</v>
      </c>
      <c r="R182" s="33" t="str">
        <f t="shared" si="26"/>
        <v>https://www.aiche.org/academy/conferences/process-plant-safety-symposium/1994/proceeding-0/session/technical-papers</v>
      </c>
      <c r="S182" s="28" t="s">
        <v>18130</v>
      </c>
      <c r="T182" s="33" t="str">
        <f t="shared" si="22"/>
        <v>https://www.aiche.org/node/1886906/group/9676/session/124281/paper/857406</v>
      </c>
    </row>
    <row r="183" spans="1:20" ht="108.5" x14ac:dyDescent="0.35">
      <c r="A183" s="29">
        <v>182</v>
      </c>
      <c r="B183" s="29">
        <v>1994</v>
      </c>
      <c r="C183" s="29" t="s">
        <v>11345</v>
      </c>
      <c r="D183" s="28" t="s">
        <v>11373</v>
      </c>
      <c r="E183" s="28" t="s">
        <v>15025</v>
      </c>
      <c r="F183" s="28" t="s">
        <v>15810</v>
      </c>
      <c r="G183" s="28"/>
      <c r="H183" s="28"/>
      <c r="I183" s="29" t="s">
        <v>14470</v>
      </c>
      <c r="J183" s="28"/>
      <c r="K183" s="39">
        <v>21</v>
      </c>
      <c r="L183" s="28" t="s">
        <v>13500</v>
      </c>
      <c r="M183" s="33" t="str">
        <f t="shared" si="24"/>
        <v>https://www.aiche.org/academy/conferences/process-plant-safety-symposium/1994/proceeding-0</v>
      </c>
      <c r="N183" s="40" t="str">
        <f t="shared" si="23"/>
        <v>N. R. Pinglay and L. Schulze, "The Role of Functional Job Assessment in the Identification and Assignment of Appropriate Personnel to Job (Craft) Classifications in the Petrochemical Industry," 1994 Process Plant Safety Symposium, Volume 2, Houston, TX, 28 Feb 1994, AIChE.</v>
      </c>
      <c r="O183" s="28" t="s">
        <v>114</v>
      </c>
      <c r="P183" s="28" t="s">
        <v>15809</v>
      </c>
      <c r="Q183" s="33" t="str">
        <f t="shared" si="25"/>
        <v>https://www.aiche.org/academy/conferences/process-plant-safety-symposium/1994/proceeding-0</v>
      </c>
      <c r="R183" s="33" t="str">
        <f t="shared" si="26"/>
        <v>https://www.aiche.org/academy/conferences/process-plant-safety-symposium/1994/proceeding-0/session/technical-papers</v>
      </c>
      <c r="S183" s="28" t="s">
        <v>18131</v>
      </c>
      <c r="T183" s="33" t="str">
        <f t="shared" si="22"/>
        <v>https://www.aiche.org/node/1886906/group/9676/session/124281/paper/857411</v>
      </c>
    </row>
    <row r="184" spans="1:20" ht="62" x14ac:dyDescent="0.35">
      <c r="A184" s="29">
        <v>183</v>
      </c>
      <c r="B184" s="29">
        <v>1994</v>
      </c>
      <c r="C184" s="29" t="s">
        <v>11345</v>
      </c>
      <c r="D184" s="28" t="s">
        <v>11381</v>
      </c>
      <c r="E184" s="28" t="s">
        <v>15026</v>
      </c>
      <c r="F184" s="28" t="s">
        <v>11382</v>
      </c>
      <c r="G184" s="28"/>
      <c r="H184" s="28"/>
      <c r="I184" s="29" t="s">
        <v>14471</v>
      </c>
      <c r="J184" s="28"/>
      <c r="K184" s="39">
        <v>22</v>
      </c>
      <c r="L184" s="28" t="s">
        <v>13500</v>
      </c>
      <c r="M184" s="33" t="str">
        <f t="shared" si="24"/>
        <v>https://www.aiche.org/academy/conferences/process-plant-safety-symposium/1994/proceeding-0</v>
      </c>
      <c r="N184" s="40" t="str">
        <f t="shared" si="23"/>
        <v>D. Haysley, "Getting the Most Mileage Out of an Initial Process Hazards Analysis," 1994 Process Plant Safety Symposium, Volume 2, Houston, TX, 28 Feb 1994, AIChE.</v>
      </c>
      <c r="O184" s="28" t="s">
        <v>118</v>
      </c>
      <c r="P184" s="28" t="s">
        <v>11383</v>
      </c>
      <c r="Q184" s="33" t="str">
        <f t="shared" si="25"/>
        <v>https://www.aiche.org/academy/conferences/process-plant-safety-symposium/1994/proceeding-0</v>
      </c>
      <c r="R184" s="33" t="str">
        <f t="shared" si="26"/>
        <v>https://www.aiche.org/academy/conferences/process-plant-safety-symposium/1994/proceeding-0/session/technical-papers</v>
      </c>
      <c r="S184" s="28" t="s">
        <v>18132</v>
      </c>
      <c r="T184" s="33" t="str">
        <f t="shared" si="22"/>
        <v>https://www.aiche.org/node/1886906/group/9676/session/124281/paper/857416</v>
      </c>
    </row>
    <row r="185" spans="1:20" ht="62" x14ac:dyDescent="0.35">
      <c r="A185" s="29">
        <v>184</v>
      </c>
      <c r="B185" s="29">
        <v>1994</v>
      </c>
      <c r="C185" s="29" t="s">
        <v>11345</v>
      </c>
      <c r="D185" s="28" t="s">
        <v>11381</v>
      </c>
      <c r="E185" s="28" t="s">
        <v>15027</v>
      </c>
      <c r="F185" s="28" t="s">
        <v>11384</v>
      </c>
      <c r="G185" s="28"/>
      <c r="H185" s="28"/>
      <c r="I185" s="29" t="s">
        <v>14472</v>
      </c>
      <c r="J185" s="28"/>
      <c r="K185" s="39">
        <v>23</v>
      </c>
      <c r="L185" s="28" t="s">
        <v>13500</v>
      </c>
      <c r="M185" s="33" t="str">
        <f t="shared" si="24"/>
        <v>https://www.aiche.org/academy/conferences/process-plant-safety-symposium/1994/proceeding-0</v>
      </c>
      <c r="N185" s="40" t="str">
        <f t="shared" si="23"/>
        <v>L. T. Freeland, "Early industrial Hygiene Involvement in Process Design," 1994 Process Plant Safety Symposium, Volume 2, Houston, TX, 28 Feb 1994, AIChE.</v>
      </c>
      <c r="O185" s="28" t="s">
        <v>122</v>
      </c>
      <c r="P185" s="28" t="s">
        <v>11385</v>
      </c>
      <c r="Q185" s="33" t="str">
        <f t="shared" si="25"/>
        <v>https://www.aiche.org/academy/conferences/process-plant-safety-symposium/1994/proceeding-0</v>
      </c>
      <c r="R185" s="33" t="str">
        <f t="shared" si="26"/>
        <v>https://www.aiche.org/academy/conferences/process-plant-safety-symposium/1994/proceeding-0/session/technical-papers</v>
      </c>
      <c r="S185" s="28" t="s">
        <v>18133</v>
      </c>
      <c r="T185" s="33" t="str">
        <f t="shared" si="22"/>
        <v>https://www.aiche.org/node/1886906/group/9676/session/124281/paper/857421</v>
      </c>
    </row>
    <row r="186" spans="1:20" ht="62" x14ac:dyDescent="0.35">
      <c r="A186" s="29">
        <v>185</v>
      </c>
      <c r="B186" s="29">
        <v>1994</v>
      </c>
      <c r="C186" s="29" t="s">
        <v>11345</v>
      </c>
      <c r="D186" s="28" t="s">
        <v>11381</v>
      </c>
      <c r="E186" s="28" t="s">
        <v>15028</v>
      </c>
      <c r="F186" s="28" t="s">
        <v>11386</v>
      </c>
      <c r="G186" s="28"/>
      <c r="H186" s="28"/>
      <c r="I186" s="29" t="s">
        <v>14473</v>
      </c>
      <c r="J186" s="28"/>
      <c r="K186" s="39">
        <v>24</v>
      </c>
      <c r="L186" s="28" t="s">
        <v>13500</v>
      </c>
      <c r="M186" s="33" t="str">
        <f t="shared" si="24"/>
        <v>https://www.aiche.org/academy/conferences/process-plant-safety-symposium/1994/proceeding-0</v>
      </c>
      <c r="N186" s="40" t="str">
        <f t="shared" si="23"/>
        <v>D. L. L Tackett, "Industrial Hygiene Challenges in Process Safety Management," 1994 Process Plant Safety Symposium, Volume 2, Houston, TX, 28 Feb 1994, AIChE.</v>
      </c>
      <c r="O186" s="28" t="s">
        <v>194</v>
      </c>
      <c r="P186" s="28" t="s">
        <v>11387</v>
      </c>
      <c r="Q186" s="33" t="str">
        <f t="shared" si="25"/>
        <v>https://www.aiche.org/academy/conferences/process-plant-safety-symposium/1994/proceeding-0</v>
      </c>
      <c r="R186" s="33" t="str">
        <f t="shared" si="26"/>
        <v>https://www.aiche.org/academy/conferences/process-plant-safety-symposium/1994/proceeding-0/session/technical-papers</v>
      </c>
      <c r="S186" s="28" t="s">
        <v>18134</v>
      </c>
      <c r="T186" s="33" t="str">
        <f t="shared" si="22"/>
        <v>https://www.aiche.org/node/1886906/group/9676/session/124281/paper/857426</v>
      </c>
    </row>
    <row r="187" spans="1:20" ht="62" x14ac:dyDescent="0.35">
      <c r="A187" s="29">
        <v>186</v>
      </c>
      <c r="B187" s="29">
        <v>1994</v>
      </c>
      <c r="C187" s="29" t="s">
        <v>11345</v>
      </c>
      <c r="D187" s="28" t="s">
        <v>11381</v>
      </c>
      <c r="E187" s="28" t="s">
        <v>15029</v>
      </c>
      <c r="F187" s="28" t="s">
        <v>11388</v>
      </c>
      <c r="G187" s="28"/>
      <c r="H187" s="28"/>
      <c r="I187" s="29" t="s">
        <v>14474</v>
      </c>
      <c r="J187" s="28"/>
      <c r="K187" s="39">
        <v>25</v>
      </c>
      <c r="L187" s="28" t="s">
        <v>13500</v>
      </c>
      <c r="M187" s="33" t="str">
        <f t="shared" si="24"/>
        <v>https://www.aiche.org/academy/conferences/process-plant-safety-symposium/1994/proceeding-0</v>
      </c>
      <c r="N187" s="40" t="str">
        <f t="shared" si="23"/>
        <v>J. D. Hargrave, "Process Safety Management from a Contractor's Perspective," 1994 Process Plant Safety Symposium, Volume 2, Houston, TX, 28 Feb 1994, AIChE.</v>
      </c>
      <c r="O187" s="28" t="s">
        <v>198</v>
      </c>
      <c r="P187" s="28" t="s">
        <v>11389</v>
      </c>
      <c r="Q187" s="33" t="str">
        <f t="shared" si="25"/>
        <v>https://www.aiche.org/academy/conferences/process-plant-safety-symposium/1994/proceeding-0</v>
      </c>
      <c r="R187" s="33" t="str">
        <f t="shared" si="26"/>
        <v>https://www.aiche.org/academy/conferences/process-plant-safety-symposium/1994/proceeding-0/session/technical-papers</v>
      </c>
      <c r="S187" s="28" t="s">
        <v>18135</v>
      </c>
      <c r="T187" s="33" t="str">
        <f t="shared" si="22"/>
        <v>https://www.aiche.org/node/1886906/group/9676/session/124281/paper/857431</v>
      </c>
    </row>
    <row r="188" spans="1:20" ht="62" x14ac:dyDescent="0.35">
      <c r="A188" s="29">
        <v>187</v>
      </c>
      <c r="B188" s="29">
        <v>1994</v>
      </c>
      <c r="C188" s="29" t="s">
        <v>11345</v>
      </c>
      <c r="D188" s="28" t="s">
        <v>11381</v>
      </c>
      <c r="E188" s="28" t="s">
        <v>15030</v>
      </c>
      <c r="F188" s="28" t="s">
        <v>11390</v>
      </c>
      <c r="G188" s="28"/>
      <c r="H188" s="28"/>
      <c r="I188" s="29" t="s">
        <v>14475</v>
      </c>
      <c r="J188" s="28"/>
      <c r="K188" s="39">
        <v>26</v>
      </c>
      <c r="L188" s="28" t="s">
        <v>13500</v>
      </c>
      <c r="M188" s="33" t="str">
        <f t="shared" si="24"/>
        <v>https://www.aiche.org/academy/conferences/process-plant-safety-symposium/1994/proceeding-0</v>
      </c>
      <c r="N188" s="40" t="str">
        <f t="shared" si="23"/>
        <v>H. G. Kana, "Living an OSHA Inspection on Process Safety Management," 1994 Process Plant Safety Symposium, Volume 2, Houston, TX, 28 Feb 1994, AIChE.</v>
      </c>
      <c r="O188" s="28" t="s">
        <v>202</v>
      </c>
      <c r="P188" s="28" t="s">
        <v>11391</v>
      </c>
      <c r="Q188" s="33" t="str">
        <f t="shared" si="25"/>
        <v>https://www.aiche.org/academy/conferences/process-plant-safety-symposium/1994/proceeding-0</v>
      </c>
      <c r="R188" s="33" t="str">
        <f t="shared" si="26"/>
        <v>https://www.aiche.org/academy/conferences/process-plant-safety-symposium/1994/proceeding-0/session/technical-papers</v>
      </c>
      <c r="S188" s="28" t="s">
        <v>18136</v>
      </c>
      <c r="T188" s="33" t="str">
        <f t="shared" si="22"/>
        <v>https://www.aiche.org/node/1886906/group/9676/session/124281/paper/857436</v>
      </c>
    </row>
    <row r="189" spans="1:20" ht="77.5" x14ac:dyDescent="0.35">
      <c r="A189" s="29">
        <v>188</v>
      </c>
      <c r="B189" s="29">
        <v>1994</v>
      </c>
      <c r="C189" s="29" t="s">
        <v>11345</v>
      </c>
      <c r="D189" s="28" t="s">
        <v>11381</v>
      </c>
      <c r="E189" s="28" t="s">
        <v>15031</v>
      </c>
      <c r="F189" s="28" t="s">
        <v>15032</v>
      </c>
      <c r="G189" s="28"/>
      <c r="H189" s="28"/>
      <c r="I189" s="29" t="s">
        <v>14476</v>
      </c>
      <c r="J189" s="28"/>
      <c r="K189" s="39">
        <v>27</v>
      </c>
      <c r="L189" s="28" t="s">
        <v>13500</v>
      </c>
      <c r="M189" s="33" t="str">
        <f t="shared" si="24"/>
        <v>https://www.aiche.org/academy/conferences/process-plant-safety-symposium/1994/proceeding-0</v>
      </c>
      <c r="N189" s="40" t="str">
        <f t="shared" si="23"/>
        <v>D. Richards and M. Sorrells, "Industrial Hygiene Issues in New Unit Design and Process Changes," 1994 Process Plant Safety Symposium, Volume 2, Houston, TX, 28 Feb 1994, AIChE.</v>
      </c>
      <c r="O189" s="28" t="s">
        <v>863</v>
      </c>
      <c r="P189" s="28" t="s">
        <v>11392</v>
      </c>
      <c r="Q189" s="33" t="str">
        <f t="shared" si="25"/>
        <v>https://www.aiche.org/academy/conferences/process-plant-safety-symposium/1994/proceeding-0</v>
      </c>
      <c r="R189" s="33" t="str">
        <f t="shared" si="26"/>
        <v>https://www.aiche.org/academy/conferences/process-plant-safety-symposium/1994/proceeding-0/session/technical-papers</v>
      </c>
      <c r="S189" s="28" t="s">
        <v>18137</v>
      </c>
      <c r="T189" s="33" t="str">
        <f t="shared" si="22"/>
        <v>https://www.aiche.org/node/1886906/group/9676/session/124281/paper/857441</v>
      </c>
    </row>
    <row r="190" spans="1:20" ht="62" x14ac:dyDescent="0.35">
      <c r="A190" s="29">
        <v>189</v>
      </c>
      <c r="B190" s="29">
        <v>1994</v>
      </c>
      <c r="C190" s="29" t="s">
        <v>11345</v>
      </c>
      <c r="D190" s="28" t="s">
        <v>11393</v>
      </c>
      <c r="E190" s="28" t="s">
        <v>15033</v>
      </c>
      <c r="F190" s="28" t="s">
        <v>11394</v>
      </c>
      <c r="G190" s="28"/>
      <c r="H190" s="28"/>
      <c r="I190" s="29" t="s">
        <v>14477</v>
      </c>
      <c r="J190" s="28"/>
      <c r="K190" s="39">
        <v>28</v>
      </c>
      <c r="L190" s="28" t="s">
        <v>13500</v>
      </c>
      <c r="M190" s="33" t="str">
        <f t="shared" si="24"/>
        <v>https://www.aiche.org/academy/conferences/process-plant-safety-symposium/1994/proceeding-0</v>
      </c>
      <c r="N190" s="40" t="str">
        <f t="shared" si="23"/>
        <v>R. E. Green, "Hazard Communication for the OSHA Process Safety Management Standard," 1994 Process Plant Safety Symposium, Volume 2, Houston, TX, 28 Feb 1994, AIChE.</v>
      </c>
      <c r="O190" s="28" t="s">
        <v>866</v>
      </c>
      <c r="P190" s="28" t="s">
        <v>11395</v>
      </c>
      <c r="Q190" s="33" t="str">
        <f t="shared" si="25"/>
        <v>https://www.aiche.org/academy/conferences/process-plant-safety-symposium/1994/proceeding-0</v>
      </c>
      <c r="R190" s="33" t="str">
        <f t="shared" si="26"/>
        <v>https://www.aiche.org/academy/conferences/process-plant-safety-symposium/1994/proceeding-0/session/technical-papers</v>
      </c>
      <c r="S190" s="28" t="s">
        <v>18138</v>
      </c>
      <c r="T190" s="33" t="str">
        <f t="shared" si="22"/>
        <v>https://www.aiche.org/node/1886906/group/9676/session/124281/paper/857446</v>
      </c>
    </row>
    <row r="191" spans="1:20" ht="77.5" x14ac:dyDescent="0.35">
      <c r="A191" s="29">
        <v>190</v>
      </c>
      <c r="B191" s="29">
        <v>1994</v>
      </c>
      <c r="C191" s="29" t="s">
        <v>11345</v>
      </c>
      <c r="D191" s="28" t="s">
        <v>11393</v>
      </c>
      <c r="E191" s="28" t="s">
        <v>15034</v>
      </c>
      <c r="F191" s="28" t="s">
        <v>11396</v>
      </c>
      <c r="G191" s="28"/>
      <c r="H191" s="28"/>
      <c r="I191" s="29" t="s">
        <v>14478</v>
      </c>
      <c r="J191" s="28"/>
      <c r="K191" s="39">
        <v>29</v>
      </c>
      <c r="L191" s="28" t="s">
        <v>13500</v>
      </c>
      <c r="M191" s="33" t="str">
        <f t="shared" si="24"/>
        <v>https://www.aiche.org/academy/conferences/process-plant-safety-symposium/1994/proceeding-0</v>
      </c>
      <c r="N191" s="40" t="str">
        <f t="shared" si="23"/>
        <v>T. L. Harder, "Material Safety Data Sheets: Their Changing User Audience and Future Modifications," 1994 Process Plant Safety Symposium, Volume 2, Houston, TX, 28 Feb 1994, AIChE.</v>
      </c>
      <c r="O191" s="28" t="s">
        <v>870</v>
      </c>
      <c r="P191" s="28" t="s">
        <v>11397</v>
      </c>
      <c r="Q191" s="33" t="str">
        <f t="shared" si="25"/>
        <v>https://www.aiche.org/academy/conferences/process-plant-safety-symposium/1994/proceeding-0</v>
      </c>
      <c r="R191" s="33" t="str">
        <f t="shared" si="26"/>
        <v>https://www.aiche.org/academy/conferences/process-plant-safety-symposium/1994/proceeding-0/session/technical-papers</v>
      </c>
      <c r="S191" s="28" t="s">
        <v>18139</v>
      </c>
      <c r="T191" s="33" t="str">
        <f t="shared" si="22"/>
        <v>https://www.aiche.org/node/1886906/group/9676/session/124281/paper/857451</v>
      </c>
    </row>
    <row r="192" spans="1:20" ht="77.5" x14ac:dyDescent="0.35">
      <c r="A192" s="29">
        <v>191</v>
      </c>
      <c r="B192" s="29">
        <v>1994</v>
      </c>
      <c r="C192" s="29" t="s">
        <v>11345</v>
      </c>
      <c r="D192" s="28" t="s">
        <v>11393</v>
      </c>
      <c r="E192" s="28" t="s">
        <v>15035</v>
      </c>
      <c r="F192" s="28" t="s">
        <v>11398</v>
      </c>
      <c r="G192" s="28"/>
      <c r="H192" s="28"/>
      <c r="I192" s="29" t="s">
        <v>14479</v>
      </c>
      <c r="J192" s="28"/>
      <c r="K192" s="39">
        <v>30</v>
      </c>
      <c r="L192" s="28" t="s">
        <v>13500</v>
      </c>
      <c r="M192" s="33" t="str">
        <f t="shared" si="24"/>
        <v>https://www.aiche.org/academy/conferences/process-plant-safety-symposium/1994/proceeding-0</v>
      </c>
      <c r="N192" s="40" t="str">
        <f t="shared" si="23"/>
        <v>M. P. Karr, "PSM in Research Laboratory Operations: Focus on Reactive Hazards Assessment," 1994 Process Plant Safety Symposium, Volume 2, Houston, TX, 28 Feb 1994, AIChE.</v>
      </c>
      <c r="O192" s="28" t="s">
        <v>952</v>
      </c>
      <c r="P192" s="28" t="s">
        <v>11399</v>
      </c>
      <c r="Q192" s="33" t="str">
        <f t="shared" si="25"/>
        <v>https://www.aiche.org/academy/conferences/process-plant-safety-symposium/1994/proceeding-0</v>
      </c>
      <c r="R192" s="33" t="str">
        <f t="shared" si="26"/>
        <v>https://www.aiche.org/academy/conferences/process-plant-safety-symposium/1994/proceeding-0/session/technical-papers</v>
      </c>
      <c r="S192" s="28" t="s">
        <v>18140</v>
      </c>
      <c r="T192" s="33" t="str">
        <f t="shared" si="22"/>
        <v>https://www.aiche.org/node/1886906/group/9676/session/124281/paper/857456</v>
      </c>
    </row>
    <row r="193" spans="1:20" ht="77.5" x14ac:dyDescent="0.35">
      <c r="A193" s="29">
        <v>192</v>
      </c>
      <c r="B193" s="29">
        <v>1994</v>
      </c>
      <c r="C193" s="29" t="s">
        <v>11345</v>
      </c>
      <c r="D193" s="28" t="s">
        <v>11393</v>
      </c>
      <c r="E193" s="28" t="s">
        <v>15036</v>
      </c>
      <c r="F193" s="28" t="s">
        <v>11400</v>
      </c>
      <c r="G193" s="28"/>
      <c r="H193" s="28"/>
      <c r="I193" s="29" t="s">
        <v>14480</v>
      </c>
      <c r="J193" s="28"/>
      <c r="K193" s="39">
        <v>31</v>
      </c>
      <c r="L193" s="28" t="s">
        <v>13500</v>
      </c>
      <c r="M193" s="33" t="str">
        <f t="shared" si="24"/>
        <v>https://www.aiche.org/academy/conferences/process-plant-safety-symposium/1994/proceeding-0</v>
      </c>
      <c r="N193" s="40" t="str">
        <f t="shared" si="23"/>
        <v>D. H. Belhateche, "An Overview of Process Wastewater Treatment. What Works Where, and Why," 1994 Process Plant Safety Symposium, Volume 2, Houston, TX, 28 Feb 1994, AIChE.</v>
      </c>
      <c r="O193" s="28" t="s">
        <v>954</v>
      </c>
      <c r="P193" s="28" t="s">
        <v>11401</v>
      </c>
      <c r="Q193" s="33" t="str">
        <f t="shared" si="25"/>
        <v>https://www.aiche.org/academy/conferences/process-plant-safety-symposium/1994/proceeding-0</v>
      </c>
      <c r="R193" s="33" t="str">
        <f t="shared" si="26"/>
        <v>https://www.aiche.org/academy/conferences/process-plant-safety-symposium/1994/proceeding-0/session/technical-papers</v>
      </c>
      <c r="S193" s="28" t="s">
        <v>18141</v>
      </c>
      <c r="T193" s="33" t="str">
        <f t="shared" si="22"/>
        <v>https://www.aiche.org/node/1886906/group/9676/session/124281/paper/857461</v>
      </c>
    </row>
    <row r="194" spans="1:20" ht="77.5" x14ac:dyDescent="0.35">
      <c r="A194" s="29">
        <v>193</v>
      </c>
      <c r="B194" s="29">
        <v>1994</v>
      </c>
      <c r="C194" s="29" t="s">
        <v>11345</v>
      </c>
      <c r="D194" s="28" t="s">
        <v>11402</v>
      </c>
      <c r="E194" s="28" t="s">
        <v>15037</v>
      </c>
      <c r="F194" s="28" t="s">
        <v>3930</v>
      </c>
      <c r="G194" s="28"/>
      <c r="H194" s="28"/>
      <c r="I194" s="29" t="s">
        <v>14481</v>
      </c>
      <c r="J194" s="28"/>
      <c r="K194" s="39">
        <v>32</v>
      </c>
      <c r="L194" s="28" t="s">
        <v>13500</v>
      </c>
      <c r="M194" s="33" t="str">
        <f t="shared" si="24"/>
        <v>https://www.aiche.org/academy/conferences/process-plant-safety-symposium/1994/proceeding-0</v>
      </c>
      <c r="N194" s="40" t="str">
        <f t="shared" si="23"/>
        <v>K. E. Shores, "Management of Change in Chemical Operating Facilities," 1994 Process Plant Safety Symposium, Volume 2, Houston, TX, 28 Feb 1994, AIChE.</v>
      </c>
      <c r="O194" s="28" t="s">
        <v>958</v>
      </c>
      <c r="P194" s="28" t="s">
        <v>11403</v>
      </c>
      <c r="Q194" s="33" t="str">
        <f t="shared" si="25"/>
        <v>https://www.aiche.org/academy/conferences/process-plant-safety-symposium/1994/proceeding-0</v>
      </c>
      <c r="R194" s="33" t="str">
        <f t="shared" si="26"/>
        <v>https://www.aiche.org/academy/conferences/process-plant-safety-symposium/1994/proceeding-0/session/technical-papers</v>
      </c>
      <c r="S194" s="28" t="s">
        <v>18142</v>
      </c>
      <c r="T194" s="33" t="str">
        <f t="shared" si="22"/>
        <v>https://www.aiche.org/node/1886906/group/9676/session/124281/paper/857466</v>
      </c>
    </row>
    <row r="195" spans="1:20" ht="77.5" x14ac:dyDescent="0.35">
      <c r="A195" s="29">
        <v>194</v>
      </c>
      <c r="B195" s="29">
        <v>1994</v>
      </c>
      <c r="C195" s="29" t="s">
        <v>11345</v>
      </c>
      <c r="D195" s="28" t="s">
        <v>11402</v>
      </c>
      <c r="E195" s="28" t="s">
        <v>15038</v>
      </c>
      <c r="F195" s="28" t="s">
        <v>997</v>
      </c>
      <c r="G195" s="28"/>
      <c r="H195" s="28"/>
      <c r="I195" s="29" t="s">
        <v>14482</v>
      </c>
      <c r="J195" s="28"/>
      <c r="K195" s="39">
        <v>33</v>
      </c>
      <c r="L195" s="28" t="s">
        <v>13500</v>
      </c>
      <c r="M195" s="33" t="str">
        <f t="shared" si="24"/>
        <v>https://www.aiche.org/academy/conferences/process-plant-safety-symposium/1994/proceeding-0</v>
      </c>
      <c r="N195" s="40" t="str">
        <f t="shared" si="23"/>
        <v>R. E. Sanders, "Failures: Case Histories of Improperly Managed Changes in Chemical Plants," 1994 Process Plant Safety Symposium, Volume 2, Houston, TX, 28 Feb 1994, AIChE.</v>
      </c>
      <c r="O195" s="28" t="s">
        <v>960</v>
      </c>
      <c r="P195" s="28" t="s">
        <v>11404</v>
      </c>
      <c r="Q195" s="33" t="str">
        <f t="shared" si="25"/>
        <v>https://www.aiche.org/academy/conferences/process-plant-safety-symposium/1994/proceeding-0</v>
      </c>
      <c r="R195" s="33" t="str">
        <f t="shared" si="26"/>
        <v>https://www.aiche.org/academy/conferences/process-plant-safety-symposium/1994/proceeding-0/session/technical-papers</v>
      </c>
      <c r="S195" s="28" t="s">
        <v>18143</v>
      </c>
      <c r="T195" s="33" t="str">
        <f t="shared" ref="T195:T258" si="27">HYPERLINK(S195)</f>
        <v>https://www.aiche.org/node/1886906/group/9676/session/124281/paper/857471</v>
      </c>
    </row>
    <row r="196" spans="1:20" ht="62" x14ac:dyDescent="0.35">
      <c r="A196" s="29">
        <v>195</v>
      </c>
      <c r="B196" s="29">
        <v>1994</v>
      </c>
      <c r="C196" s="29" t="s">
        <v>11345</v>
      </c>
      <c r="D196" s="28" t="s">
        <v>11405</v>
      </c>
      <c r="E196" s="28" t="s">
        <v>15039</v>
      </c>
      <c r="F196" s="28" t="s">
        <v>11406</v>
      </c>
      <c r="G196" s="28"/>
      <c r="H196" s="28"/>
      <c r="I196" s="29" t="s">
        <v>14483</v>
      </c>
      <c r="J196" s="28"/>
      <c r="K196" s="39">
        <v>34</v>
      </c>
      <c r="L196" s="28" t="s">
        <v>13500</v>
      </c>
      <c r="M196" s="33" t="str">
        <f t="shared" si="24"/>
        <v>https://www.aiche.org/academy/conferences/process-plant-safety-symposium/1994/proceeding-0</v>
      </c>
      <c r="N196" s="40" t="str">
        <f t="shared" si="23"/>
        <v>J. J. Ganger, "A Plant-Wide System for Process Hazard Analyses," 1994 Process Plant Safety Symposium, Volume 2, Houston, TX, 28 Feb 1994, AIChE.</v>
      </c>
      <c r="O196" s="28" t="s">
        <v>967</v>
      </c>
      <c r="P196" s="28" t="s">
        <v>11407</v>
      </c>
      <c r="Q196" s="33" t="str">
        <f t="shared" si="25"/>
        <v>https://www.aiche.org/academy/conferences/process-plant-safety-symposium/1994/proceeding-0</v>
      </c>
      <c r="R196" s="33" t="str">
        <f t="shared" si="26"/>
        <v>https://www.aiche.org/academy/conferences/process-plant-safety-symposium/1994/proceeding-0/session/technical-papers</v>
      </c>
      <c r="S196" s="28" t="s">
        <v>18144</v>
      </c>
      <c r="T196" s="33" t="str">
        <f t="shared" si="27"/>
        <v>https://www.aiche.org/node/1886906/group/9676/session/124281/paper/857476</v>
      </c>
    </row>
    <row r="197" spans="1:20" ht="77.5" x14ac:dyDescent="0.35">
      <c r="A197" s="29">
        <v>196</v>
      </c>
      <c r="B197" s="29">
        <v>1994</v>
      </c>
      <c r="C197" s="29" t="s">
        <v>11345</v>
      </c>
      <c r="D197" s="28" t="s">
        <v>11405</v>
      </c>
      <c r="E197" s="28" t="s">
        <v>15040</v>
      </c>
      <c r="F197" s="28" t="s">
        <v>3660</v>
      </c>
      <c r="G197" s="28"/>
      <c r="H197" s="28"/>
      <c r="I197" s="29" t="s">
        <v>14484</v>
      </c>
      <c r="J197" s="28"/>
      <c r="K197" s="39">
        <v>35</v>
      </c>
      <c r="L197" s="28" t="s">
        <v>13500</v>
      </c>
      <c r="M197" s="33" t="str">
        <f t="shared" si="24"/>
        <v>https://www.aiche.org/academy/conferences/process-plant-safety-symposium/1994/proceeding-0</v>
      </c>
      <c r="N197" s="40" t="str">
        <f t="shared" si="23"/>
        <v>L. J. Gimpelson, "Solutions to Problems Encountered When Conducting Process Hazard Analyses," 1994 Process Plant Safety Symposium, Volume 2, Houston, TX, 28 Feb 1994, AIChE.</v>
      </c>
      <c r="O197" s="28" t="s">
        <v>969</v>
      </c>
      <c r="P197" s="28" t="s">
        <v>11408</v>
      </c>
      <c r="Q197" s="33" t="str">
        <f t="shared" si="25"/>
        <v>https://www.aiche.org/academy/conferences/process-plant-safety-symposium/1994/proceeding-0</v>
      </c>
      <c r="R197" s="33" t="str">
        <f t="shared" si="26"/>
        <v>https://www.aiche.org/academy/conferences/process-plant-safety-symposium/1994/proceeding-0/session/technical-papers</v>
      </c>
      <c r="S197" s="28" t="s">
        <v>18145</v>
      </c>
      <c r="T197" s="33" t="str">
        <f t="shared" si="27"/>
        <v>https://www.aiche.org/node/1886906/group/9676/session/124281/paper/857481</v>
      </c>
    </row>
    <row r="198" spans="1:20" ht="62" x14ac:dyDescent="0.35">
      <c r="A198" s="29">
        <v>197</v>
      </c>
      <c r="B198" s="29">
        <v>1994</v>
      </c>
      <c r="C198" s="29" t="s">
        <v>11345</v>
      </c>
      <c r="D198" s="28" t="s">
        <v>11405</v>
      </c>
      <c r="E198" s="28" t="s">
        <v>15041</v>
      </c>
      <c r="F198" s="28" t="s">
        <v>11409</v>
      </c>
      <c r="G198" s="28"/>
      <c r="H198" s="28"/>
      <c r="I198" s="29" t="s">
        <v>14485</v>
      </c>
      <c r="J198" s="28"/>
      <c r="K198" s="39">
        <v>36</v>
      </c>
      <c r="L198" s="28" t="s">
        <v>13500</v>
      </c>
      <c r="M198" s="33" t="str">
        <f t="shared" si="24"/>
        <v>https://www.aiche.org/academy/conferences/process-plant-safety-symposium/1994/proceeding-0</v>
      </c>
      <c r="N198" s="40" t="str">
        <f t="shared" si="23"/>
        <v>M. L. Hamburg, "Developing and Implementing a PHA Program," 1994 Process Plant Safety Symposium, Volume 2, Houston, TX, 28 Feb 1994, AIChE.</v>
      </c>
      <c r="O198" s="28" t="s">
        <v>972</v>
      </c>
      <c r="P198" s="28" t="s">
        <v>11410</v>
      </c>
      <c r="Q198" s="33" t="str">
        <f t="shared" si="25"/>
        <v>https://www.aiche.org/academy/conferences/process-plant-safety-symposium/1994/proceeding-0</v>
      </c>
      <c r="R198" s="33" t="str">
        <f t="shared" si="26"/>
        <v>https://www.aiche.org/academy/conferences/process-plant-safety-symposium/1994/proceeding-0/session/technical-papers</v>
      </c>
      <c r="S198" s="28" t="s">
        <v>18146</v>
      </c>
      <c r="T198" s="33" t="str">
        <f t="shared" si="27"/>
        <v>https://www.aiche.org/node/1886906/group/9676/session/124281/paper/857486</v>
      </c>
    </row>
    <row r="199" spans="1:20" ht="62" x14ac:dyDescent="0.35">
      <c r="A199" s="29">
        <v>198</v>
      </c>
      <c r="B199" s="29">
        <v>1994</v>
      </c>
      <c r="C199" s="29" t="s">
        <v>11345</v>
      </c>
      <c r="D199" s="28" t="s">
        <v>11405</v>
      </c>
      <c r="E199" s="28" t="s">
        <v>15042</v>
      </c>
      <c r="F199" s="28" t="s">
        <v>15043</v>
      </c>
      <c r="G199" s="28"/>
      <c r="H199" s="28"/>
      <c r="I199" s="29" t="s">
        <v>14486</v>
      </c>
      <c r="J199" s="28"/>
      <c r="K199" s="39">
        <v>37</v>
      </c>
      <c r="L199" s="28" t="s">
        <v>13500</v>
      </c>
      <c r="M199" s="33" t="str">
        <f t="shared" si="24"/>
        <v>https://www.aiche.org/academy/conferences/process-plant-safety-symposium/1994/proceeding-0</v>
      </c>
      <c r="N199" s="40" t="str">
        <f t="shared" si="23"/>
        <v>M. A. Eidson and M. M. Moderski, "Establishing the Requirements of a HAZOP Study," 1994 Process Plant Safety Symposium, Volume 2, Houston, TX, 28 Feb 1994, AIChE.</v>
      </c>
      <c r="O199" s="28" t="s">
        <v>976</v>
      </c>
      <c r="P199" s="28" t="s">
        <v>11411</v>
      </c>
      <c r="Q199" s="33" t="str">
        <f t="shared" si="25"/>
        <v>https://www.aiche.org/academy/conferences/process-plant-safety-symposium/1994/proceeding-0</v>
      </c>
      <c r="R199" s="33" t="str">
        <f t="shared" si="26"/>
        <v>https://www.aiche.org/academy/conferences/process-plant-safety-symposium/1994/proceeding-0/session/technical-papers</v>
      </c>
      <c r="S199" s="28" t="s">
        <v>18147</v>
      </c>
      <c r="T199" s="33" t="str">
        <f t="shared" si="27"/>
        <v>https://www.aiche.org/node/1886906/group/9676/session/124281/paper/857491</v>
      </c>
    </row>
    <row r="200" spans="1:20" ht="62" x14ac:dyDescent="0.35">
      <c r="A200" s="29">
        <v>199</v>
      </c>
      <c r="B200" s="29">
        <v>1994</v>
      </c>
      <c r="C200" s="29" t="s">
        <v>11345</v>
      </c>
      <c r="D200" s="28" t="s">
        <v>11405</v>
      </c>
      <c r="E200" s="28" t="s">
        <v>11412</v>
      </c>
      <c r="F200" s="28" t="s">
        <v>3830</v>
      </c>
      <c r="G200" s="28"/>
      <c r="H200" s="28"/>
      <c r="I200" s="29" t="s">
        <v>14487</v>
      </c>
      <c r="J200" s="28"/>
      <c r="K200" s="39">
        <v>38</v>
      </c>
      <c r="L200" s="28" t="s">
        <v>13500</v>
      </c>
      <c r="M200" s="33" t="str">
        <f t="shared" si="24"/>
        <v>https://www.aiche.org/academy/conferences/process-plant-safety-symposium/1994/proceeding-0</v>
      </c>
      <c r="N200" s="40" t="str">
        <f t="shared" si="23"/>
        <v>M. E. Sawyer, "Risk Assessment as a Basis for Addressing Process Hazards Involving Facility Siting," 1994 Process Plant Safety Symposium, Volume 2, Houston, TX, 28 Feb 1994, AIChE.</v>
      </c>
      <c r="O200" s="28" t="s">
        <v>981</v>
      </c>
      <c r="P200" s="28" t="s">
        <v>11413</v>
      </c>
      <c r="Q200" s="33" t="str">
        <f t="shared" si="25"/>
        <v>https://www.aiche.org/academy/conferences/process-plant-safety-symposium/1994/proceeding-0</v>
      </c>
      <c r="R200" s="33" t="str">
        <f t="shared" si="26"/>
        <v>https://www.aiche.org/academy/conferences/process-plant-safety-symposium/1994/proceeding-0/session/technical-papers</v>
      </c>
      <c r="S200" s="28" t="s">
        <v>18148</v>
      </c>
      <c r="T200" s="33" t="str">
        <f t="shared" si="27"/>
        <v>https://www.aiche.org/node/1886906/group/9676/session/124281/paper/857496</v>
      </c>
    </row>
    <row r="201" spans="1:20" ht="77.5" x14ac:dyDescent="0.35">
      <c r="A201" s="29">
        <v>200</v>
      </c>
      <c r="B201" s="29">
        <v>1994</v>
      </c>
      <c r="C201" s="29" t="s">
        <v>11345</v>
      </c>
      <c r="D201" s="28" t="s">
        <v>11414</v>
      </c>
      <c r="E201" s="28" t="s">
        <v>15044</v>
      </c>
      <c r="F201" s="28" t="s">
        <v>11415</v>
      </c>
      <c r="G201" s="28"/>
      <c r="H201" s="28"/>
      <c r="I201" s="29" t="s">
        <v>14488</v>
      </c>
      <c r="J201" s="28"/>
      <c r="K201" s="39">
        <v>39</v>
      </c>
      <c r="L201" s="28" t="s">
        <v>13500</v>
      </c>
      <c r="M201" s="33" t="str">
        <f t="shared" si="24"/>
        <v>https://www.aiche.org/academy/conferences/process-plant-safety-symposium/1994/proceeding-0</v>
      </c>
      <c r="N201" s="40" t="str">
        <f t="shared" si="23"/>
        <v>G. D. Kaiser, M. E Bearrow, S. A. Fleger, and J. A. Young, "HAZOP Techniques for Computer Based Control Systems," 1994 Process Plant Safety Symposium, Volume 2, Houston, TX, 28 Feb 1994, AIChE.</v>
      </c>
      <c r="O201" s="28" t="s">
        <v>983</v>
      </c>
      <c r="P201" s="28" t="s">
        <v>11416</v>
      </c>
      <c r="Q201" s="33" t="str">
        <f t="shared" si="25"/>
        <v>https://www.aiche.org/academy/conferences/process-plant-safety-symposium/1994/proceeding-0</v>
      </c>
      <c r="R201" s="33" t="str">
        <f t="shared" si="26"/>
        <v>https://www.aiche.org/academy/conferences/process-plant-safety-symposium/1994/proceeding-0/session/technical-papers</v>
      </c>
      <c r="S201" s="28" t="s">
        <v>18149</v>
      </c>
      <c r="T201" s="33" t="str">
        <f t="shared" si="27"/>
        <v>https://www.aiche.org/node/1886906/group/9676/session/124281/paper/857501</v>
      </c>
    </row>
    <row r="202" spans="1:20" ht="62" x14ac:dyDescent="0.35">
      <c r="A202" s="29">
        <v>201</v>
      </c>
      <c r="B202" s="29">
        <v>1994</v>
      </c>
      <c r="C202" s="29" t="s">
        <v>11345</v>
      </c>
      <c r="D202" s="28" t="s">
        <v>11414</v>
      </c>
      <c r="E202" s="28" t="s">
        <v>15045</v>
      </c>
      <c r="F202" s="28" t="s">
        <v>3826</v>
      </c>
      <c r="G202" s="28"/>
      <c r="H202" s="28"/>
      <c r="I202" s="29" t="s">
        <v>14489</v>
      </c>
      <c r="J202" s="28"/>
      <c r="K202" s="39">
        <v>40</v>
      </c>
      <c r="L202" s="28" t="s">
        <v>13500</v>
      </c>
      <c r="M202" s="33" t="str">
        <f t="shared" si="24"/>
        <v>https://www.aiche.org/academy/conferences/process-plant-safety-symposium/1994/proceeding-0</v>
      </c>
      <c r="N202" s="40" t="str">
        <f t="shared" si="23"/>
        <v>G. D. Kaiser, "HAZOP Techniques for Non-Traditional Applications," 1994 Process Plant Safety Symposium, Volume 2, Houston, TX, 28 Feb 1994, AIChE.</v>
      </c>
      <c r="O202" s="28" t="s">
        <v>987</v>
      </c>
      <c r="P202" s="28" t="s">
        <v>15856</v>
      </c>
      <c r="Q202" s="33" t="str">
        <f t="shared" si="25"/>
        <v>https://www.aiche.org/academy/conferences/process-plant-safety-symposium/1994/proceeding-0</v>
      </c>
      <c r="R202" s="33" t="str">
        <f t="shared" si="26"/>
        <v>https://www.aiche.org/academy/conferences/process-plant-safety-symposium/1994/proceeding-0/session/technical-papers</v>
      </c>
      <c r="S202" s="28" t="s">
        <v>18150</v>
      </c>
      <c r="T202" s="33" t="str">
        <f t="shared" si="27"/>
        <v>https://www.aiche.org/node/1886906/group/9676/session/124281/paper/857506</v>
      </c>
    </row>
    <row r="203" spans="1:20" ht="62" x14ac:dyDescent="0.35">
      <c r="A203" s="29">
        <v>202</v>
      </c>
      <c r="B203" s="29">
        <v>1994</v>
      </c>
      <c r="C203" s="29" t="s">
        <v>11345</v>
      </c>
      <c r="D203" s="28" t="s">
        <v>11414</v>
      </c>
      <c r="E203" s="28" t="s">
        <v>15046</v>
      </c>
      <c r="F203" s="28" t="s">
        <v>11417</v>
      </c>
      <c r="G203" s="28"/>
      <c r="H203" s="28"/>
      <c r="I203" s="29" t="s">
        <v>14490</v>
      </c>
      <c r="J203" s="28"/>
      <c r="K203" s="39">
        <v>41</v>
      </c>
      <c r="L203" s="28" t="s">
        <v>13500</v>
      </c>
      <c r="M203" s="33" t="str">
        <f t="shared" si="24"/>
        <v>https://www.aiche.org/academy/conferences/process-plant-safety-symposium/1994/proceeding-0</v>
      </c>
      <c r="N203" s="40" t="str">
        <f t="shared" si="23"/>
        <v>J. L. Vogas, "Sneak Analysis of Process Control Systems," 1994 Process Plant Safety Symposium, Volume 2, Houston, TX, 28 Feb 1994, AIChE.</v>
      </c>
      <c r="O203" s="28" t="s">
        <v>989</v>
      </c>
      <c r="P203" s="28" t="s">
        <v>15857</v>
      </c>
      <c r="Q203" s="33" t="str">
        <f t="shared" si="25"/>
        <v>https://www.aiche.org/academy/conferences/process-plant-safety-symposium/1994/proceeding-0</v>
      </c>
      <c r="R203" s="33" t="str">
        <f t="shared" si="26"/>
        <v>https://www.aiche.org/academy/conferences/process-plant-safety-symposium/1994/proceeding-0/session/technical-papers</v>
      </c>
      <c r="S203" s="28" t="s">
        <v>18151</v>
      </c>
      <c r="T203" s="33" t="str">
        <f t="shared" si="27"/>
        <v>https://www.aiche.org/node/1886906/group/9676/session/124281/paper/857511</v>
      </c>
    </row>
    <row r="204" spans="1:20" ht="93" x14ac:dyDescent="0.35">
      <c r="A204" s="29">
        <v>203</v>
      </c>
      <c r="B204" s="29">
        <v>1994</v>
      </c>
      <c r="C204" s="29" t="s">
        <v>11345</v>
      </c>
      <c r="D204" s="28" t="s">
        <v>11414</v>
      </c>
      <c r="E204" s="28" t="s">
        <v>15047</v>
      </c>
      <c r="F204" s="28" t="s">
        <v>11418</v>
      </c>
      <c r="G204" s="28"/>
      <c r="H204" s="28"/>
      <c r="I204" s="29" t="s">
        <v>14491</v>
      </c>
      <c r="J204" s="28"/>
      <c r="K204" s="39">
        <v>42</v>
      </c>
      <c r="L204" s="28" t="s">
        <v>13500</v>
      </c>
      <c r="M204" s="33" t="str">
        <f t="shared" si="24"/>
        <v>https://www.aiche.org/academy/conferences/process-plant-safety-symposium/1994/proceeding-0</v>
      </c>
      <c r="N204" s="40" t="str">
        <f t="shared" ref="N204:N267" si="28">F204&amp;", """&amp;E204&amp;","" "&amp;L204&amp;", AIChE"&amp;"."</f>
        <v>S. A. Fleger, "Process Hazard Evaluation Techniques for Identifying Potential Human Errors Associated with Procedural Implementation," 1994 Process Plant Safety Symposium, Volume 2, Houston, TX, 28 Feb 1994, AIChE.</v>
      </c>
      <c r="O204" s="28" t="s">
        <v>993</v>
      </c>
      <c r="P204" s="50" t="s">
        <v>15858</v>
      </c>
      <c r="Q204" s="33" t="str">
        <f t="shared" si="25"/>
        <v>https://www.aiche.org/academy/conferences/process-plant-safety-symposium/1994/proceeding-0</v>
      </c>
      <c r="R204" s="33" t="str">
        <f t="shared" si="26"/>
        <v>https://www.aiche.org/academy/conferences/process-plant-safety-symposium/1994/proceeding-0/session/technical-papers</v>
      </c>
      <c r="S204" s="28" t="s">
        <v>18152</v>
      </c>
      <c r="T204" s="33" t="str">
        <f t="shared" si="27"/>
        <v>https://www.aiche.org/node/1886906/group/9676/session/124281/paper/857516</v>
      </c>
    </row>
    <row r="205" spans="1:20" ht="62" x14ac:dyDescent="0.35">
      <c r="A205" s="29">
        <v>204</v>
      </c>
      <c r="B205" s="29">
        <v>1994</v>
      </c>
      <c r="C205" s="29" t="s">
        <v>11345</v>
      </c>
      <c r="D205" s="28" t="s">
        <v>11419</v>
      </c>
      <c r="E205" s="28" t="s">
        <v>15048</v>
      </c>
      <c r="F205" s="28" t="s">
        <v>11420</v>
      </c>
      <c r="G205" s="28"/>
      <c r="H205" s="28"/>
      <c r="I205" s="29" t="s">
        <v>14492</v>
      </c>
      <c r="J205" s="28"/>
      <c r="K205" s="39">
        <v>43</v>
      </c>
      <c r="L205" s="28" t="s">
        <v>13500</v>
      </c>
      <c r="M205" s="33" t="str">
        <f t="shared" si="24"/>
        <v>https://www.aiche.org/academy/conferences/process-plant-safety-symposium/1994/proceeding-0</v>
      </c>
      <c r="N205" s="40" t="str">
        <f t="shared" si="28"/>
        <v>O. N. Slye, "Obtaining and Assuring Quality Process Safety Management Services," 1994 Process Plant Safety Symposium, Volume 2, Houston, TX, 28 Feb 1994, AIChE.</v>
      </c>
      <c r="O205" s="28" t="s">
        <v>995</v>
      </c>
      <c r="P205" s="50" t="s">
        <v>15859</v>
      </c>
      <c r="Q205" s="33" t="str">
        <f t="shared" si="25"/>
        <v>https://www.aiche.org/academy/conferences/process-plant-safety-symposium/1994/proceeding-0</v>
      </c>
      <c r="R205" s="33" t="str">
        <f t="shared" si="26"/>
        <v>https://www.aiche.org/academy/conferences/process-plant-safety-symposium/1994/proceeding-0/session/technical-papers</v>
      </c>
      <c r="S205" s="28" t="s">
        <v>18153</v>
      </c>
      <c r="T205" s="33" t="str">
        <f t="shared" si="27"/>
        <v>https://www.aiche.org/node/1886906/group/9676/session/124281/paper/857521</v>
      </c>
    </row>
    <row r="206" spans="1:20" ht="62" x14ac:dyDescent="0.35">
      <c r="A206" s="29">
        <v>205</v>
      </c>
      <c r="B206" s="29">
        <v>1994</v>
      </c>
      <c r="C206" s="29" t="s">
        <v>11345</v>
      </c>
      <c r="D206" s="28" t="s">
        <v>11419</v>
      </c>
      <c r="E206" s="28" t="s">
        <v>15049</v>
      </c>
      <c r="F206" s="28" t="s">
        <v>11421</v>
      </c>
      <c r="G206" s="28"/>
      <c r="H206" s="28"/>
      <c r="I206" s="29" t="s">
        <v>14493</v>
      </c>
      <c r="J206" s="28"/>
      <c r="K206" s="39">
        <v>44</v>
      </c>
      <c r="L206" s="28" t="s">
        <v>13500</v>
      </c>
      <c r="M206" s="33" t="str">
        <f t="shared" si="24"/>
        <v>https://www.aiche.org/academy/conferences/process-plant-safety-symposium/1994/proceeding-0</v>
      </c>
      <c r="N206" s="40" t="str">
        <f t="shared" si="28"/>
        <v>K. A. Ford, "Leadership: The Key to Quality in Process Hazards Analysis," 1994 Process Plant Safety Symposium, Volume 2, Houston, TX, 28 Feb 1994, AIChE.</v>
      </c>
      <c r="O206" s="28" t="s">
        <v>999</v>
      </c>
      <c r="P206" s="50" t="s">
        <v>15860</v>
      </c>
      <c r="Q206" s="33" t="str">
        <f t="shared" si="25"/>
        <v>https://www.aiche.org/academy/conferences/process-plant-safety-symposium/1994/proceeding-0</v>
      </c>
      <c r="R206" s="33" t="str">
        <f t="shared" si="26"/>
        <v>https://www.aiche.org/academy/conferences/process-plant-safety-symposium/1994/proceeding-0/session/technical-papers</v>
      </c>
      <c r="S206" s="28" t="s">
        <v>18154</v>
      </c>
      <c r="T206" s="33" t="str">
        <f t="shared" si="27"/>
        <v>https://www.aiche.org/node/1886906/group/9676/session/124281/paper/857526</v>
      </c>
    </row>
    <row r="207" spans="1:20" ht="77.5" x14ac:dyDescent="0.35">
      <c r="A207" s="29">
        <v>206</v>
      </c>
      <c r="B207" s="29">
        <v>1994</v>
      </c>
      <c r="C207" s="29" t="s">
        <v>11345</v>
      </c>
      <c r="D207" s="28" t="s">
        <v>11419</v>
      </c>
      <c r="E207" s="28" t="s">
        <v>11422</v>
      </c>
      <c r="F207" s="28" t="s">
        <v>11423</v>
      </c>
      <c r="G207" s="28"/>
      <c r="H207" s="28"/>
      <c r="I207" s="29" t="s">
        <v>14494</v>
      </c>
      <c r="J207" s="28"/>
      <c r="K207" s="39">
        <v>45</v>
      </c>
      <c r="L207" s="28" t="s">
        <v>13500</v>
      </c>
      <c r="M207" s="33" t="str">
        <f t="shared" si="24"/>
        <v>https://www.aiche.org/academy/conferences/process-plant-safety-symposium/1994/proceeding-0</v>
      </c>
      <c r="N207" s="40" t="str">
        <f t="shared" si="28"/>
        <v>D. A. Jones and K. H. Harrington, "Delivering a Process Hazard Analysis as a Quality Product Under ISO 9000," 1994 Process Plant Safety Symposium, Volume 2, Houston, TX, 28 Feb 1994, AIChE.</v>
      </c>
      <c r="O207" s="28" t="s">
        <v>1003</v>
      </c>
      <c r="P207" s="50" t="s">
        <v>15861</v>
      </c>
      <c r="Q207" s="33" t="str">
        <f t="shared" si="25"/>
        <v>https://www.aiche.org/academy/conferences/process-plant-safety-symposium/1994/proceeding-0</v>
      </c>
      <c r="R207" s="33" t="str">
        <f t="shared" si="26"/>
        <v>https://www.aiche.org/academy/conferences/process-plant-safety-symposium/1994/proceeding-0/session/technical-papers</v>
      </c>
      <c r="S207" s="28" t="s">
        <v>18155</v>
      </c>
      <c r="T207" s="33" t="str">
        <f t="shared" si="27"/>
        <v>https://www.aiche.org/node/1886906/group/9676/session/124281/paper/857531</v>
      </c>
    </row>
    <row r="208" spans="1:20" ht="77.5" x14ac:dyDescent="0.35">
      <c r="A208" s="29">
        <v>207</v>
      </c>
      <c r="B208" s="29">
        <v>1994</v>
      </c>
      <c r="C208" s="29" t="s">
        <v>11345</v>
      </c>
      <c r="D208" s="28" t="s">
        <v>11424</v>
      </c>
      <c r="E208" s="28" t="s">
        <v>15050</v>
      </c>
      <c r="F208" s="28" t="s">
        <v>3988</v>
      </c>
      <c r="G208" s="28"/>
      <c r="H208" s="28"/>
      <c r="I208" s="29" t="s">
        <v>14495</v>
      </c>
      <c r="J208" s="28"/>
      <c r="K208" s="39">
        <v>46</v>
      </c>
      <c r="L208" s="28" t="s">
        <v>13500</v>
      </c>
      <c r="M208" s="33" t="str">
        <f t="shared" si="24"/>
        <v>https://www.aiche.org/academy/conferences/process-plant-safety-symposium/1994/proceeding-0</v>
      </c>
      <c r="N208" s="40" t="str">
        <f t="shared" si="28"/>
        <v>S. J. Brown, "Explosion Failure of a Pressurized Railroad Tank Car at a Tank Farm: Forensic Investigation," 1994 Process Plant Safety Symposium, Volume 2, Houston, TX, 28 Feb 1994, AIChE.</v>
      </c>
      <c r="O208" s="28" t="s">
        <v>1005</v>
      </c>
      <c r="P208" s="50" t="s">
        <v>15862</v>
      </c>
      <c r="Q208" s="33" t="str">
        <f t="shared" si="25"/>
        <v>https://www.aiche.org/academy/conferences/process-plant-safety-symposium/1994/proceeding-0</v>
      </c>
      <c r="R208" s="33" t="str">
        <f t="shared" si="26"/>
        <v>https://www.aiche.org/academy/conferences/process-plant-safety-symposium/1994/proceeding-0/session/technical-papers</v>
      </c>
      <c r="S208" s="28" t="s">
        <v>18156</v>
      </c>
      <c r="T208" s="33" t="str">
        <f t="shared" si="27"/>
        <v>https://www.aiche.org/node/1886906/group/9676/session/124281/paper/857536</v>
      </c>
    </row>
    <row r="209" spans="1:20" ht="77.5" x14ac:dyDescent="0.35">
      <c r="A209" s="29">
        <v>208</v>
      </c>
      <c r="B209" s="29">
        <v>1994</v>
      </c>
      <c r="C209" s="29" t="s">
        <v>11345</v>
      </c>
      <c r="D209" s="28" t="s">
        <v>11425</v>
      </c>
      <c r="E209" s="28" t="s">
        <v>15051</v>
      </c>
      <c r="F209" s="28" t="s">
        <v>1128</v>
      </c>
      <c r="G209" s="28"/>
      <c r="H209" s="28"/>
      <c r="I209" s="29" t="s">
        <v>14496</v>
      </c>
      <c r="J209" s="28"/>
      <c r="K209" s="39">
        <v>47</v>
      </c>
      <c r="L209" s="28" t="s">
        <v>13500</v>
      </c>
      <c r="M209" s="33" t="str">
        <f t="shared" si="24"/>
        <v>https://www.aiche.org/academy/conferences/process-plant-safety-symposium/1994/proceeding-0</v>
      </c>
      <c r="N209" s="40" t="str">
        <f t="shared" si="28"/>
        <v>R. W. Prugh, "Consequence Analysis - Environmental Effects," 1994 Process Plant Safety Symposium, Volume 2, Houston, TX, 28 Feb 1994, AIChE.</v>
      </c>
      <c r="O209" s="28" t="s">
        <v>1268</v>
      </c>
      <c r="P209" s="50" t="s">
        <v>15863</v>
      </c>
      <c r="Q209" s="33" t="str">
        <f t="shared" si="25"/>
        <v>https://www.aiche.org/academy/conferences/process-plant-safety-symposium/1994/proceeding-0</v>
      </c>
      <c r="R209" s="33" t="str">
        <f t="shared" si="26"/>
        <v>https://www.aiche.org/academy/conferences/process-plant-safety-symposium/1994/proceeding-0/session/technical-papers</v>
      </c>
      <c r="S209" s="28" t="s">
        <v>18157</v>
      </c>
      <c r="T209" s="33" t="str">
        <f t="shared" si="27"/>
        <v>https://www.aiche.org/node/1886906/group/9676/session/124281/paper/857541</v>
      </c>
    </row>
    <row r="210" spans="1:20" ht="62" x14ac:dyDescent="0.35">
      <c r="A210" s="29">
        <v>209</v>
      </c>
      <c r="B210" s="29">
        <v>1994</v>
      </c>
      <c r="C210" s="29" t="s">
        <v>11345</v>
      </c>
      <c r="D210" s="28" t="s">
        <v>11426</v>
      </c>
      <c r="E210" s="28" t="s">
        <v>11426</v>
      </c>
      <c r="F210" s="28" t="s">
        <v>11427</v>
      </c>
      <c r="G210" s="28"/>
      <c r="H210" s="28"/>
      <c r="I210" s="29" t="s">
        <v>14497</v>
      </c>
      <c r="J210" s="28"/>
      <c r="K210" s="39">
        <v>48</v>
      </c>
      <c r="L210" s="28" t="s">
        <v>13500</v>
      </c>
      <c r="M210" s="33" t="str">
        <f t="shared" si="24"/>
        <v>https://www.aiche.org/academy/conferences/process-plant-safety-symposium/1994/proceeding-0</v>
      </c>
      <c r="N210" s="40" t="str">
        <f t="shared" si="28"/>
        <v>H. Cullingford, "Organizational Risk Management," 1994 Process Plant Safety Symposium, Volume 2, Houston, TX, 28 Feb 1994, AIChE.</v>
      </c>
      <c r="O210" s="28" t="s">
        <v>1270</v>
      </c>
      <c r="P210" s="50" t="s">
        <v>11428</v>
      </c>
      <c r="Q210" s="33" t="str">
        <f t="shared" si="25"/>
        <v>https://www.aiche.org/academy/conferences/process-plant-safety-symposium/1994/proceeding-0</v>
      </c>
      <c r="R210" s="33" t="str">
        <f t="shared" si="26"/>
        <v>https://www.aiche.org/academy/conferences/process-plant-safety-symposium/1994/proceeding-0/session/technical-papers</v>
      </c>
      <c r="S210" s="28" t="s">
        <v>18158</v>
      </c>
      <c r="T210" s="33" t="str">
        <f t="shared" si="27"/>
        <v>https://www.aiche.org/node/1886906/group/9676/session/124281/paper/857546</v>
      </c>
    </row>
    <row r="211" spans="1:20" ht="77.5" x14ac:dyDescent="0.35">
      <c r="A211" s="29">
        <v>210</v>
      </c>
      <c r="B211" s="29">
        <v>1994</v>
      </c>
      <c r="C211" s="29" t="s">
        <v>11345</v>
      </c>
      <c r="D211" s="28" t="s">
        <v>11426</v>
      </c>
      <c r="E211" s="28" t="s">
        <v>15052</v>
      </c>
      <c r="F211" s="28" t="s">
        <v>11429</v>
      </c>
      <c r="G211" s="28"/>
      <c r="H211" s="28"/>
      <c r="I211" s="29" t="s">
        <v>14498</v>
      </c>
      <c r="J211" s="28"/>
      <c r="K211" s="39">
        <v>49</v>
      </c>
      <c r="L211" s="28" t="s">
        <v>13500</v>
      </c>
      <c r="M211" s="33" t="str">
        <f t="shared" si="24"/>
        <v>https://www.aiche.org/academy/conferences/process-plant-safety-symposium/1994/proceeding-0</v>
      </c>
      <c r="N211" s="40" t="str">
        <f t="shared" si="28"/>
        <v>R. A. Dykes and W. C. Gekler, "Changing Organizational Culture to Meet New Regulatory Requirements," 1994 Process Plant Safety Symposium, Volume 2, Houston, TX, 28 Feb 1994, AIChE.</v>
      </c>
      <c r="O211" s="28" t="s">
        <v>1273</v>
      </c>
      <c r="P211" s="50" t="s">
        <v>15864</v>
      </c>
      <c r="Q211" s="33" t="str">
        <f t="shared" si="25"/>
        <v>https://www.aiche.org/academy/conferences/process-plant-safety-symposium/1994/proceeding-0</v>
      </c>
      <c r="R211" s="33" t="str">
        <f t="shared" si="26"/>
        <v>https://www.aiche.org/academy/conferences/process-plant-safety-symposium/1994/proceeding-0/session/technical-papers</v>
      </c>
      <c r="S211" s="28" t="s">
        <v>18159</v>
      </c>
      <c r="T211" s="33" t="str">
        <f t="shared" si="27"/>
        <v>https://www.aiche.org/node/1886906/group/9676/session/124281/paper/857551</v>
      </c>
    </row>
    <row r="212" spans="1:20" ht="62" x14ac:dyDescent="0.35">
      <c r="A212" s="29">
        <v>211</v>
      </c>
      <c r="B212" s="29">
        <v>1994</v>
      </c>
      <c r="C212" s="29" t="s">
        <v>11345</v>
      </c>
      <c r="D212" s="28" t="s">
        <v>11426</v>
      </c>
      <c r="E212" s="28" t="s">
        <v>15053</v>
      </c>
      <c r="F212" s="28" t="s">
        <v>15054</v>
      </c>
      <c r="G212" s="28"/>
      <c r="H212" s="28"/>
      <c r="I212" s="29" t="s">
        <v>14499</v>
      </c>
      <c r="J212" s="28"/>
      <c r="K212" s="39">
        <v>50</v>
      </c>
      <c r="L212" s="28" t="s">
        <v>13500</v>
      </c>
      <c r="M212" s="33" t="str">
        <f>HYPERLINK("https://www.aiche.org/academy/conferences/process-plant-safety-symposium/1994/proceeding-0")</f>
        <v>https://www.aiche.org/academy/conferences/process-plant-safety-symposium/1994/proceeding-0</v>
      </c>
      <c r="N212" s="40" t="str">
        <f t="shared" si="28"/>
        <v>T. E. McSween and J. E. Stowe, "Promoting a Value-Based Safety Culture," 1994 Process Plant Safety Symposium, Volume 2, Houston, TX, 28 Feb 1994, AIChE.</v>
      </c>
      <c r="O212" s="28" t="s">
        <v>1275</v>
      </c>
      <c r="P212" s="50" t="s">
        <v>15865</v>
      </c>
      <c r="Q212" s="33" t="str">
        <f>HYPERLINK("https://www.aiche.org/academy/conferences/process-plant-safety-symposium/1994/proceeding-0")</f>
        <v>https://www.aiche.org/academy/conferences/process-plant-safety-symposium/1994/proceeding-0</v>
      </c>
      <c r="R212" s="33" t="str">
        <f>HYPERLINK("https://www.aiche.org/academy/conferences/process-plant-safety-symposium/1994/proceeding-0/session/technical-papers")</f>
        <v>https://www.aiche.org/academy/conferences/process-plant-safety-symposium/1994/proceeding-0/session/technical-papers</v>
      </c>
      <c r="S212" s="28" t="s">
        <v>18160</v>
      </c>
      <c r="T212" s="33" t="str">
        <f t="shared" si="27"/>
        <v>https://www.aiche.org/node/1886906/group/9676/session/124281/paper/857556</v>
      </c>
    </row>
    <row r="213" spans="1:20" ht="62" x14ac:dyDescent="0.35">
      <c r="A213" s="29">
        <v>212</v>
      </c>
      <c r="B213" s="29">
        <v>1996</v>
      </c>
      <c r="C213" s="29" t="s">
        <v>14500</v>
      </c>
      <c r="D213" s="28"/>
      <c r="E213" s="40" t="s">
        <v>11430</v>
      </c>
      <c r="F213" s="40" t="s">
        <v>11431</v>
      </c>
      <c r="G213" s="28"/>
      <c r="H213" s="28"/>
      <c r="I213" s="29"/>
      <c r="J213" s="28"/>
      <c r="K213" s="39">
        <v>1</v>
      </c>
      <c r="L213" s="28" t="s">
        <v>13502</v>
      </c>
      <c r="M213" s="33" t="str">
        <f t="shared" ref="M213:M267" si="29">HYPERLINK("https://www.aiche.org/academy/conferences/process-plant-safety-symposium/1996/proceeding")</f>
        <v>https://www.aiche.org/academy/conferences/process-plant-safety-symposium/1996/proceeding</v>
      </c>
      <c r="N213" s="40" t="str">
        <f t="shared" si="28"/>
        <v>R. Darby and W. F. Early, "Welcome to the 1996 Process Plant Safety Symposium," 1996 Process Plant Safety Symposium, Volume 1, Houston, TX, 1 Apr 1996, AIChE.</v>
      </c>
      <c r="O213" s="41" t="s">
        <v>704</v>
      </c>
      <c r="P213" s="28" t="s">
        <v>11432</v>
      </c>
      <c r="Q213" s="33" t="str">
        <f t="shared" ref="Q213:Q267" si="30">HYPERLINK("https://www.aiche.org/academy/conferences/process-plant-safety-symposium/1996/proceeding")</f>
        <v>https://www.aiche.org/academy/conferences/process-plant-safety-symposium/1996/proceeding</v>
      </c>
      <c r="R213" s="33" t="str">
        <f t="shared" ref="R213:R267" si="31">HYPERLINK("https://www.aiche.org/academy/conferences/process-plant-safety-symposium/1996/proceeding/session/technical-papers")</f>
        <v>https://www.aiche.org/academy/conferences/process-plant-safety-symposium/1996/proceeding/session/technical-papers</v>
      </c>
      <c r="S213" s="28" t="s">
        <v>18161</v>
      </c>
      <c r="T213" s="33" t="str">
        <f t="shared" si="27"/>
        <v>https://www.aiche.org/node/1887911/group/9681/session/124291/paper/857571</v>
      </c>
    </row>
    <row r="214" spans="1:20" ht="62" x14ac:dyDescent="0.35">
      <c r="A214" s="29">
        <v>213</v>
      </c>
      <c r="B214" s="29">
        <v>1996</v>
      </c>
      <c r="C214" s="29" t="s">
        <v>14500</v>
      </c>
      <c r="D214" s="28" t="s">
        <v>11433</v>
      </c>
      <c r="E214" s="40" t="s">
        <v>11434</v>
      </c>
      <c r="F214" s="40" t="s">
        <v>11435</v>
      </c>
      <c r="G214" s="28"/>
      <c r="H214" s="28"/>
      <c r="I214" s="29" t="s">
        <v>14501</v>
      </c>
      <c r="J214" s="28"/>
      <c r="K214" s="39">
        <v>2</v>
      </c>
      <c r="L214" s="28" t="s">
        <v>13502</v>
      </c>
      <c r="M214" s="33" t="str">
        <f t="shared" si="29"/>
        <v>https://www.aiche.org/academy/conferences/process-plant-safety-symposium/1996/proceeding</v>
      </c>
      <c r="N214" s="40" t="str">
        <f t="shared" si="28"/>
        <v>W. F. Early, "Process Hazard Analyses for Compliance," 1996 Process Plant Safety Symposium, Volume 1, Houston, TX, 1 Apr 1996, AIChE.</v>
      </c>
      <c r="O214" s="42" t="s">
        <v>708</v>
      </c>
      <c r="P214" s="28" t="s">
        <v>11436</v>
      </c>
      <c r="Q214" s="33" t="str">
        <f t="shared" si="30"/>
        <v>https://www.aiche.org/academy/conferences/process-plant-safety-symposium/1996/proceeding</v>
      </c>
      <c r="R214" s="33" t="str">
        <f t="shared" si="31"/>
        <v>https://www.aiche.org/academy/conferences/process-plant-safety-symposium/1996/proceeding/session/technical-papers</v>
      </c>
      <c r="S214" s="28" t="s">
        <v>18162</v>
      </c>
      <c r="T214" s="33" t="str">
        <f t="shared" si="27"/>
        <v>https://www.aiche.org/node/1887911/group/9681/session/124291/paper/857576</v>
      </c>
    </row>
    <row r="215" spans="1:20" ht="77.5" x14ac:dyDescent="0.35">
      <c r="A215" s="29">
        <v>214</v>
      </c>
      <c r="B215" s="29">
        <v>1996</v>
      </c>
      <c r="C215" s="29" t="s">
        <v>14500</v>
      </c>
      <c r="D215" s="28" t="s">
        <v>11437</v>
      </c>
      <c r="E215" s="40" t="s">
        <v>11438</v>
      </c>
      <c r="F215" s="44" t="s">
        <v>15090</v>
      </c>
      <c r="G215" s="28"/>
      <c r="H215" s="28"/>
      <c r="I215" s="29" t="s">
        <v>14502</v>
      </c>
      <c r="J215" s="28"/>
      <c r="K215" s="39">
        <v>3</v>
      </c>
      <c r="L215" s="28" t="s">
        <v>13502</v>
      </c>
      <c r="M215" s="33" t="str">
        <f t="shared" si="29"/>
        <v>https://www.aiche.org/academy/conferences/process-plant-safety-symposium/1996/proceeding</v>
      </c>
      <c r="N215" s="40" t="str">
        <f t="shared" si="28"/>
        <v>S. A. Berger and R. J. Lantzy, "Reducing Inherent Risk Through Consequence Modeling," 1996 Process Plant Safety Symposium, Volume 1, Houston, TX, 1 Apr 1996, AIChE.</v>
      </c>
      <c r="O215" s="42" t="s">
        <v>711</v>
      </c>
      <c r="P215" s="28" t="s">
        <v>11439</v>
      </c>
      <c r="Q215" s="33" t="str">
        <f t="shared" si="30"/>
        <v>https://www.aiche.org/academy/conferences/process-plant-safety-symposium/1996/proceeding</v>
      </c>
      <c r="R215" s="33" t="str">
        <f t="shared" si="31"/>
        <v>https://www.aiche.org/academy/conferences/process-plant-safety-symposium/1996/proceeding/session/technical-papers</v>
      </c>
      <c r="S215" s="28" t="s">
        <v>18163</v>
      </c>
      <c r="T215" s="33" t="str">
        <f t="shared" si="27"/>
        <v>https://www.aiche.org/node/1887911/group/9681/session/124291/paper/857581</v>
      </c>
    </row>
    <row r="216" spans="1:20" ht="93" x14ac:dyDescent="0.35">
      <c r="A216" s="29">
        <v>215</v>
      </c>
      <c r="B216" s="29">
        <v>1996</v>
      </c>
      <c r="C216" s="29" t="s">
        <v>14500</v>
      </c>
      <c r="D216" s="28" t="s">
        <v>11437</v>
      </c>
      <c r="E216" s="40" t="s">
        <v>11440</v>
      </c>
      <c r="F216" s="44" t="s">
        <v>15091</v>
      </c>
      <c r="G216" s="28"/>
      <c r="H216" s="28"/>
      <c r="I216" s="29" t="s">
        <v>14503</v>
      </c>
      <c r="J216" s="28"/>
      <c r="K216" s="39">
        <v>4</v>
      </c>
      <c r="L216" s="28" t="s">
        <v>13502</v>
      </c>
      <c r="M216" s="33" t="str">
        <f t="shared" si="29"/>
        <v>https://www.aiche.org/academy/conferences/process-plant-safety-symposium/1996/proceeding</v>
      </c>
      <c r="N216" s="40" t="str">
        <f t="shared" si="28"/>
        <v>S Hanna, D. Blewitt, D. Fontaine, G. Jersey, J. King, Shell, K. Steinberg, M. Vasquez, "Improvements to Vapor Cloud Dispersion Models for Industrial Sites," 1996 Process Plant Safety Symposium, Volume 1, Houston, TX, 1 Apr 1996, AIChE.</v>
      </c>
      <c r="O216" s="42" t="s">
        <v>715</v>
      </c>
      <c r="P216" s="28" t="s">
        <v>11441</v>
      </c>
      <c r="Q216" s="33" t="str">
        <f t="shared" si="30"/>
        <v>https://www.aiche.org/academy/conferences/process-plant-safety-symposium/1996/proceeding</v>
      </c>
      <c r="R216" s="33" t="str">
        <f t="shared" si="31"/>
        <v>https://www.aiche.org/academy/conferences/process-plant-safety-symposium/1996/proceeding/session/technical-papers</v>
      </c>
      <c r="S216" s="28" t="s">
        <v>18164</v>
      </c>
      <c r="T216" s="33" t="str">
        <f t="shared" si="27"/>
        <v>https://www.aiche.org/node/1887911/group/9681/session/124291/paper/857586</v>
      </c>
    </row>
    <row r="217" spans="1:20" ht="93" x14ac:dyDescent="0.35">
      <c r="A217" s="29">
        <v>216</v>
      </c>
      <c r="B217" s="29">
        <v>1996</v>
      </c>
      <c r="C217" s="29" t="s">
        <v>14500</v>
      </c>
      <c r="D217" s="28" t="s">
        <v>11437</v>
      </c>
      <c r="E217" s="40" t="s">
        <v>11442</v>
      </c>
      <c r="F217" s="40" t="s">
        <v>11443</v>
      </c>
      <c r="G217" s="28"/>
      <c r="H217" s="28"/>
      <c r="I217" s="29" t="s">
        <v>14504</v>
      </c>
      <c r="J217" s="28"/>
      <c r="K217" s="39">
        <v>5</v>
      </c>
      <c r="L217" s="28" t="s">
        <v>13502</v>
      </c>
      <c r="M217" s="33" t="str">
        <f t="shared" si="29"/>
        <v>https://www.aiche.org/academy/conferences/process-plant-safety-symposium/1996/proceeding</v>
      </c>
      <c r="N217" s="40" t="str">
        <f t="shared" si="28"/>
        <v>C. Matthiessen, D. Goldbloom-Helzner, M. Edelstein, "Issues in Developing Lookup Tables in Support of EPA's Risk Management Program," 1996 Process Plant Safety Symposium, Volume 1, Houston, TX, 1 Apr 1996, AIChE.</v>
      </c>
      <c r="O217" s="42" t="s">
        <v>719</v>
      </c>
      <c r="P217" s="28" t="s">
        <v>11444</v>
      </c>
      <c r="Q217" s="33" t="str">
        <f t="shared" si="30"/>
        <v>https://www.aiche.org/academy/conferences/process-plant-safety-symposium/1996/proceeding</v>
      </c>
      <c r="R217" s="33" t="str">
        <f t="shared" si="31"/>
        <v>https://www.aiche.org/academy/conferences/process-plant-safety-symposium/1996/proceeding/session/technical-papers</v>
      </c>
      <c r="S217" s="28" t="s">
        <v>18165</v>
      </c>
      <c r="T217" s="33" t="str">
        <f t="shared" si="27"/>
        <v>https://www.aiche.org/node/1887911/group/9681/session/124291/paper/857591</v>
      </c>
    </row>
    <row r="218" spans="1:20" ht="77.5" x14ac:dyDescent="0.35">
      <c r="A218" s="29">
        <v>217</v>
      </c>
      <c r="B218" s="29">
        <v>1996</v>
      </c>
      <c r="C218" s="29" t="s">
        <v>14500</v>
      </c>
      <c r="D218" s="28" t="s">
        <v>11437</v>
      </c>
      <c r="E218" s="40" t="s">
        <v>11445</v>
      </c>
      <c r="F218" s="40" t="s">
        <v>11446</v>
      </c>
      <c r="G218" s="28"/>
      <c r="H218" s="28"/>
      <c r="I218" s="29" t="s">
        <v>14505</v>
      </c>
      <c r="J218" s="28"/>
      <c r="K218" s="39">
        <v>6</v>
      </c>
      <c r="L218" s="28" t="s">
        <v>13502</v>
      </c>
      <c r="M218" s="33" t="str">
        <f t="shared" si="29"/>
        <v>https://www.aiche.org/academy/conferences/process-plant-safety-symposium/1996/proceeding</v>
      </c>
      <c r="N218" s="40" t="str">
        <f t="shared" si="28"/>
        <v>D. W. Jones and D. H. Hobbs, "Offsite Explosion and Fire Analyses of Oil Exploration and Production Facilities," 1996 Process Plant Safety Symposium, Volume 1, Houston, TX, 1 Apr 1996, AIChE.</v>
      </c>
      <c r="O218" s="42" t="s">
        <v>723</v>
      </c>
      <c r="P218" s="28" t="s">
        <v>11447</v>
      </c>
      <c r="Q218" s="33" t="str">
        <f t="shared" si="30"/>
        <v>https://www.aiche.org/academy/conferences/process-plant-safety-symposium/1996/proceeding</v>
      </c>
      <c r="R218" s="33" t="str">
        <f t="shared" si="31"/>
        <v>https://www.aiche.org/academy/conferences/process-plant-safety-symposium/1996/proceeding/session/technical-papers</v>
      </c>
      <c r="S218" s="28" t="s">
        <v>18166</v>
      </c>
      <c r="T218" s="33" t="str">
        <f t="shared" si="27"/>
        <v>https://www.aiche.org/node/1887911/group/9681/session/124291/paper/857596</v>
      </c>
    </row>
    <row r="219" spans="1:20" ht="62" x14ac:dyDescent="0.35">
      <c r="A219" s="29">
        <v>218</v>
      </c>
      <c r="B219" s="29">
        <v>1996</v>
      </c>
      <c r="C219" s="29" t="s">
        <v>14500</v>
      </c>
      <c r="D219" s="28" t="s">
        <v>11448</v>
      </c>
      <c r="E219" s="40" t="s">
        <v>11449</v>
      </c>
      <c r="F219" s="40" t="s">
        <v>1536</v>
      </c>
      <c r="G219" s="28"/>
      <c r="H219" s="28"/>
      <c r="I219" s="29" t="s">
        <v>14506</v>
      </c>
      <c r="J219" s="28"/>
      <c r="K219" s="39">
        <v>7</v>
      </c>
      <c r="L219" s="28" t="s">
        <v>13502</v>
      </c>
      <c r="M219" s="33" t="str">
        <f t="shared" si="29"/>
        <v>https://www.aiche.org/academy/conferences/process-plant-safety-symposium/1996/proceeding</v>
      </c>
      <c r="N219" s="40" t="str">
        <f t="shared" si="28"/>
        <v>J. O. Philley, "Plant Safety Auditing - Practical Insights," 1996 Process Plant Safety Symposium, Volume 1, Houston, TX, 1 Apr 1996, AIChE.</v>
      </c>
      <c r="O219" s="42" t="s">
        <v>726</v>
      </c>
      <c r="P219" s="28" t="s">
        <v>11450</v>
      </c>
      <c r="Q219" s="33" t="str">
        <f t="shared" si="30"/>
        <v>https://www.aiche.org/academy/conferences/process-plant-safety-symposium/1996/proceeding</v>
      </c>
      <c r="R219" s="33" t="str">
        <f t="shared" si="31"/>
        <v>https://www.aiche.org/academy/conferences/process-plant-safety-symposium/1996/proceeding/session/technical-papers</v>
      </c>
      <c r="S219" s="28" t="s">
        <v>18167</v>
      </c>
      <c r="T219" s="33" t="str">
        <f t="shared" si="27"/>
        <v>https://www.aiche.org/node/1887911/group/9681/session/124291/paper/857601</v>
      </c>
    </row>
    <row r="220" spans="1:20" ht="62" x14ac:dyDescent="0.35">
      <c r="A220" s="29">
        <v>219</v>
      </c>
      <c r="B220" s="29">
        <v>1996</v>
      </c>
      <c r="C220" s="29" t="s">
        <v>14500</v>
      </c>
      <c r="D220" s="28" t="s">
        <v>11448</v>
      </c>
      <c r="E220" s="40" t="s">
        <v>11451</v>
      </c>
      <c r="F220" s="40" t="s">
        <v>11452</v>
      </c>
      <c r="G220" s="28"/>
      <c r="H220" s="28"/>
      <c r="I220" s="29" t="s">
        <v>552</v>
      </c>
      <c r="J220" s="28"/>
      <c r="K220" s="39">
        <v>8</v>
      </c>
      <c r="L220" s="28" t="s">
        <v>13502</v>
      </c>
      <c r="M220" s="33" t="str">
        <f t="shared" si="29"/>
        <v>https://www.aiche.org/academy/conferences/process-plant-safety-symposium/1996/proceeding</v>
      </c>
      <c r="N220" s="40" t="str">
        <f t="shared" si="28"/>
        <v>M. C. Dupont, "Chemical Management: A Step Beyond the Regulations," 1996 Process Plant Safety Symposium, Volume 1, Houston, TX, 1 Apr 1996, AIChE.</v>
      </c>
      <c r="O220" s="42" t="s">
        <v>729</v>
      </c>
      <c r="P220" s="28" t="s">
        <v>11453</v>
      </c>
      <c r="Q220" s="33" t="str">
        <f t="shared" si="30"/>
        <v>https://www.aiche.org/academy/conferences/process-plant-safety-symposium/1996/proceeding</v>
      </c>
      <c r="R220" s="33" t="str">
        <f t="shared" si="31"/>
        <v>https://www.aiche.org/academy/conferences/process-plant-safety-symposium/1996/proceeding/session/technical-papers</v>
      </c>
      <c r="S220" s="28" t="s">
        <v>18168</v>
      </c>
      <c r="T220" s="33" t="str">
        <f t="shared" si="27"/>
        <v>https://www.aiche.org/node/1887911/group/9681/session/124291/paper/857606</v>
      </c>
    </row>
    <row r="221" spans="1:20" ht="62" x14ac:dyDescent="0.35">
      <c r="A221" s="29">
        <v>220</v>
      </c>
      <c r="B221" s="29">
        <v>1996</v>
      </c>
      <c r="C221" s="29" t="s">
        <v>14500</v>
      </c>
      <c r="D221" s="28" t="s">
        <v>11448</v>
      </c>
      <c r="E221" s="44" t="s">
        <v>15092</v>
      </c>
      <c r="F221" s="40" t="s">
        <v>3281</v>
      </c>
      <c r="G221" s="28"/>
      <c r="H221" s="28"/>
      <c r="I221" s="29" t="s">
        <v>14507</v>
      </c>
      <c r="J221" s="28"/>
      <c r="K221" s="39">
        <v>9</v>
      </c>
      <c r="L221" s="28" t="s">
        <v>13502</v>
      </c>
      <c r="M221" s="33" t="str">
        <f t="shared" si="29"/>
        <v>https://www.aiche.org/academy/conferences/process-plant-safety-symposium/1996/proceeding</v>
      </c>
      <c r="N221" s="40" t="str">
        <f t="shared" si="28"/>
        <v>J. A. Alderman, "Implementing a Contractor Safety and Health Program," 1996 Process Plant Safety Symposium, Volume 1, Houston, TX, 1 Apr 1996, AIChE.</v>
      </c>
      <c r="O221" s="42" t="s">
        <v>732</v>
      </c>
      <c r="P221" s="28" t="s">
        <v>11454</v>
      </c>
      <c r="Q221" s="33" t="str">
        <f t="shared" si="30"/>
        <v>https://www.aiche.org/academy/conferences/process-plant-safety-symposium/1996/proceeding</v>
      </c>
      <c r="R221" s="33" t="str">
        <f t="shared" si="31"/>
        <v>https://www.aiche.org/academy/conferences/process-plant-safety-symposium/1996/proceeding/session/technical-papers</v>
      </c>
      <c r="S221" s="28" t="s">
        <v>18169</v>
      </c>
      <c r="T221" s="33" t="str">
        <f t="shared" si="27"/>
        <v>https://www.aiche.org/node/1887911/group/9681/session/124291/paper/857611</v>
      </c>
    </row>
    <row r="222" spans="1:20" ht="62" x14ac:dyDescent="0.35">
      <c r="A222" s="29">
        <v>221</v>
      </c>
      <c r="B222" s="29">
        <v>1996</v>
      </c>
      <c r="C222" s="29" t="s">
        <v>14500</v>
      </c>
      <c r="D222" s="28" t="s">
        <v>11448</v>
      </c>
      <c r="E222" s="40" t="s">
        <v>11455</v>
      </c>
      <c r="F222" s="40" t="s">
        <v>11456</v>
      </c>
      <c r="G222" s="28"/>
      <c r="H222" s="28"/>
      <c r="I222" s="29" t="s">
        <v>14508</v>
      </c>
      <c r="J222" s="28"/>
      <c r="K222" s="39">
        <v>10</v>
      </c>
      <c r="L222" s="28" t="s">
        <v>13502</v>
      </c>
      <c r="M222" s="33" t="str">
        <f t="shared" si="29"/>
        <v>https://www.aiche.org/academy/conferences/process-plant-safety-symposium/1996/proceeding</v>
      </c>
      <c r="N222" s="40" t="str">
        <f t="shared" si="28"/>
        <v>R. Eckhardt, "Coordinating Safety and Environmental Programs," 1996 Process Plant Safety Symposium, Volume 1, Houston, TX, 1 Apr 1996, AIChE.</v>
      </c>
      <c r="O222" s="28" t="s">
        <v>75</v>
      </c>
      <c r="P222" s="28" t="s">
        <v>11457</v>
      </c>
      <c r="Q222" s="33" t="str">
        <f t="shared" si="30"/>
        <v>https://www.aiche.org/academy/conferences/process-plant-safety-symposium/1996/proceeding</v>
      </c>
      <c r="R222" s="33" t="str">
        <f t="shared" si="31"/>
        <v>https://www.aiche.org/academy/conferences/process-plant-safety-symposium/1996/proceeding/session/technical-papers</v>
      </c>
      <c r="S222" s="28" t="s">
        <v>18170</v>
      </c>
      <c r="T222" s="33" t="str">
        <f t="shared" si="27"/>
        <v>https://www.aiche.org/node/1887911/group/9681/session/124291/paper/857616</v>
      </c>
    </row>
    <row r="223" spans="1:20" ht="62" x14ac:dyDescent="0.35">
      <c r="A223" s="29">
        <v>222</v>
      </c>
      <c r="B223" s="29">
        <v>1996</v>
      </c>
      <c r="C223" s="29" t="s">
        <v>14500</v>
      </c>
      <c r="D223" s="28" t="s">
        <v>11361</v>
      </c>
      <c r="E223" s="44" t="s">
        <v>11458</v>
      </c>
      <c r="F223" s="40" t="s">
        <v>11459</v>
      </c>
      <c r="G223" s="28"/>
      <c r="H223" s="28"/>
      <c r="I223" s="29" t="s">
        <v>14509</v>
      </c>
      <c r="J223" s="28"/>
      <c r="K223" s="39">
        <v>11</v>
      </c>
      <c r="L223" s="28" t="s">
        <v>13502</v>
      </c>
      <c r="M223" s="33" t="str">
        <f t="shared" si="29"/>
        <v>https://www.aiche.org/academy/conferences/process-plant-safety-symposium/1996/proceeding</v>
      </c>
      <c r="N223" s="40" t="str">
        <f t="shared" si="28"/>
        <v>C. Latino, "What's Wrong With Failure Analysis," 1996 Process Plant Safety Symposium, Volume 1, Houston, TX, 1 Apr 1996, AIChE.</v>
      </c>
      <c r="O223" s="28" t="s">
        <v>79</v>
      </c>
      <c r="P223" s="28" t="s">
        <v>11460</v>
      </c>
      <c r="Q223" s="33" t="str">
        <f t="shared" si="30"/>
        <v>https://www.aiche.org/academy/conferences/process-plant-safety-symposium/1996/proceeding</v>
      </c>
      <c r="R223" s="33" t="str">
        <f t="shared" si="31"/>
        <v>https://www.aiche.org/academy/conferences/process-plant-safety-symposium/1996/proceeding/session/technical-papers</v>
      </c>
      <c r="S223" s="28" t="s">
        <v>18171</v>
      </c>
      <c r="T223" s="33" t="str">
        <f t="shared" si="27"/>
        <v>https://www.aiche.org/node/1887911/group/9681/session/124291/paper/857621</v>
      </c>
    </row>
    <row r="224" spans="1:20" ht="77.5" x14ac:dyDescent="0.35">
      <c r="A224" s="29">
        <v>223</v>
      </c>
      <c r="B224" s="29">
        <v>1996</v>
      </c>
      <c r="C224" s="29" t="s">
        <v>14500</v>
      </c>
      <c r="D224" s="28" t="s">
        <v>11361</v>
      </c>
      <c r="E224" s="40" t="s">
        <v>11461</v>
      </c>
      <c r="F224" s="40" t="s">
        <v>11462</v>
      </c>
      <c r="G224" s="28"/>
      <c r="H224" s="28"/>
      <c r="I224" s="29" t="s">
        <v>14510</v>
      </c>
      <c r="J224" s="28"/>
      <c r="K224" s="39">
        <v>12</v>
      </c>
      <c r="L224" s="28" t="s">
        <v>13502</v>
      </c>
      <c r="M224" s="33" t="str">
        <f t="shared" si="29"/>
        <v>https://www.aiche.org/academy/conferences/process-plant-safety-symposium/1996/proceeding</v>
      </c>
      <c r="N224" s="40" t="str">
        <f t="shared" si="28"/>
        <v>S. Howell and J. MacLean, "Use of Aviation Based Reliability Techniques in Incident Investigation," 1996 Process Plant Safety Symposium, Volume 1, Houston, TX, 1 Apr 1996, AIChE.</v>
      </c>
      <c r="O224" s="28" t="s">
        <v>83</v>
      </c>
      <c r="P224" s="28" t="s">
        <v>11463</v>
      </c>
      <c r="Q224" s="33" t="str">
        <f t="shared" si="30"/>
        <v>https://www.aiche.org/academy/conferences/process-plant-safety-symposium/1996/proceeding</v>
      </c>
      <c r="R224" s="33" t="str">
        <f t="shared" si="31"/>
        <v>https://www.aiche.org/academy/conferences/process-plant-safety-symposium/1996/proceeding/session/technical-papers</v>
      </c>
      <c r="S224" s="28" t="s">
        <v>18172</v>
      </c>
      <c r="T224" s="33" t="str">
        <f t="shared" si="27"/>
        <v>https://www.aiche.org/node/1887911/group/9681/session/124291/paper/857626</v>
      </c>
    </row>
    <row r="225" spans="1:20" ht="77.5" x14ac:dyDescent="0.35">
      <c r="A225" s="29">
        <v>224</v>
      </c>
      <c r="B225" s="29">
        <v>1996</v>
      </c>
      <c r="C225" s="29" t="s">
        <v>14500</v>
      </c>
      <c r="D225" s="28" t="s">
        <v>11361</v>
      </c>
      <c r="E225" s="44" t="s">
        <v>15093</v>
      </c>
      <c r="F225" s="40" t="s">
        <v>11464</v>
      </c>
      <c r="G225" s="28"/>
      <c r="H225" s="28"/>
      <c r="I225" s="29" t="s">
        <v>14511</v>
      </c>
      <c r="J225" s="28"/>
      <c r="K225" s="39">
        <v>13</v>
      </c>
      <c r="L225" s="28" t="s">
        <v>13502</v>
      </c>
      <c r="M225" s="33" t="str">
        <f t="shared" si="29"/>
        <v>https://www.aiche.org/academy/conferences/process-plant-safety-symposium/1996/proceeding</v>
      </c>
      <c r="N225" s="40" t="str">
        <f t="shared" si="28"/>
        <v>L. Beckman, "Failure Analysis and Economic Evaluation of Redundant Architectures Used in Safety Systems," 1996 Process Plant Safety Symposium, Volume 1, Houston, TX, 1 Apr 1996, AIChE.</v>
      </c>
      <c r="O225" s="28" t="s">
        <v>86</v>
      </c>
      <c r="P225" s="28" t="s">
        <v>11465</v>
      </c>
      <c r="Q225" s="33" t="str">
        <f t="shared" si="30"/>
        <v>https://www.aiche.org/academy/conferences/process-plant-safety-symposium/1996/proceeding</v>
      </c>
      <c r="R225" s="33" t="str">
        <f t="shared" si="31"/>
        <v>https://www.aiche.org/academy/conferences/process-plant-safety-symposium/1996/proceeding/session/technical-papers</v>
      </c>
      <c r="S225" s="28" t="s">
        <v>18173</v>
      </c>
      <c r="T225" s="33" t="str">
        <f t="shared" si="27"/>
        <v>https://www.aiche.org/node/1887911/group/9681/session/124291/paper/857631</v>
      </c>
    </row>
    <row r="226" spans="1:20" ht="62" x14ac:dyDescent="0.35">
      <c r="A226" s="29">
        <v>225</v>
      </c>
      <c r="B226" s="29">
        <v>1996</v>
      </c>
      <c r="C226" s="29" t="s">
        <v>14500</v>
      </c>
      <c r="D226" s="28" t="s">
        <v>11466</v>
      </c>
      <c r="E226" s="40" t="s">
        <v>11467</v>
      </c>
      <c r="F226" s="40" t="s">
        <v>11468</v>
      </c>
      <c r="G226" s="28"/>
      <c r="H226" s="28"/>
      <c r="I226" s="29" t="s">
        <v>14512</v>
      </c>
      <c r="J226" s="28"/>
      <c r="K226" s="39">
        <v>14</v>
      </c>
      <c r="L226" s="28" t="s">
        <v>13502</v>
      </c>
      <c r="M226" s="33" t="str">
        <f t="shared" si="29"/>
        <v>https://www.aiche.org/academy/conferences/process-plant-safety-symposium/1996/proceeding</v>
      </c>
      <c r="N226" s="40" t="str">
        <f t="shared" si="28"/>
        <v>J. C. Etchells, "Prevention and Control of Exothermic Runaway: A UK HSE View," 1996 Process Plant Safety Symposium, Volume 1, Houston, TX, 1 Apr 1996, AIChE.</v>
      </c>
      <c r="O226" s="28" t="s">
        <v>89</v>
      </c>
      <c r="P226" s="28" t="s">
        <v>11469</v>
      </c>
      <c r="Q226" s="33" t="str">
        <f t="shared" si="30"/>
        <v>https://www.aiche.org/academy/conferences/process-plant-safety-symposium/1996/proceeding</v>
      </c>
      <c r="R226" s="33" t="str">
        <f t="shared" si="31"/>
        <v>https://www.aiche.org/academy/conferences/process-plant-safety-symposium/1996/proceeding/session/technical-papers</v>
      </c>
      <c r="S226" s="28" t="s">
        <v>18174</v>
      </c>
      <c r="T226" s="33" t="str">
        <f t="shared" si="27"/>
        <v>https://www.aiche.org/node/1887911/group/9681/session/124291/paper/857636</v>
      </c>
    </row>
    <row r="227" spans="1:20" ht="62" x14ac:dyDescent="0.35">
      <c r="A227" s="29">
        <v>226</v>
      </c>
      <c r="B227" s="29">
        <v>1996</v>
      </c>
      <c r="C227" s="29" t="s">
        <v>14500</v>
      </c>
      <c r="D227" s="28" t="s">
        <v>11466</v>
      </c>
      <c r="E227" s="40" t="s">
        <v>11470</v>
      </c>
      <c r="F227" s="40" t="s">
        <v>11471</v>
      </c>
      <c r="G227" s="28"/>
      <c r="H227" s="28"/>
      <c r="I227" s="29" t="s">
        <v>14513</v>
      </c>
      <c r="J227" s="28"/>
      <c r="K227" s="39">
        <v>15</v>
      </c>
      <c r="L227" s="28" t="s">
        <v>13502</v>
      </c>
      <c r="M227" s="33" t="str">
        <f t="shared" si="29"/>
        <v>https://www.aiche.org/academy/conferences/process-plant-safety-symposium/1996/proceeding</v>
      </c>
      <c r="N227" s="40" t="str">
        <f t="shared" si="28"/>
        <v>E. Kumpinsky, "pH Effects on Phenol-Formaldehyde Runaway Reactions," 1996 Process Plant Safety Symposium, Volume 1, Houston, TX, 1 Apr 1996, AIChE.</v>
      </c>
      <c r="O227" s="28" t="s">
        <v>92</v>
      </c>
      <c r="P227" s="28" t="s">
        <v>11472</v>
      </c>
      <c r="Q227" s="33" t="str">
        <f t="shared" si="30"/>
        <v>https://www.aiche.org/academy/conferences/process-plant-safety-symposium/1996/proceeding</v>
      </c>
      <c r="R227" s="33" t="str">
        <f t="shared" si="31"/>
        <v>https://www.aiche.org/academy/conferences/process-plant-safety-symposium/1996/proceeding/session/technical-papers</v>
      </c>
      <c r="S227" s="28" t="s">
        <v>18175</v>
      </c>
      <c r="T227" s="33" t="str">
        <f t="shared" si="27"/>
        <v>https://www.aiche.org/node/1887911/group/9681/session/124291/paper/857641</v>
      </c>
    </row>
    <row r="228" spans="1:20" ht="62" x14ac:dyDescent="0.35">
      <c r="A228" s="29">
        <v>227</v>
      </c>
      <c r="B228" s="29">
        <v>1996</v>
      </c>
      <c r="C228" s="29" t="s">
        <v>14500</v>
      </c>
      <c r="D228" s="28" t="s">
        <v>11473</v>
      </c>
      <c r="E228" s="40" t="s">
        <v>11474</v>
      </c>
      <c r="F228" s="40" t="s">
        <v>11475</v>
      </c>
      <c r="G228" s="28"/>
      <c r="H228" s="28"/>
      <c r="I228" s="29" t="s">
        <v>14514</v>
      </c>
      <c r="J228" s="28"/>
      <c r="K228" s="39">
        <v>16</v>
      </c>
      <c r="L228" s="28" t="s">
        <v>13502</v>
      </c>
      <c r="M228" s="33" t="str">
        <f t="shared" si="29"/>
        <v>https://www.aiche.org/academy/conferences/process-plant-safety-symposium/1996/proceeding</v>
      </c>
      <c r="N228" s="40" t="str">
        <f t="shared" si="28"/>
        <v>R. J. Harper, "Capital Project Process Safety Requirements," 1996 Process Plant Safety Symposium, Volume 1, Houston, TX, 1 Apr 1996, AIChE.</v>
      </c>
      <c r="O228" s="28" t="s">
        <v>95</v>
      </c>
      <c r="P228" s="28" t="s">
        <v>11476</v>
      </c>
      <c r="Q228" s="33" t="str">
        <f t="shared" si="30"/>
        <v>https://www.aiche.org/academy/conferences/process-plant-safety-symposium/1996/proceeding</v>
      </c>
      <c r="R228" s="33" t="str">
        <f t="shared" si="31"/>
        <v>https://www.aiche.org/academy/conferences/process-plant-safety-symposium/1996/proceeding/session/technical-papers</v>
      </c>
      <c r="S228" s="28" t="s">
        <v>18176</v>
      </c>
      <c r="T228" s="33" t="str">
        <f t="shared" si="27"/>
        <v>https://www.aiche.org/node/1887911/group/9681/session/124291/paper/857646</v>
      </c>
    </row>
    <row r="229" spans="1:20" ht="46.5" x14ac:dyDescent="0.35">
      <c r="A229" s="29">
        <v>228</v>
      </c>
      <c r="B229" s="29">
        <v>1996</v>
      </c>
      <c r="C229" s="29" t="s">
        <v>14500</v>
      </c>
      <c r="D229" s="28" t="s">
        <v>11473</v>
      </c>
      <c r="E229" s="40" t="s">
        <v>11477</v>
      </c>
      <c r="F229" s="40" t="s">
        <v>1558</v>
      </c>
      <c r="G229" s="28"/>
      <c r="H229" s="28"/>
      <c r="I229" s="29" t="s">
        <v>14515</v>
      </c>
      <c r="J229" s="28"/>
      <c r="K229" s="39">
        <v>17</v>
      </c>
      <c r="L229" s="28" t="s">
        <v>13502</v>
      </c>
      <c r="M229" s="33" t="str">
        <f t="shared" si="29"/>
        <v>https://www.aiche.org/academy/conferences/process-plant-safety-symposium/1996/proceeding</v>
      </c>
      <c r="N229" s="40" t="str">
        <f t="shared" si="28"/>
        <v>P. G. Snyder, "Inherently Safe(r) Plant Design," 1996 Process Plant Safety Symposium, Volume 1, Houston, TX, 1 Apr 1996, AIChE.</v>
      </c>
      <c r="O229" s="28" t="s">
        <v>98</v>
      </c>
      <c r="P229" s="28" t="s">
        <v>11478</v>
      </c>
      <c r="Q229" s="33" t="str">
        <f t="shared" si="30"/>
        <v>https://www.aiche.org/academy/conferences/process-plant-safety-symposium/1996/proceeding</v>
      </c>
      <c r="R229" s="33" t="str">
        <f t="shared" si="31"/>
        <v>https://www.aiche.org/academy/conferences/process-plant-safety-symposium/1996/proceeding/session/technical-papers</v>
      </c>
      <c r="S229" s="28" t="s">
        <v>18177</v>
      </c>
      <c r="T229" s="33" t="str">
        <f t="shared" si="27"/>
        <v>https://www.aiche.org/node/1887911/group/9681/session/124291/paper/857651</v>
      </c>
    </row>
    <row r="230" spans="1:20" ht="62" x14ac:dyDescent="0.35">
      <c r="A230" s="29">
        <v>229</v>
      </c>
      <c r="B230" s="29">
        <v>1996</v>
      </c>
      <c r="C230" s="29" t="s">
        <v>14500</v>
      </c>
      <c r="D230" s="28" t="s">
        <v>11473</v>
      </c>
      <c r="E230" s="40" t="s">
        <v>11479</v>
      </c>
      <c r="F230" s="40" t="s">
        <v>11480</v>
      </c>
      <c r="G230" s="28"/>
      <c r="H230" s="28"/>
      <c r="I230" s="29" t="s">
        <v>14516</v>
      </c>
      <c r="J230" s="28"/>
      <c r="K230" s="39">
        <v>18</v>
      </c>
      <c r="L230" s="28" t="s">
        <v>13502</v>
      </c>
      <c r="M230" s="33" t="str">
        <f t="shared" si="29"/>
        <v>https://www.aiche.org/academy/conferences/process-plant-safety-symposium/1996/proceeding</v>
      </c>
      <c r="N230" s="40" t="str">
        <f t="shared" si="28"/>
        <v>J. A. Camps, "Are Plant Modifications Always Done Safely?," 1996 Process Plant Safety Symposium, Volume 1, Houston, TX, 1 Apr 1996, AIChE.</v>
      </c>
      <c r="O230" s="28" t="s">
        <v>102</v>
      </c>
      <c r="P230" s="28" t="s">
        <v>11481</v>
      </c>
      <c r="Q230" s="33" t="str">
        <f t="shared" si="30"/>
        <v>https://www.aiche.org/academy/conferences/process-plant-safety-symposium/1996/proceeding</v>
      </c>
      <c r="R230" s="33" t="str">
        <f t="shared" si="31"/>
        <v>https://www.aiche.org/academy/conferences/process-plant-safety-symposium/1996/proceeding/session/technical-papers</v>
      </c>
      <c r="S230" s="28" t="s">
        <v>18178</v>
      </c>
      <c r="T230" s="33" t="str">
        <f t="shared" si="27"/>
        <v>https://www.aiche.org/node/1887911/group/9681/session/124291/paper/857656</v>
      </c>
    </row>
    <row r="231" spans="1:20" ht="62" x14ac:dyDescent="0.35">
      <c r="A231" s="29">
        <v>230</v>
      </c>
      <c r="B231" s="29">
        <v>1996</v>
      </c>
      <c r="C231" s="29" t="s">
        <v>14500</v>
      </c>
      <c r="D231" s="28" t="s">
        <v>11473</v>
      </c>
      <c r="E231" s="40" t="s">
        <v>11482</v>
      </c>
      <c r="F231" s="40" t="s">
        <v>914</v>
      </c>
      <c r="G231" s="28"/>
      <c r="H231" s="28"/>
      <c r="I231" s="29" t="s">
        <v>14517</v>
      </c>
      <c r="J231" s="28"/>
      <c r="K231" s="39">
        <v>19</v>
      </c>
      <c r="L231" s="28" t="s">
        <v>13502</v>
      </c>
      <c r="M231" s="33" t="str">
        <f t="shared" si="29"/>
        <v>https://www.aiche.org/academy/conferences/process-plant-safety-symposium/1996/proceeding</v>
      </c>
      <c r="N231" s="40" t="str">
        <f t="shared" si="28"/>
        <v>W. B. Howard, "Research Needs for Process Safety Technology," 1996 Process Plant Safety Symposium, Volume 1, Houston, TX, 1 Apr 1996, AIChE.</v>
      </c>
      <c r="O231" s="28" t="s">
        <v>106</v>
      </c>
      <c r="P231" s="28" t="s">
        <v>11483</v>
      </c>
      <c r="Q231" s="33" t="str">
        <f t="shared" si="30"/>
        <v>https://www.aiche.org/academy/conferences/process-plant-safety-symposium/1996/proceeding</v>
      </c>
      <c r="R231" s="33" t="str">
        <f t="shared" si="31"/>
        <v>https://www.aiche.org/academy/conferences/process-plant-safety-symposium/1996/proceeding/session/technical-papers</v>
      </c>
      <c r="S231" s="28" t="s">
        <v>18179</v>
      </c>
      <c r="T231" s="33" t="str">
        <f t="shared" si="27"/>
        <v>https://www.aiche.org/node/1887911/group/9681/session/124291/paper/857661</v>
      </c>
    </row>
    <row r="232" spans="1:20" ht="77.5" x14ac:dyDescent="0.35">
      <c r="A232" s="29">
        <v>231</v>
      </c>
      <c r="B232" s="29">
        <v>1996</v>
      </c>
      <c r="C232" s="29" t="s">
        <v>14500</v>
      </c>
      <c r="D232" s="28" t="s">
        <v>11473</v>
      </c>
      <c r="E232" s="44" t="s">
        <v>15094</v>
      </c>
      <c r="F232" s="40" t="s">
        <v>11484</v>
      </c>
      <c r="G232" s="28"/>
      <c r="H232" s="28"/>
      <c r="I232" s="29" t="s">
        <v>14518</v>
      </c>
      <c r="J232" s="28"/>
      <c r="K232" s="39">
        <v>20</v>
      </c>
      <c r="L232" s="28" t="s">
        <v>13502</v>
      </c>
      <c r="M232" s="33" t="str">
        <f t="shared" si="29"/>
        <v>https://www.aiche.org/academy/conferences/process-plant-safety-symposium/1996/proceeding</v>
      </c>
      <c r="N232" s="40" t="str">
        <f t="shared" si="28"/>
        <v>A. A. Durand, R. A. Osorio, R. H. Suarez, "A New Approach to Relief Drum's Design, An Alternative Way," 1996 Process Plant Safety Symposium, Volume 1, Houston, TX, 1 Apr 1996, AIChE.</v>
      </c>
      <c r="O232" s="28" t="s">
        <v>110</v>
      </c>
      <c r="P232" s="28" t="s">
        <v>11485</v>
      </c>
      <c r="Q232" s="33" t="str">
        <f t="shared" si="30"/>
        <v>https://www.aiche.org/academy/conferences/process-plant-safety-symposium/1996/proceeding</v>
      </c>
      <c r="R232" s="33" t="str">
        <f t="shared" si="31"/>
        <v>https://www.aiche.org/academy/conferences/process-plant-safety-symposium/1996/proceeding/session/technical-papers</v>
      </c>
      <c r="S232" s="28" t="s">
        <v>18180</v>
      </c>
      <c r="T232" s="33" t="str">
        <f t="shared" si="27"/>
        <v>https://www.aiche.org/node/1887911/group/9681/session/124291/paper/857666</v>
      </c>
    </row>
    <row r="233" spans="1:20" ht="77.5" x14ac:dyDescent="0.35">
      <c r="A233" s="29">
        <v>232</v>
      </c>
      <c r="B233" s="29">
        <v>1996</v>
      </c>
      <c r="C233" s="29" t="s">
        <v>14500</v>
      </c>
      <c r="D233" s="28" t="s">
        <v>11473</v>
      </c>
      <c r="E233" s="40" t="s">
        <v>11486</v>
      </c>
      <c r="F233" s="40" t="s">
        <v>11487</v>
      </c>
      <c r="G233" s="28"/>
      <c r="H233" s="28"/>
      <c r="I233" s="29" t="s">
        <v>14519</v>
      </c>
      <c r="J233" s="28"/>
      <c r="K233" s="39">
        <v>21</v>
      </c>
      <c r="L233" s="28" t="s">
        <v>13502</v>
      </c>
      <c r="M233" s="33" t="str">
        <f t="shared" si="29"/>
        <v>https://www.aiche.org/academy/conferences/process-plant-safety-symposium/1996/proceeding</v>
      </c>
      <c r="N233" s="40" t="str">
        <f t="shared" si="28"/>
        <v>M. A. Eidson, B. W. Elliott, "Process Safety Management Requirements for Relief System Design and Design Basis," 1996 Process Plant Safety Symposium, Volume 1, Houston, TX, 1 Apr 1996, AIChE.</v>
      </c>
      <c r="O233" s="28" t="s">
        <v>114</v>
      </c>
      <c r="P233" s="28" t="s">
        <v>11488</v>
      </c>
      <c r="Q233" s="33" t="str">
        <f t="shared" si="30"/>
        <v>https://www.aiche.org/academy/conferences/process-plant-safety-symposium/1996/proceeding</v>
      </c>
      <c r="R233" s="33" t="str">
        <f t="shared" si="31"/>
        <v>https://www.aiche.org/academy/conferences/process-plant-safety-symposium/1996/proceeding/session/technical-papers</v>
      </c>
      <c r="S233" s="28" t="s">
        <v>18181</v>
      </c>
      <c r="T233" s="33" t="str">
        <f t="shared" si="27"/>
        <v>https://www.aiche.org/node/1887911/group/9681/session/124291/paper/857671</v>
      </c>
    </row>
    <row r="234" spans="1:20" ht="62" x14ac:dyDescent="0.35">
      <c r="A234" s="29">
        <v>233</v>
      </c>
      <c r="B234" s="29">
        <v>1996</v>
      </c>
      <c r="C234" s="29" t="s">
        <v>14500</v>
      </c>
      <c r="D234" s="28" t="s">
        <v>11489</v>
      </c>
      <c r="E234" s="40" t="s">
        <v>11490</v>
      </c>
      <c r="F234" s="40" t="s">
        <v>3507</v>
      </c>
      <c r="G234" s="28"/>
      <c r="H234" s="28"/>
      <c r="I234" s="29" t="s">
        <v>14520</v>
      </c>
      <c r="J234" s="28"/>
      <c r="K234" s="39">
        <v>22</v>
      </c>
      <c r="L234" s="28" t="s">
        <v>13502</v>
      </c>
      <c r="M234" s="33" t="str">
        <f t="shared" si="29"/>
        <v>https://www.aiche.org/academy/conferences/process-plant-safety-symposium/1996/proceeding</v>
      </c>
      <c r="N234" s="40" t="str">
        <f t="shared" si="28"/>
        <v>D. A. Moore, "The Use of a Ranking System and Protocol for Process Safety Management Audits," 1996 Process Plant Safety Symposium, Volume 1, Houston, TX, 1 Apr 1996, AIChE.</v>
      </c>
      <c r="O234" s="28" t="s">
        <v>118</v>
      </c>
      <c r="P234" s="28" t="s">
        <v>11491</v>
      </c>
      <c r="Q234" s="33" t="str">
        <f t="shared" si="30"/>
        <v>https://www.aiche.org/academy/conferences/process-plant-safety-symposium/1996/proceeding</v>
      </c>
      <c r="R234" s="33" t="str">
        <f t="shared" si="31"/>
        <v>https://www.aiche.org/academy/conferences/process-plant-safety-symposium/1996/proceeding/session/technical-papers</v>
      </c>
      <c r="S234" s="28" t="s">
        <v>18182</v>
      </c>
      <c r="T234" s="33" t="str">
        <f t="shared" si="27"/>
        <v>https://www.aiche.org/node/1887911/group/9681/session/124291/paper/857676</v>
      </c>
    </row>
    <row r="235" spans="1:20" ht="62" x14ac:dyDescent="0.35">
      <c r="A235" s="29">
        <v>234</v>
      </c>
      <c r="B235" s="29">
        <v>1996</v>
      </c>
      <c r="C235" s="29" t="s">
        <v>14500</v>
      </c>
      <c r="D235" s="28" t="s">
        <v>11489</v>
      </c>
      <c r="E235" s="40" t="s">
        <v>11492</v>
      </c>
      <c r="F235" s="40" t="s">
        <v>11493</v>
      </c>
      <c r="G235" s="28"/>
      <c r="H235" s="28"/>
      <c r="I235" s="29" t="s">
        <v>14521</v>
      </c>
      <c r="J235" s="28"/>
      <c r="K235" s="39">
        <v>23</v>
      </c>
      <c r="L235" s="28" t="s">
        <v>13502</v>
      </c>
      <c r="M235" s="33" t="str">
        <f t="shared" si="29"/>
        <v>https://www.aiche.org/academy/conferences/process-plant-safety-symposium/1996/proceeding</v>
      </c>
      <c r="N235" s="40" t="str">
        <f t="shared" si="28"/>
        <v>J. H. Davis and F. H. Knack, "Process Safety Auditing - A New Paradigm," 1996 Process Plant Safety Symposium, Volume 1, Houston, TX, 1 Apr 1996, AIChE.</v>
      </c>
      <c r="O235" s="28" t="s">
        <v>122</v>
      </c>
      <c r="P235" s="28" t="s">
        <v>11494</v>
      </c>
      <c r="Q235" s="33" t="str">
        <f t="shared" si="30"/>
        <v>https://www.aiche.org/academy/conferences/process-plant-safety-symposium/1996/proceeding</v>
      </c>
      <c r="R235" s="33" t="str">
        <f t="shared" si="31"/>
        <v>https://www.aiche.org/academy/conferences/process-plant-safety-symposium/1996/proceeding/session/technical-papers</v>
      </c>
      <c r="S235" s="28" t="s">
        <v>18183</v>
      </c>
      <c r="T235" s="33" t="str">
        <f t="shared" si="27"/>
        <v>https://www.aiche.org/node/1887911/group/9681/session/124291/paper/857681</v>
      </c>
    </row>
    <row r="236" spans="1:20" ht="62" x14ac:dyDescent="0.35">
      <c r="A236" s="29">
        <v>235</v>
      </c>
      <c r="B236" s="29">
        <v>1996</v>
      </c>
      <c r="C236" s="29" t="s">
        <v>14500</v>
      </c>
      <c r="D236" s="28" t="s">
        <v>11489</v>
      </c>
      <c r="E236" s="40" t="s">
        <v>11495</v>
      </c>
      <c r="F236" s="40" t="s">
        <v>1553</v>
      </c>
      <c r="G236" s="28"/>
      <c r="H236" s="28"/>
      <c r="I236" s="29" t="s">
        <v>14522</v>
      </c>
      <c r="J236" s="28"/>
      <c r="K236" s="39">
        <v>24</v>
      </c>
      <c r="L236" s="28" t="s">
        <v>13502</v>
      </c>
      <c r="M236" s="33" t="str">
        <f t="shared" si="29"/>
        <v>https://www.aiche.org/academy/conferences/process-plant-safety-symposium/1996/proceeding</v>
      </c>
      <c r="N236" s="40" t="str">
        <f t="shared" si="28"/>
        <v>J. F. Murphy, "Environmental, Health and Safety Audits - An Integrated Approach," 1996 Process Plant Safety Symposium, Volume 1, Houston, TX, 1 Apr 1996, AIChE.</v>
      </c>
      <c r="O236" s="28" t="s">
        <v>194</v>
      </c>
      <c r="P236" s="28" t="s">
        <v>11496</v>
      </c>
      <c r="Q236" s="33" t="str">
        <f t="shared" si="30"/>
        <v>https://www.aiche.org/academy/conferences/process-plant-safety-symposium/1996/proceeding</v>
      </c>
      <c r="R236" s="33" t="str">
        <f t="shared" si="31"/>
        <v>https://www.aiche.org/academy/conferences/process-plant-safety-symposium/1996/proceeding/session/technical-papers</v>
      </c>
      <c r="S236" s="28" t="s">
        <v>18184</v>
      </c>
      <c r="T236" s="33" t="str">
        <f t="shared" si="27"/>
        <v>https://www.aiche.org/node/1887911/group/9681/session/124291/paper/857686</v>
      </c>
    </row>
    <row r="237" spans="1:20" ht="77.5" x14ac:dyDescent="0.35">
      <c r="A237" s="29">
        <v>236</v>
      </c>
      <c r="B237" s="29">
        <v>1996</v>
      </c>
      <c r="C237" s="29" t="s">
        <v>14500</v>
      </c>
      <c r="D237" s="28" t="s">
        <v>11348</v>
      </c>
      <c r="E237" s="44" t="s">
        <v>15095</v>
      </c>
      <c r="F237" s="40" t="s">
        <v>11497</v>
      </c>
      <c r="G237" s="28"/>
      <c r="H237" s="28"/>
      <c r="I237" s="29" t="s">
        <v>14523</v>
      </c>
      <c r="J237" s="28"/>
      <c r="K237" s="39">
        <v>25</v>
      </c>
      <c r="L237" s="28" t="s">
        <v>13502</v>
      </c>
      <c r="M237" s="33" t="str">
        <f t="shared" si="29"/>
        <v>https://www.aiche.org/academy/conferences/process-plant-safety-symposium/1996/proceeding</v>
      </c>
      <c r="N237" s="40" t="str">
        <f t="shared" si="28"/>
        <v>J. P. McGinn, "Perception Versus Reality: Considering the Public Perception Paradigm When Communicating a Volatile Public Issue," 1996 Process Plant Safety Symposium, Volume 1, Houston, TX, 1 Apr 1996, AIChE.</v>
      </c>
      <c r="O237" s="28" t="s">
        <v>198</v>
      </c>
      <c r="P237" s="28" t="s">
        <v>11498</v>
      </c>
      <c r="Q237" s="33" t="str">
        <f t="shared" si="30"/>
        <v>https://www.aiche.org/academy/conferences/process-plant-safety-symposium/1996/proceeding</v>
      </c>
      <c r="R237" s="33" t="str">
        <f t="shared" si="31"/>
        <v>https://www.aiche.org/academy/conferences/process-plant-safety-symposium/1996/proceeding/session/technical-papers</v>
      </c>
      <c r="S237" s="28" t="s">
        <v>18185</v>
      </c>
      <c r="T237" s="33" t="str">
        <f t="shared" si="27"/>
        <v>https://www.aiche.org/node/1887911/group/9681/session/124291/paper/857691</v>
      </c>
    </row>
    <row r="238" spans="1:20" ht="62" x14ac:dyDescent="0.35">
      <c r="A238" s="29">
        <v>237</v>
      </c>
      <c r="B238" s="29">
        <v>1996</v>
      </c>
      <c r="C238" s="29" t="s">
        <v>14500</v>
      </c>
      <c r="D238" s="28" t="s">
        <v>11348</v>
      </c>
      <c r="E238" s="40" t="s">
        <v>11499</v>
      </c>
      <c r="F238" s="40" t="s">
        <v>11500</v>
      </c>
      <c r="G238" s="28"/>
      <c r="H238" s="28"/>
      <c r="I238" s="29" t="s">
        <v>14524</v>
      </c>
      <c r="J238" s="28"/>
      <c r="K238" s="39">
        <v>26</v>
      </c>
      <c r="L238" s="28" t="s">
        <v>13502</v>
      </c>
      <c r="M238" s="33" t="str">
        <f t="shared" si="29"/>
        <v>https://www.aiche.org/academy/conferences/process-plant-safety-symposium/1996/proceeding</v>
      </c>
      <c r="N238" s="40" t="str">
        <f t="shared" si="28"/>
        <v>D. Herndon, "Promoting "Green" Thinking at Monsanto," 1996 Process Plant Safety Symposium, Volume 1, Houston, TX, 1 Apr 1996, AIChE.</v>
      </c>
      <c r="O238" s="28" t="s">
        <v>202</v>
      </c>
      <c r="P238" s="28" t="s">
        <v>11501</v>
      </c>
      <c r="Q238" s="33" t="str">
        <f t="shared" si="30"/>
        <v>https://www.aiche.org/academy/conferences/process-plant-safety-symposium/1996/proceeding</v>
      </c>
      <c r="R238" s="33" t="str">
        <f t="shared" si="31"/>
        <v>https://www.aiche.org/academy/conferences/process-plant-safety-symposium/1996/proceeding/session/technical-papers</v>
      </c>
      <c r="S238" s="28" t="s">
        <v>18186</v>
      </c>
      <c r="T238" s="33" t="str">
        <f t="shared" si="27"/>
        <v>https://www.aiche.org/node/1887911/group/9681/session/124291/paper/857696</v>
      </c>
    </row>
    <row r="239" spans="1:20" ht="62" x14ac:dyDescent="0.35">
      <c r="A239" s="29">
        <v>238</v>
      </c>
      <c r="B239" s="29">
        <v>1996</v>
      </c>
      <c r="C239" s="29" t="s">
        <v>14500</v>
      </c>
      <c r="D239" s="28" t="s">
        <v>11348</v>
      </c>
      <c r="E239" s="40" t="s">
        <v>11502</v>
      </c>
      <c r="F239" s="40" t="s">
        <v>11503</v>
      </c>
      <c r="G239" s="28"/>
      <c r="H239" s="28"/>
      <c r="I239" s="29" t="s">
        <v>14525</v>
      </c>
      <c r="J239" s="28"/>
      <c r="K239" s="39">
        <v>27</v>
      </c>
      <c r="L239" s="28" t="s">
        <v>13502</v>
      </c>
      <c r="M239" s="33" t="str">
        <f t="shared" si="29"/>
        <v>https://www.aiche.org/academy/conferences/process-plant-safety-symposium/1996/proceeding</v>
      </c>
      <c r="N239" s="40" t="str">
        <f t="shared" si="28"/>
        <v>J. M. Browne, "Building a Safety Culture in a Process R and D Organization," 1996 Process Plant Safety Symposium, Volume 1, Houston, TX, 1 Apr 1996, AIChE.</v>
      </c>
      <c r="O239" s="28" t="s">
        <v>863</v>
      </c>
      <c r="P239" s="28" t="s">
        <v>11504</v>
      </c>
      <c r="Q239" s="33" t="str">
        <f t="shared" si="30"/>
        <v>https://www.aiche.org/academy/conferences/process-plant-safety-symposium/1996/proceeding</v>
      </c>
      <c r="R239" s="33" t="str">
        <f t="shared" si="31"/>
        <v>https://www.aiche.org/academy/conferences/process-plant-safety-symposium/1996/proceeding/session/technical-papers</v>
      </c>
      <c r="S239" s="28" t="s">
        <v>18187</v>
      </c>
      <c r="T239" s="33" t="str">
        <f t="shared" si="27"/>
        <v>https://www.aiche.org/node/1887911/group/9681/session/124291/paper/857701</v>
      </c>
    </row>
    <row r="240" spans="1:20" ht="62" x14ac:dyDescent="0.35">
      <c r="A240" s="29">
        <v>239</v>
      </c>
      <c r="B240" s="29">
        <v>1996</v>
      </c>
      <c r="C240" s="29" t="s">
        <v>14500</v>
      </c>
      <c r="D240" s="28" t="s">
        <v>11348</v>
      </c>
      <c r="E240" s="40" t="s">
        <v>11505</v>
      </c>
      <c r="F240" s="40" t="s">
        <v>11506</v>
      </c>
      <c r="G240" s="28"/>
      <c r="H240" s="28"/>
      <c r="I240" s="29" t="s">
        <v>14526</v>
      </c>
      <c r="J240" s="28"/>
      <c r="K240" s="39">
        <v>28</v>
      </c>
      <c r="L240" s="28" t="s">
        <v>13502</v>
      </c>
      <c r="M240" s="33" t="str">
        <f t="shared" si="29"/>
        <v>https://www.aiche.org/academy/conferences/process-plant-safety-symposium/1996/proceeding</v>
      </c>
      <c r="N240" s="40" t="str">
        <f t="shared" si="28"/>
        <v>J. Kachtick, "Outreach by Oxychem - An Industry Perspective," 1996 Process Plant Safety Symposium, Volume 1, Houston, TX, 1 Apr 1996, AIChE.</v>
      </c>
      <c r="O240" s="28" t="s">
        <v>866</v>
      </c>
      <c r="P240" s="28" t="s">
        <v>11507</v>
      </c>
      <c r="Q240" s="33" t="str">
        <f t="shared" si="30"/>
        <v>https://www.aiche.org/academy/conferences/process-plant-safety-symposium/1996/proceeding</v>
      </c>
      <c r="R240" s="33" t="str">
        <f t="shared" si="31"/>
        <v>https://www.aiche.org/academy/conferences/process-plant-safety-symposium/1996/proceeding/session/technical-papers</v>
      </c>
      <c r="S240" s="28" t="s">
        <v>18188</v>
      </c>
      <c r="T240" s="33" t="str">
        <f t="shared" si="27"/>
        <v>https://www.aiche.org/node/1887911/group/9681/session/124291/paper/857706</v>
      </c>
    </row>
    <row r="241" spans="1:20" ht="62" x14ac:dyDescent="0.35">
      <c r="A241" s="29">
        <v>240</v>
      </c>
      <c r="B241" s="29">
        <v>1996</v>
      </c>
      <c r="C241" s="29" t="s">
        <v>14500</v>
      </c>
      <c r="D241" s="28" t="s">
        <v>11508</v>
      </c>
      <c r="E241" s="40" t="s">
        <v>11509</v>
      </c>
      <c r="F241" s="40" t="s">
        <v>11510</v>
      </c>
      <c r="G241" s="28"/>
      <c r="H241" s="28"/>
      <c r="I241" s="29" t="s">
        <v>14527</v>
      </c>
      <c r="J241" s="28"/>
      <c r="K241" s="39">
        <v>29</v>
      </c>
      <c r="L241" s="28" t="s">
        <v>13502</v>
      </c>
      <c r="M241" s="33" t="str">
        <f t="shared" si="29"/>
        <v>https://www.aiche.org/academy/conferences/process-plant-safety-symposium/1996/proceeding</v>
      </c>
      <c r="N241" s="40" t="str">
        <f t="shared" si="28"/>
        <v>A. J. Brazier, "Log Books as Sources of Data for Human Factor Studies," 1996 Process Plant Safety Symposium, Volume 1, Houston, TX, 1 Apr 1996, AIChE.</v>
      </c>
      <c r="O241" s="28" t="s">
        <v>870</v>
      </c>
      <c r="P241" s="28" t="s">
        <v>11511</v>
      </c>
      <c r="Q241" s="33" t="str">
        <f t="shared" si="30"/>
        <v>https://www.aiche.org/academy/conferences/process-plant-safety-symposium/1996/proceeding</v>
      </c>
      <c r="R241" s="33" t="str">
        <f t="shared" si="31"/>
        <v>https://www.aiche.org/academy/conferences/process-plant-safety-symposium/1996/proceeding/session/technical-papers</v>
      </c>
      <c r="S241" s="28" t="s">
        <v>18189</v>
      </c>
      <c r="T241" s="33" t="str">
        <f t="shared" si="27"/>
        <v>https://www.aiche.org/node/1887911/group/9681/session/124291/paper/857711</v>
      </c>
    </row>
    <row r="242" spans="1:20" ht="62" x14ac:dyDescent="0.35">
      <c r="A242" s="29">
        <v>241</v>
      </c>
      <c r="B242" s="29">
        <v>1996</v>
      </c>
      <c r="C242" s="29" t="s">
        <v>14500</v>
      </c>
      <c r="D242" s="28" t="s">
        <v>11508</v>
      </c>
      <c r="E242" s="40" t="s">
        <v>11512</v>
      </c>
      <c r="F242" s="40" t="s">
        <v>2686</v>
      </c>
      <c r="G242" s="28"/>
      <c r="H242" s="28"/>
      <c r="I242" s="29" t="s">
        <v>14528</v>
      </c>
      <c r="J242" s="28"/>
      <c r="K242" s="39">
        <v>30</v>
      </c>
      <c r="L242" s="28" t="s">
        <v>13502</v>
      </c>
      <c r="M242" s="33" t="str">
        <f t="shared" si="29"/>
        <v>https://www.aiche.org/academy/conferences/process-plant-safety-symposium/1996/proceeding</v>
      </c>
      <c r="N242" s="40" t="str">
        <f t="shared" si="28"/>
        <v>D. B. McCafferty, "The Role of Human Factors in Control Room and Control System Upgrade," 1996 Process Plant Safety Symposium, Volume 1, Houston, TX, 1 Apr 1996, AIChE.</v>
      </c>
      <c r="O242" s="28" t="s">
        <v>952</v>
      </c>
      <c r="P242" s="28" t="s">
        <v>11513</v>
      </c>
      <c r="Q242" s="33" t="str">
        <f t="shared" si="30"/>
        <v>https://www.aiche.org/academy/conferences/process-plant-safety-symposium/1996/proceeding</v>
      </c>
      <c r="R242" s="33" t="str">
        <f t="shared" si="31"/>
        <v>https://www.aiche.org/academy/conferences/process-plant-safety-symposium/1996/proceeding/session/technical-papers</v>
      </c>
      <c r="S242" s="28" t="s">
        <v>18190</v>
      </c>
      <c r="T242" s="33" t="str">
        <f t="shared" si="27"/>
        <v>https://www.aiche.org/node/1887911/group/9681/session/124291/paper/857716</v>
      </c>
    </row>
    <row r="243" spans="1:20" ht="62" x14ac:dyDescent="0.35">
      <c r="A243" s="29">
        <v>242</v>
      </c>
      <c r="B243" s="29">
        <v>1996</v>
      </c>
      <c r="C243" s="29" t="s">
        <v>14500</v>
      </c>
      <c r="D243" s="28" t="s">
        <v>11508</v>
      </c>
      <c r="E243" s="40" t="s">
        <v>11514</v>
      </c>
      <c r="F243" s="44" t="s">
        <v>15096</v>
      </c>
      <c r="G243" s="28"/>
      <c r="H243" s="28"/>
      <c r="I243" s="29" t="s">
        <v>14529</v>
      </c>
      <c r="J243" s="28"/>
      <c r="K243" s="39">
        <v>31</v>
      </c>
      <c r="L243" s="28" t="s">
        <v>13502</v>
      </c>
      <c r="M243" s="33" t="str">
        <f t="shared" si="29"/>
        <v>https://www.aiche.org/academy/conferences/process-plant-safety-symposium/1996/proceeding</v>
      </c>
      <c r="N243" s="40" t="str">
        <f t="shared" si="28"/>
        <v>W. F. Early, II, "Human Factors and Process Hazard Analyses," 1996 Process Plant Safety Symposium, Volume 1, Houston, TX, 1 Apr 1996, AIChE.</v>
      </c>
      <c r="O243" s="28" t="s">
        <v>954</v>
      </c>
      <c r="P243" s="28" t="s">
        <v>11515</v>
      </c>
      <c r="Q243" s="33" t="str">
        <f t="shared" si="30"/>
        <v>https://www.aiche.org/academy/conferences/process-plant-safety-symposium/1996/proceeding</v>
      </c>
      <c r="R243" s="33" t="str">
        <f t="shared" si="31"/>
        <v>https://www.aiche.org/academy/conferences/process-plant-safety-symposium/1996/proceeding/session/technical-papers</v>
      </c>
      <c r="S243" s="28" t="s">
        <v>18191</v>
      </c>
      <c r="T243" s="33" t="str">
        <f t="shared" si="27"/>
        <v>https://www.aiche.org/node/1887911/group/9681/session/124291/paper/857721</v>
      </c>
    </row>
    <row r="244" spans="1:20" ht="62" x14ac:dyDescent="0.35">
      <c r="A244" s="29">
        <v>243</v>
      </c>
      <c r="B244" s="29">
        <v>1996</v>
      </c>
      <c r="C244" s="29" t="s">
        <v>14500</v>
      </c>
      <c r="D244" s="28" t="s">
        <v>11516</v>
      </c>
      <c r="E244" s="40" t="s">
        <v>11517</v>
      </c>
      <c r="F244" s="40" t="s">
        <v>9226</v>
      </c>
      <c r="G244" s="28"/>
      <c r="H244" s="28"/>
      <c r="I244" s="29" t="s">
        <v>14530</v>
      </c>
      <c r="J244" s="28"/>
      <c r="K244" s="39">
        <v>32</v>
      </c>
      <c r="L244" s="28" t="s">
        <v>13502</v>
      </c>
      <c r="M244" s="33" t="str">
        <f t="shared" si="29"/>
        <v>https://www.aiche.org/academy/conferences/process-plant-safety-symposium/1996/proceeding</v>
      </c>
      <c r="N244" s="40" t="str">
        <f t="shared" si="28"/>
        <v>M. Paradies, "Incident Investigation Regulatory Round Table," 1996 Process Plant Safety Symposium, Volume 1, Houston, TX, 1 Apr 1996, AIChE.</v>
      </c>
      <c r="O244" s="28" t="s">
        <v>958</v>
      </c>
      <c r="P244" s="28" t="s">
        <v>11518</v>
      </c>
      <c r="Q244" s="33" t="str">
        <f t="shared" si="30"/>
        <v>https://www.aiche.org/academy/conferences/process-plant-safety-symposium/1996/proceeding</v>
      </c>
      <c r="R244" s="33" t="str">
        <f t="shared" si="31"/>
        <v>https://www.aiche.org/academy/conferences/process-plant-safety-symposium/1996/proceeding/session/technical-papers</v>
      </c>
      <c r="S244" s="28" t="s">
        <v>18192</v>
      </c>
      <c r="T244" s="33" t="str">
        <f t="shared" si="27"/>
        <v>https://www.aiche.org/node/1887911/group/9681/session/124291/paper/857726</v>
      </c>
    </row>
    <row r="245" spans="1:20" ht="77.5" x14ac:dyDescent="0.35">
      <c r="A245" s="29">
        <v>244</v>
      </c>
      <c r="B245" s="29">
        <v>1996</v>
      </c>
      <c r="C245" s="29" t="s">
        <v>14500</v>
      </c>
      <c r="D245" s="28" t="s">
        <v>11516</v>
      </c>
      <c r="E245" s="40" t="s">
        <v>11519</v>
      </c>
      <c r="F245" s="40" t="s">
        <v>11520</v>
      </c>
      <c r="G245" s="28"/>
      <c r="H245" s="28"/>
      <c r="I245" s="29" t="s">
        <v>14531</v>
      </c>
      <c r="J245" s="28"/>
      <c r="K245" s="39">
        <v>33</v>
      </c>
      <c r="L245" s="28" t="s">
        <v>13502</v>
      </c>
      <c r="M245" s="33" t="str">
        <f t="shared" si="29"/>
        <v>https://www.aiche.org/academy/conferences/process-plant-safety-symposium/1996/proceeding</v>
      </c>
      <c r="N245" s="40" t="str">
        <f t="shared" si="28"/>
        <v>T. Light and A. Marquardt, "Using Technology to Improve Incident and Accident Investigations," 1996 Process Plant Safety Symposium, Volume 1, Houston, TX, 1 Apr 1996, AIChE.</v>
      </c>
      <c r="O245" s="28" t="s">
        <v>960</v>
      </c>
      <c r="P245" s="28" t="s">
        <v>11521</v>
      </c>
      <c r="Q245" s="33" t="str">
        <f t="shared" si="30"/>
        <v>https://www.aiche.org/academy/conferences/process-plant-safety-symposium/1996/proceeding</v>
      </c>
      <c r="R245" s="33" t="str">
        <f t="shared" si="31"/>
        <v>https://www.aiche.org/academy/conferences/process-plant-safety-symposium/1996/proceeding/session/technical-papers</v>
      </c>
      <c r="S245" s="28" t="s">
        <v>18193</v>
      </c>
      <c r="T245" s="33" t="str">
        <f t="shared" si="27"/>
        <v>https://www.aiche.org/node/1887911/group/9681/session/124291/paper/857731</v>
      </c>
    </row>
    <row r="246" spans="1:20" ht="77.5" x14ac:dyDescent="0.35">
      <c r="A246" s="29">
        <v>245</v>
      </c>
      <c r="B246" s="29">
        <v>1996</v>
      </c>
      <c r="C246" s="29" t="s">
        <v>14500</v>
      </c>
      <c r="D246" s="28" t="s">
        <v>11516</v>
      </c>
      <c r="E246" s="40" t="s">
        <v>11522</v>
      </c>
      <c r="F246" s="40" t="s">
        <v>11523</v>
      </c>
      <c r="G246" s="28"/>
      <c r="H246" s="28"/>
      <c r="I246" s="29" t="s">
        <v>14532</v>
      </c>
      <c r="J246" s="28"/>
      <c r="K246" s="39">
        <v>34</v>
      </c>
      <c r="L246" s="28" t="s">
        <v>13502</v>
      </c>
      <c r="M246" s="33" t="str">
        <f t="shared" si="29"/>
        <v>https://www.aiche.org/academy/conferences/process-plant-safety-symposium/1996/proceeding</v>
      </c>
      <c r="N246" s="40" t="str">
        <f t="shared" si="28"/>
        <v>J. R. Chen, T. C. Ho, W. K. Chou, and C. C. Duh, "Case Studies of Storage Tank Explosions," 1996 Process Plant Safety Symposium, Volume 1, Houston, TX, 1 Apr 1996, AIChE.</v>
      </c>
      <c r="O246" s="28" t="s">
        <v>967</v>
      </c>
      <c r="P246" s="28" t="s">
        <v>11524</v>
      </c>
      <c r="Q246" s="33" t="str">
        <f t="shared" si="30"/>
        <v>https://www.aiche.org/academy/conferences/process-plant-safety-symposium/1996/proceeding</v>
      </c>
      <c r="R246" s="33" t="str">
        <f t="shared" si="31"/>
        <v>https://www.aiche.org/academy/conferences/process-plant-safety-symposium/1996/proceeding/session/technical-papers</v>
      </c>
      <c r="S246" s="28" t="s">
        <v>18194</v>
      </c>
      <c r="T246" s="33" t="str">
        <f t="shared" si="27"/>
        <v>https://www.aiche.org/node/1887911/group/9681/session/124291/paper/857736</v>
      </c>
    </row>
    <row r="247" spans="1:20" ht="62" x14ac:dyDescent="0.35">
      <c r="A247" s="29">
        <v>246</v>
      </c>
      <c r="B247" s="29">
        <v>1996</v>
      </c>
      <c r="C247" s="29" t="s">
        <v>14500</v>
      </c>
      <c r="D247" s="28" t="s">
        <v>11525</v>
      </c>
      <c r="E247" s="44" t="s">
        <v>15097</v>
      </c>
      <c r="F247" s="40" t="s">
        <v>11526</v>
      </c>
      <c r="G247" s="28"/>
      <c r="H247" s="28"/>
      <c r="I247" s="29" t="s">
        <v>14533</v>
      </c>
      <c r="J247" s="28"/>
      <c r="K247" s="39">
        <v>35</v>
      </c>
      <c r="L247" s="28" t="s">
        <v>13502</v>
      </c>
      <c r="M247" s="33" t="str">
        <f t="shared" si="29"/>
        <v>https://www.aiche.org/academy/conferences/process-plant-safety-symposium/1996/proceeding</v>
      </c>
      <c r="N247" s="40" t="str">
        <f t="shared" si="28"/>
        <v>H. Sun, "Popcorn Polymers New Solutions to an Old Problem," 1996 Process Plant Safety Symposium, Volume 1, Houston, TX, 1 Apr 1996, AIChE.</v>
      </c>
      <c r="O247" s="28" t="s">
        <v>969</v>
      </c>
      <c r="P247" s="28" t="s">
        <v>11527</v>
      </c>
      <c r="Q247" s="33" t="str">
        <f t="shared" si="30"/>
        <v>https://www.aiche.org/academy/conferences/process-plant-safety-symposium/1996/proceeding</v>
      </c>
      <c r="R247" s="33" t="str">
        <f t="shared" si="31"/>
        <v>https://www.aiche.org/academy/conferences/process-plant-safety-symposium/1996/proceeding/session/technical-papers</v>
      </c>
      <c r="S247" s="28" t="s">
        <v>18195</v>
      </c>
      <c r="T247" s="33" t="str">
        <f t="shared" si="27"/>
        <v>https://www.aiche.org/node/1887911/group/9681/session/124291/paper/857741</v>
      </c>
    </row>
    <row r="248" spans="1:20" ht="77.5" x14ac:dyDescent="0.35">
      <c r="A248" s="29">
        <v>247</v>
      </c>
      <c r="B248" s="29">
        <v>1996</v>
      </c>
      <c r="C248" s="29" t="s">
        <v>14500</v>
      </c>
      <c r="D248" s="28" t="s">
        <v>11525</v>
      </c>
      <c r="E248" s="40" t="s">
        <v>11528</v>
      </c>
      <c r="F248" s="40" t="s">
        <v>11529</v>
      </c>
      <c r="G248" s="28"/>
      <c r="H248" s="28"/>
      <c r="I248" s="29" t="s">
        <v>14534</v>
      </c>
      <c r="J248" s="28"/>
      <c r="K248" s="39">
        <v>36</v>
      </c>
      <c r="L248" s="28" t="s">
        <v>13502</v>
      </c>
      <c r="M248" s="33" t="str">
        <f t="shared" si="29"/>
        <v>https://www.aiche.org/academy/conferences/process-plant-safety-symposium/1996/proceeding</v>
      </c>
      <c r="N248" s="40" t="str">
        <f t="shared" si="28"/>
        <v>H. E. Fried, D K. Schisla, J. F. Zoeller, and M. E. Levin, "A Study of Free-Radical and Thermally-Initiated Butadiene Polymerization," 1996 Process Plant Safety Symposium, Volume 1, Houston, TX, 1 Apr 1996, AIChE.</v>
      </c>
      <c r="O248" s="28" t="s">
        <v>972</v>
      </c>
      <c r="P248" s="28" t="s">
        <v>11530</v>
      </c>
      <c r="Q248" s="33" t="str">
        <f t="shared" si="30"/>
        <v>https://www.aiche.org/academy/conferences/process-plant-safety-symposium/1996/proceeding</v>
      </c>
      <c r="R248" s="33" t="str">
        <f t="shared" si="31"/>
        <v>https://www.aiche.org/academy/conferences/process-plant-safety-symposium/1996/proceeding/session/technical-papers</v>
      </c>
      <c r="S248" s="28" t="s">
        <v>18196</v>
      </c>
      <c r="T248" s="33" t="str">
        <f t="shared" si="27"/>
        <v>https://www.aiche.org/node/1887911/group/9681/session/124291/paper/857746</v>
      </c>
    </row>
    <row r="249" spans="1:20" ht="62" x14ac:dyDescent="0.35">
      <c r="A249" s="29">
        <v>248</v>
      </c>
      <c r="B249" s="29">
        <v>1996</v>
      </c>
      <c r="C249" s="29" t="s">
        <v>14500</v>
      </c>
      <c r="D249" s="28" t="s">
        <v>11525</v>
      </c>
      <c r="E249" s="40" t="s">
        <v>11531</v>
      </c>
      <c r="F249" s="40" t="s">
        <v>6655</v>
      </c>
      <c r="G249" s="28"/>
      <c r="H249" s="28"/>
      <c r="I249" s="29" t="s">
        <v>14535</v>
      </c>
      <c r="J249" s="28"/>
      <c r="K249" s="39">
        <v>37</v>
      </c>
      <c r="L249" s="28" t="s">
        <v>13502</v>
      </c>
      <c r="M249" s="33" t="str">
        <f t="shared" si="29"/>
        <v>https://www.aiche.org/academy/conferences/process-plant-safety-symposium/1996/proceeding</v>
      </c>
      <c r="N249" s="40" t="str">
        <f t="shared" si="28"/>
        <v>J. Singh, "Simplification of Reaction Hazards Testing," 1996 Process Plant Safety Symposium, Volume 1, Houston, TX, 1 Apr 1996, AIChE.</v>
      </c>
      <c r="O249" s="28" t="s">
        <v>976</v>
      </c>
      <c r="P249" s="28" t="s">
        <v>11532</v>
      </c>
      <c r="Q249" s="33" t="str">
        <f t="shared" si="30"/>
        <v>https://www.aiche.org/academy/conferences/process-plant-safety-symposium/1996/proceeding</v>
      </c>
      <c r="R249" s="33" t="str">
        <f t="shared" si="31"/>
        <v>https://www.aiche.org/academy/conferences/process-plant-safety-symposium/1996/proceeding/session/technical-papers</v>
      </c>
      <c r="S249" s="28" t="s">
        <v>18197</v>
      </c>
      <c r="T249" s="33" t="str">
        <f t="shared" si="27"/>
        <v>https://www.aiche.org/node/1887911/group/9681/session/124291/paper/857751</v>
      </c>
    </row>
    <row r="250" spans="1:20" ht="62" x14ac:dyDescent="0.35">
      <c r="A250" s="29">
        <v>249</v>
      </c>
      <c r="B250" s="29">
        <v>1996</v>
      </c>
      <c r="C250" s="29" t="s">
        <v>14500</v>
      </c>
      <c r="D250" s="28" t="s">
        <v>11525</v>
      </c>
      <c r="E250" s="40" t="s">
        <v>11533</v>
      </c>
      <c r="F250" s="40" t="s">
        <v>11534</v>
      </c>
      <c r="G250" s="28"/>
      <c r="H250" s="28"/>
      <c r="I250" s="29" t="s">
        <v>14536</v>
      </c>
      <c r="J250" s="28"/>
      <c r="K250" s="39">
        <v>38</v>
      </c>
      <c r="L250" s="28" t="s">
        <v>13502</v>
      </c>
      <c r="M250" s="33" t="str">
        <f t="shared" si="29"/>
        <v>https://www.aiche.org/academy/conferences/process-plant-safety-symposium/1996/proceeding</v>
      </c>
      <c r="N250" s="40" t="str">
        <f t="shared" si="28"/>
        <v>Y. S Duh, C. Lee, C. C. Hsu, and C. S. Kao, "Reactive Incompatibility of Nitrocompounds," 1996 Process Plant Safety Symposium, Volume 1, Houston, TX, 1 Apr 1996, AIChE.</v>
      </c>
      <c r="O250" s="28" t="s">
        <v>981</v>
      </c>
      <c r="P250" s="28" t="s">
        <v>11535</v>
      </c>
      <c r="Q250" s="33" t="str">
        <f t="shared" si="30"/>
        <v>https://www.aiche.org/academy/conferences/process-plant-safety-symposium/1996/proceeding</v>
      </c>
      <c r="R250" s="33" t="str">
        <f t="shared" si="31"/>
        <v>https://www.aiche.org/academy/conferences/process-plant-safety-symposium/1996/proceeding/session/technical-papers</v>
      </c>
      <c r="S250" s="28" t="s">
        <v>18198</v>
      </c>
      <c r="T250" s="33" t="str">
        <f t="shared" si="27"/>
        <v>https://www.aiche.org/node/1887911/group/9681/session/124291/paper/857756</v>
      </c>
    </row>
    <row r="251" spans="1:20" ht="77.5" x14ac:dyDescent="0.35">
      <c r="A251" s="29">
        <v>250</v>
      </c>
      <c r="B251" s="29">
        <v>1996</v>
      </c>
      <c r="C251" s="29" t="s">
        <v>14500</v>
      </c>
      <c r="D251" s="28" t="s">
        <v>11525</v>
      </c>
      <c r="E251" s="40" t="s">
        <v>11536</v>
      </c>
      <c r="F251" s="40" t="s">
        <v>11537</v>
      </c>
      <c r="G251" s="28"/>
      <c r="H251" s="28"/>
      <c r="I251" s="29" t="s">
        <v>14537</v>
      </c>
      <c r="J251" s="28"/>
      <c r="K251" s="39">
        <v>39</v>
      </c>
      <c r="L251" s="28" t="s">
        <v>13502</v>
      </c>
      <c r="M251" s="33" t="str">
        <f t="shared" si="29"/>
        <v>https://www.aiche.org/academy/conferences/process-plant-safety-symposium/1996/proceeding</v>
      </c>
      <c r="N251" s="40" t="str">
        <f t="shared" si="28"/>
        <v>H. Nieman, J. Ligthart, and C. Bassani, "FIRES: European Runaway Research for Batch Reactor Safety," 1996 Process Plant Safety Symposium, Volume 1, Houston, TX, 1 Apr 1996, AIChE.</v>
      </c>
      <c r="O251" s="28" t="s">
        <v>983</v>
      </c>
      <c r="P251" s="28" t="s">
        <v>11538</v>
      </c>
      <c r="Q251" s="33" t="str">
        <f t="shared" si="30"/>
        <v>https://www.aiche.org/academy/conferences/process-plant-safety-symposium/1996/proceeding</v>
      </c>
      <c r="R251" s="33" t="str">
        <f t="shared" si="31"/>
        <v>https://www.aiche.org/academy/conferences/process-plant-safety-symposium/1996/proceeding/session/technical-papers</v>
      </c>
      <c r="S251" s="28" t="s">
        <v>18199</v>
      </c>
      <c r="T251" s="33" t="str">
        <f t="shared" si="27"/>
        <v>https://www.aiche.org/node/1887911/group/9681/session/124291/paper/857761</v>
      </c>
    </row>
    <row r="252" spans="1:20" ht="62" x14ac:dyDescent="0.35">
      <c r="A252" s="29">
        <v>251</v>
      </c>
      <c r="B252" s="29">
        <v>1996</v>
      </c>
      <c r="C252" s="29" t="s">
        <v>14500</v>
      </c>
      <c r="D252" s="28" t="s">
        <v>15</v>
      </c>
      <c r="E252" s="40" t="s">
        <v>11539</v>
      </c>
      <c r="F252" s="40" t="s">
        <v>11540</v>
      </c>
      <c r="G252" s="28"/>
      <c r="H252" s="28"/>
      <c r="I252" s="29" t="s">
        <v>14538</v>
      </c>
      <c r="J252" s="28"/>
      <c r="K252" s="39">
        <v>40</v>
      </c>
      <c r="L252" s="28" t="s">
        <v>13502</v>
      </c>
      <c r="M252" s="33" t="str">
        <f t="shared" si="29"/>
        <v>https://www.aiche.org/academy/conferences/process-plant-safety-symposium/1996/proceeding</v>
      </c>
      <c r="N252" s="40" t="str">
        <f t="shared" si="28"/>
        <v>D. C. Kirby, "A Multi-Company Explosion Hazards Technical Cooperative Program," 1996 Process Plant Safety Symposium, Volume 1, Houston, TX, 1 Apr 1996, AIChE.</v>
      </c>
      <c r="O252" s="28" t="s">
        <v>987</v>
      </c>
      <c r="P252" s="28" t="s">
        <v>11541</v>
      </c>
      <c r="Q252" s="33" t="str">
        <f t="shared" si="30"/>
        <v>https://www.aiche.org/academy/conferences/process-plant-safety-symposium/1996/proceeding</v>
      </c>
      <c r="R252" s="33" t="str">
        <f t="shared" si="31"/>
        <v>https://www.aiche.org/academy/conferences/process-plant-safety-symposium/1996/proceeding/session/technical-papers</v>
      </c>
      <c r="S252" s="28" t="s">
        <v>18200</v>
      </c>
      <c r="T252" s="33" t="str">
        <f t="shared" si="27"/>
        <v>https://www.aiche.org/node/1887911/group/9681/session/124291/paper/857766</v>
      </c>
    </row>
    <row r="253" spans="1:20" ht="46.5" x14ac:dyDescent="0.35">
      <c r="A253" s="29">
        <v>252</v>
      </c>
      <c r="B253" s="29">
        <v>1996</v>
      </c>
      <c r="C253" s="29" t="s">
        <v>14500</v>
      </c>
      <c r="D253" s="28" t="s">
        <v>15</v>
      </c>
      <c r="E253" s="40" t="s">
        <v>11542</v>
      </c>
      <c r="F253" s="40" t="s">
        <v>11543</v>
      </c>
      <c r="G253" s="28"/>
      <c r="H253" s="28"/>
      <c r="I253" s="29" t="s">
        <v>14539</v>
      </c>
      <c r="J253" s="28"/>
      <c r="K253" s="39">
        <v>41</v>
      </c>
      <c r="L253" s="28" t="s">
        <v>13502</v>
      </c>
      <c r="M253" s="33" t="str">
        <f t="shared" si="29"/>
        <v>https://www.aiche.org/academy/conferences/process-plant-safety-symposium/1996/proceeding</v>
      </c>
      <c r="N253" s="40" t="str">
        <f t="shared" si="28"/>
        <v>C. R. Robnett, "Application of API RP 752," 1996 Process Plant Safety Symposium, Volume 1, Houston, TX, 1 Apr 1996, AIChE.</v>
      </c>
      <c r="O253" s="28" t="s">
        <v>989</v>
      </c>
      <c r="P253" s="28" t="s">
        <v>11544</v>
      </c>
      <c r="Q253" s="33" t="str">
        <f t="shared" si="30"/>
        <v>https://www.aiche.org/academy/conferences/process-plant-safety-symposium/1996/proceeding</v>
      </c>
      <c r="R253" s="33" t="str">
        <f t="shared" si="31"/>
        <v>https://www.aiche.org/academy/conferences/process-plant-safety-symposium/1996/proceeding/session/technical-papers</v>
      </c>
      <c r="S253" s="28" t="s">
        <v>18201</v>
      </c>
      <c r="T253" s="33" t="str">
        <f t="shared" si="27"/>
        <v>https://www.aiche.org/node/1887911/group/9681/session/124291/paper/857771</v>
      </c>
    </row>
    <row r="254" spans="1:20" ht="77.5" x14ac:dyDescent="0.35">
      <c r="A254" s="29">
        <v>253</v>
      </c>
      <c r="B254" s="29">
        <v>1996</v>
      </c>
      <c r="C254" s="29" t="s">
        <v>14500</v>
      </c>
      <c r="D254" s="28" t="s">
        <v>15</v>
      </c>
      <c r="E254" s="40" t="s">
        <v>11545</v>
      </c>
      <c r="F254" s="40" t="s">
        <v>11546</v>
      </c>
      <c r="G254" s="28"/>
      <c r="H254" s="28"/>
      <c r="I254" s="29" t="s">
        <v>14540</v>
      </c>
      <c r="J254" s="28"/>
      <c r="K254" s="39">
        <v>42</v>
      </c>
      <c r="L254" s="28" t="s">
        <v>13502</v>
      </c>
      <c r="M254" s="33" t="str">
        <f t="shared" si="29"/>
        <v>https://www.aiche.org/academy/conferences/process-plant-safety-symposium/1996/proceeding</v>
      </c>
      <c r="N254" s="40" t="str">
        <f t="shared" si="28"/>
        <v>K. J. Mitchell, "Building Siting Lessons Learned Through Vapor Cloud Explosion Risk Assessments," 1996 Process Plant Safety Symposium, Volume 1, Houston, TX, 1 Apr 1996, AIChE.</v>
      </c>
      <c r="O254" s="28" t="s">
        <v>993</v>
      </c>
      <c r="P254" s="28" t="s">
        <v>11547</v>
      </c>
      <c r="Q254" s="33" t="str">
        <f t="shared" si="30"/>
        <v>https://www.aiche.org/academy/conferences/process-plant-safety-symposium/1996/proceeding</v>
      </c>
      <c r="R254" s="33" t="str">
        <f t="shared" si="31"/>
        <v>https://www.aiche.org/academy/conferences/process-plant-safety-symposium/1996/proceeding/session/technical-papers</v>
      </c>
      <c r="S254" s="28" t="s">
        <v>18202</v>
      </c>
      <c r="T254" s="33" t="str">
        <f t="shared" si="27"/>
        <v>https://www.aiche.org/node/1887911/group/9681/session/124291/paper/857776</v>
      </c>
    </row>
    <row r="255" spans="1:20" ht="62" x14ac:dyDescent="0.35">
      <c r="A255" s="29">
        <v>254</v>
      </c>
      <c r="B255" s="29">
        <v>1996</v>
      </c>
      <c r="C255" s="29" t="s">
        <v>14500</v>
      </c>
      <c r="D255" s="28" t="s">
        <v>15</v>
      </c>
      <c r="E255" s="44" t="s">
        <v>15098</v>
      </c>
      <c r="F255" s="40" t="s">
        <v>11548</v>
      </c>
      <c r="G255" s="28"/>
      <c r="H255" s="28"/>
      <c r="I255" s="29" t="s">
        <v>14541</v>
      </c>
      <c r="J255" s="28"/>
      <c r="K255" s="39">
        <v>43</v>
      </c>
      <c r="L255" s="28" t="s">
        <v>13502</v>
      </c>
      <c r="M255" s="33" t="str">
        <f t="shared" si="29"/>
        <v>https://www.aiche.org/academy/conferences/process-plant-safety-symposium/1996/proceeding</v>
      </c>
      <c r="N255" s="40" t="str">
        <f t="shared" si="28"/>
        <v>W. N. Helmer, "Siting Issues in a Process Hazards Analysis," 1996 Process Plant Safety Symposium, Volume 1, Houston, TX, 1 Apr 1996, AIChE.</v>
      </c>
      <c r="O255" s="28" t="s">
        <v>995</v>
      </c>
      <c r="P255" s="28" t="s">
        <v>11549</v>
      </c>
      <c r="Q255" s="33" t="str">
        <f t="shared" si="30"/>
        <v>https://www.aiche.org/academy/conferences/process-plant-safety-symposium/1996/proceeding</v>
      </c>
      <c r="R255" s="33" t="str">
        <f t="shared" si="31"/>
        <v>https://www.aiche.org/academy/conferences/process-plant-safety-symposium/1996/proceeding/session/technical-papers</v>
      </c>
      <c r="S255" s="28" t="s">
        <v>18203</v>
      </c>
      <c r="T255" s="33" t="str">
        <f t="shared" si="27"/>
        <v>https://www.aiche.org/node/1887911/group/9681/session/124291/paper/857781</v>
      </c>
    </row>
    <row r="256" spans="1:20" ht="93" x14ac:dyDescent="0.35">
      <c r="A256" s="29">
        <v>255</v>
      </c>
      <c r="B256" s="29">
        <v>1996</v>
      </c>
      <c r="C256" s="29" t="s">
        <v>14500</v>
      </c>
      <c r="D256" s="28" t="s">
        <v>15</v>
      </c>
      <c r="E256" s="44" t="s">
        <v>15099</v>
      </c>
      <c r="F256" s="40" t="s">
        <v>11550</v>
      </c>
      <c r="G256" s="28"/>
      <c r="H256" s="28"/>
      <c r="I256" s="29" t="s">
        <v>14542</v>
      </c>
      <c r="J256" s="28"/>
      <c r="K256" s="39">
        <v>44</v>
      </c>
      <c r="L256" s="28" t="s">
        <v>13502</v>
      </c>
      <c r="M256" s="33" t="str">
        <f t="shared" si="29"/>
        <v>https://www.aiche.org/academy/conferences/process-plant-safety-symposium/1996/proceeding</v>
      </c>
      <c r="N256" s="40" t="str">
        <f t="shared" si="28"/>
        <v>M. G. Whitney, "Explosion Siting and Consequences- A Comparison Between the Petro-Chemical Industry and the Department of Defense," 1996 Process Plant Safety Symposium, Volume 1, Houston, TX, 1 Apr 1996, AIChE.</v>
      </c>
      <c r="O256" s="28" t="s">
        <v>999</v>
      </c>
      <c r="P256" s="28" t="s">
        <v>11551</v>
      </c>
      <c r="Q256" s="33" t="str">
        <f t="shared" si="30"/>
        <v>https://www.aiche.org/academy/conferences/process-plant-safety-symposium/1996/proceeding</v>
      </c>
      <c r="R256" s="33" t="str">
        <f t="shared" si="31"/>
        <v>https://www.aiche.org/academy/conferences/process-plant-safety-symposium/1996/proceeding/session/technical-papers</v>
      </c>
      <c r="S256" s="28" t="s">
        <v>18204</v>
      </c>
      <c r="T256" s="33" t="str">
        <f t="shared" si="27"/>
        <v>https://www.aiche.org/node/1887911/group/9681/session/124291/paper/857786</v>
      </c>
    </row>
    <row r="257" spans="1:20" ht="62" x14ac:dyDescent="0.35">
      <c r="A257" s="29">
        <v>256</v>
      </c>
      <c r="B257" s="29">
        <v>1996</v>
      </c>
      <c r="C257" s="29" t="s">
        <v>14500</v>
      </c>
      <c r="D257" s="28" t="s">
        <v>11552</v>
      </c>
      <c r="E257" s="40" t="s">
        <v>11553</v>
      </c>
      <c r="F257" s="40" t="s">
        <v>2925</v>
      </c>
      <c r="G257" s="28"/>
      <c r="H257" s="28"/>
      <c r="I257" s="29" t="s">
        <v>14543</v>
      </c>
      <c r="J257" s="28"/>
      <c r="K257" s="39">
        <v>45</v>
      </c>
      <c r="L257" s="28" t="s">
        <v>13502</v>
      </c>
      <c r="M257" s="33" t="str">
        <f t="shared" si="29"/>
        <v>https://www.aiche.org/academy/conferences/process-plant-safety-symposium/1996/proceeding</v>
      </c>
      <c r="N257" s="40" t="str">
        <f t="shared" si="28"/>
        <v>P. Chitrapu, "An Integrated Approach to Managing Plantwide Information," 1996 Process Plant Safety Symposium, Volume 1, Houston, TX, 1 Apr 1996, AIChE.</v>
      </c>
      <c r="O257" s="28" t="s">
        <v>1003</v>
      </c>
      <c r="P257" s="28" t="s">
        <v>11554</v>
      </c>
      <c r="Q257" s="33" t="str">
        <f t="shared" si="30"/>
        <v>https://www.aiche.org/academy/conferences/process-plant-safety-symposium/1996/proceeding</v>
      </c>
      <c r="R257" s="33" t="str">
        <f t="shared" si="31"/>
        <v>https://www.aiche.org/academy/conferences/process-plant-safety-symposium/1996/proceeding/session/technical-papers</v>
      </c>
      <c r="S257" s="28" t="s">
        <v>18205</v>
      </c>
      <c r="T257" s="33" t="str">
        <f t="shared" si="27"/>
        <v>https://www.aiche.org/node/1887911/group/9681/session/124291/paper/857791</v>
      </c>
    </row>
    <row r="258" spans="1:20" ht="77.5" x14ac:dyDescent="0.35">
      <c r="A258" s="29">
        <v>257</v>
      </c>
      <c r="B258" s="29">
        <v>1996</v>
      </c>
      <c r="C258" s="29" t="s">
        <v>14500</v>
      </c>
      <c r="D258" s="28" t="s">
        <v>11552</v>
      </c>
      <c r="E258" s="40" t="s">
        <v>11555</v>
      </c>
      <c r="F258" s="40" t="s">
        <v>11556</v>
      </c>
      <c r="G258" s="28"/>
      <c r="H258" s="28"/>
      <c r="I258" s="29" t="s">
        <v>14544</v>
      </c>
      <c r="J258" s="28"/>
      <c r="K258" s="39">
        <v>46</v>
      </c>
      <c r="L258" s="28" t="s">
        <v>13502</v>
      </c>
      <c r="M258" s="33" t="str">
        <f t="shared" si="29"/>
        <v>https://www.aiche.org/academy/conferences/process-plant-safety-symposium/1996/proceeding</v>
      </c>
      <c r="N258" s="40" t="str">
        <f t="shared" si="28"/>
        <v>G. Tolpa, W. Holes, and C. L. Spencer, "A 3-D EPA Risk Management Program Information Access and Management Model," 1996 Process Plant Safety Symposium, Volume 1, Houston, TX, 1 Apr 1996, AIChE.</v>
      </c>
      <c r="O258" s="28" t="s">
        <v>1005</v>
      </c>
      <c r="P258" s="28" t="s">
        <v>11557</v>
      </c>
      <c r="Q258" s="33" t="str">
        <f t="shared" si="30"/>
        <v>https://www.aiche.org/academy/conferences/process-plant-safety-symposium/1996/proceeding</v>
      </c>
      <c r="R258" s="33" t="str">
        <f t="shared" si="31"/>
        <v>https://www.aiche.org/academy/conferences/process-plant-safety-symposium/1996/proceeding/session/technical-papers</v>
      </c>
      <c r="S258" s="28" t="s">
        <v>18206</v>
      </c>
      <c r="T258" s="33" t="str">
        <f t="shared" si="27"/>
        <v>https://www.aiche.org/node/1887911/group/9681/session/124291/paper/857796</v>
      </c>
    </row>
    <row r="259" spans="1:20" ht="62" x14ac:dyDescent="0.35">
      <c r="A259" s="29">
        <v>258</v>
      </c>
      <c r="B259" s="29">
        <v>1996</v>
      </c>
      <c r="C259" s="29" t="s">
        <v>14500</v>
      </c>
      <c r="D259" s="28" t="s">
        <v>11558</v>
      </c>
      <c r="E259" s="40" t="s">
        <v>11559</v>
      </c>
      <c r="F259" s="40" t="s">
        <v>11560</v>
      </c>
      <c r="G259" s="28"/>
      <c r="H259" s="28"/>
      <c r="I259" s="29" t="s">
        <v>14545</v>
      </c>
      <c r="J259" s="28"/>
      <c r="K259" s="39">
        <v>47</v>
      </c>
      <c r="L259" s="28" t="s">
        <v>13502</v>
      </c>
      <c r="M259" s="33" t="str">
        <f t="shared" si="29"/>
        <v>https://www.aiche.org/academy/conferences/process-plant-safety-symposium/1996/proceeding</v>
      </c>
      <c r="N259" s="40" t="str">
        <f t="shared" si="28"/>
        <v>G. D. Savoy, "A Fertilizer Company's Experience With Risk Management Planning," 1996 Process Plant Safety Symposium, Volume 1, Houston, TX, 1 Apr 1996, AIChE.</v>
      </c>
      <c r="O259" s="28" t="s">
        <v>1268</v>
      </c>
      <c r="P259" s="28" t="s">
        <v>11561</v>
      </c>
      <c r="Q259" s="33" t="str">
        <f t="shared" si="30"/>
        <v>https://www.aiche.org/academy/conferences/process-plant-safety-symposium/1996/proceeding</v>
      </c>
      <c r="R259" s="33" t="str">
        <f t="shared" si="31"/>
        <v>https://www.aiche.org/academy/conferences/process-plant-safety-symposium/1996/proceeding/session/technical-papers</v>
      </c>
      <c r="S259" s="28" t="s">
        <v>18207</v>
      </c>
      <c r="T259" s="33" t="str">
        <f t="shared" ref="T259:T322" si="32">HYPERLINK(S259)</f>
        <v>https://www.aiche.org/node/1887911/group/9681/session/124291/paper/857801</v>
      </c>
    </row>
    <row r="260" spans="1:20" ht="46.5" x14ac:dyDescent="0.35">
      <c r="A260" s="29">
        <v>259</v>
      </c>
      <c r="B260" s="29">
        <v>1996</v>
      </c>
      <c r="C260" s="29" t="s">
        <v>14500</v>
      </c>
      <c r="D260" s="28" t="s">
        <v>11558</v>
      </c>
      <c r="E260" s="40" t="s">
        <v>11562</v>
      </c>
      <c r="F260" s="40" t="s">
        <v>11563</v>
      </c>
      <c r="G260" s="28"/>
      <c r="H260" s="28"/>
      <c r="I260" s="29" t="s">
        <v>14546</v>
      </c>
      <c r="J260" s="28"/>
      <c r="K260" s="39">
        <v>48</v>
      </c>
      <c r="L260" s="28" t="s">
        <v>13502</v>
      </c>
      <c r="M260" s="33" t="str">
        <f t="shared" si="29"/>
        <v>https://www.aiche.org/academy/conferences/process-plant-safety-symposium/1996/proceeding</v>
      </c>
      <c r="N260" s="40" t="str">
        <f t="shared" si="28"/>
        <v>J. C. Stoney, "Model Risk Management Plans," 1996 Process Plant Safety Symposium, Volume 1, Houston, TX, 1 Apr 1996, AIChE.</v>
      </c>
      <c r="O260" s="28" t="s">
        <v>1270</v>
      </c>
      <c r="P260" s="28" t="s">
        <v>11564</v>
      </c>
      <c r="Q260" s="33" t="str">
        <f t="shared" si="30"/>
        <v>https://www.aiche.org/academy/conferences/process-plant-safety-symposium/1996/proceeding</v>
      </c>
      <c r="R260" s="33" t="str">
        <f t="shared" si="31"/>
        <v>https://www.aiche.org/academy/conferences/process-plant-safety-symposium/1996/proceeding/session/technical-papers</v>
      </c>
      <c r="S260" s="28" t="s">
        <v>18208</v>
      </c>
      <c r="T260" s="33" t="str">
        <f t="shared" si="32"/>
        <v>https://www.aiche.org/node/1887911/group/9681/session/124291/paper/857806</v>
      </c>
    </row>
    <row r="261" spans="1:20" ht="93" x14ac:dyDescent="0.35">
      <c r="A261" s="29">
        <v>260</v>
      </c>
      <c r="B261" s="29">
        <v>1996</v>
      </c>
      <c r="C261" s="29" t="s">
        <v>14500</v>
      </c>
      <c r="D261" s="28" t="s">
        <v>11558</v>
      </c>
      <c r="E261" s="44" t="s">
        <v>15100</v>
      </c>
      <c r="F261" s="40" t="s">
        <v>11565</v>
      </c>
      <c r="G261" s="28"/>
      <c r="H261" s="28"/>
      <c r="I261" s="29" t="s">
        <v>14547</v>
      </c>
      <c r="J261" s="28"/>
      <c r="K261" s="39">
        <v>49</v>
      </c>
      <c r="L261" s="28" t="s">
        <v>13502</v>
      </c>
      <c r="M261" s="33" t="str">
        <f t="shared" si="29"/>
        <v>https://www.aiche.org/academy/conferences/process-plant-safety-symposium/1996/proceeding</v>
      </c>
      <c r="N261" s="40" t="str">
        <f t="shared" si="28"/>
        <v>J. Vernon and C. Franklyn, "Two Keys to a Cost-Effective Risk Management Program Using Existing PHAs for Scenario Selection and the Critical Role of Communication," 1996 Process Plant Safety Symposium, Volume 1, Houston, TX, 1 Apr 1996, AIChE.</v>
      </c>
      <c r="O261" s="28" t="s">
        <v>1273</v>
      </c>
      <c r="P261" s="28" t="s">
        <v>11566</v>
      </c>
      <c r="Q261" s="33" t="str">
        <f t="shared" si="30"/>
        <v>https://www.aiche.org/academy/conferences/process-plant-safety-symposium/1996/proceeding</v>
      </c>
      <c r="R261" s="33" t="str">
        <f t="shared" si="31"/>
        <v>https://www.aiche.org/academy/conferences/process-plant-safety-symposium/1996/proceeding/session/technical-papers</v>
      </c>
      <c r="S261" s="28" t="s">
        <v>18209</v>
      </c>
      <c r="T261" s="33" t="str">
        <f t="shared" si="32"/>
        <v>https://www.aiche.org/node/1887911/group/9681/session/124291/paper/857811</v>
      </c>
    </row>
    <row r="262" spans="1:20" ht="62" x14ac:dyDescent="0.35">
      <c r="A262" s="29">
        <v>261</v>
      </c>
      <c r="B262" s="29">
        <v>1996</v>
      </c>
      <c r="C262" s="29" t="s">
        <v>14500</v>
      </c>
      <c r="D262" s="28" t="s">
        <v>11567</v>
      </c>
      <c r="E262" s="44" t="s">
        <v>15101</v>
      </c>
      <c r="F262" s="40" t="s">
        <v>1898</v>
      </c>
      <c r="G262" s="28"/>
      <c r="H262" s="28"/>
      <c r="I262" s="29" t="s">
        <v>14447</v>
      </c>
      <c r="J262" s="28"/>
      <c r="K262" s="39">
        <v>50</v>
      </c>
      <c r="L262" s="28" t="s">
        <v>13502</v>
      </c>
      <c r="M262" s="33" t="str">
        <f t="shared" si="29"/>
        <v>https://www.aiche.org/academy/conferences/process-plant-safety-symposium/1996/proceeding</v>
      </c>
      <c r="N262" s="40" t="str">
        <f t="shared" si="28"/>
        <v>P. Gruhn, "Modeling a Safety System Does Not Require a Ph.D. in Math," 1996 Process Plant Safety Symposium, Volume 1, Houston, TX, 1 Apr 1996, AIChE.</v>
      </c>
      <c r="O262" s="28" t="s">
        <v>1275</v>
      </c>
      <c r="P262" s="28" t="s">
        <v>11568</v>
      </c>
      <c r="Q262" s="33" t="str">
        <f t="shared" si="30"/>
        <v>https://www.aiche.org/academy/conferences/process-plant-safety-symposium/1996/proceeding</v>
      </c>
      <c r="R262" s="33" t="str">
        <f t="shared" si="31"/>
        <v>https://www.aiche.org/academy/conferences/process-plant-safety-symposium/1996/proceeding/session/technical-papers</v>
      </c>
      <c r="S262" s="28" t="s">
        <v>18210</v>
      </c>
      <c r="T262" s="33" t="str">
        <f t="shared" si="32"/>
        <v>https://www.aiche.org/node/1887911/group/9681/session/124291/paper/857816</v>
      </c>
    </row>
    <row r="263" spans="1:20" ht="62" x14ac:dyDescent="0.35">
      <c r="A263" s="29">
        <v>262</v>
      </c>
      <c r="B263" s="29">
        <v>1996</v>
      </c>
      <c r="C263" s="29" t="s">
        <v>14500</v>
      </c>
      <c r="D263" s="28" t="s">
        <v>11567</v>
      </c>
      <c r="E263" s="40" t="s">
        <v>11569</v>
      </c>
      <c r="F263" s="44" t="s">
        <v>15102</v>
      </c>
      <c r="G263" s="28"/>
      <c r="H263" s="28"/>
      <c r="I263" s="29" t="s">
        <v>14548</v>
      </c>
      <c r="J263" s="28"/>
      <c r="K263" s="39">
        <v>51</v>
      </c>
      <c r="L263" s="28" t="s">
        <v>13502</v>
      </c>
      <c r="M263" s="33" t="str">
        <f t="shared" si="29"/>
        <v>https://www.aiche.org/academy/conferences/process-plant-safety-symposium/1996/proceeding</v>
      </c>
      <c r="N263" s="40" t="str">
        <f t="shared" si="28"/>
        <v>A. M. Dowell, III and D. L. Green, "Cookbook Safety Shutdown System Design," 1996 Process Plant Safety Symposium, Volume 1, Houston, TX, 1 Apr 1996, AIChE.</v>
      </c>
      <c r="O263" s="28" t="s">
        <v>1279</v>
      </c>
      <c r="P263" s="28" t="s">
        <v>11570</v>
      </c>
      <c r="Q263" s="33" t="str">
        <f t="shared" si="30"/>
        <v>https://www.aiche.org/academy/conferences/process-plant-safety-symposium/1996/proceeding</v>
      </c>
      <c r="R263" s="33" t="str">
        <f t="shared" si="31"/>
        <v>https://www.aiche.org/academy/conferences/process-plant-safety-symposium/1996/proceeding/session/technical-papers</v>
      </c>
      <c r="S263" s="28" t="s">
        <v>18211</v>
      </c>
      <c r="T263" s="33" t="str">
        <f t="shared" si="32"/>
        <v>https://www.aiche.org/node/1887911/group/9681/session/124291/paper/857821</v>
      </c>
    </row>
    <row r="264" spans="1:20" ht="62" x14ac:dyDescent="0.35">
      <c r="A264" s="29">
        <v>263</v>
      </c>
      <c r="B264" s="29">
        <v>1996</v>
      </c>
      <c r="C264" s="29" t="s">
        <v>14500</v>
      </c>
      <c r="D264" s="28" t="s">
        <v>11571</v>
      </c>
      <c r="E264" s="44" t="s">
        <v>15103</v>
      </c>
      <c r="F264" s="40" t="s">
        <v>11572</v>
      </c>
      <c r="G264" s="28"/>
      <c r="H264" s="28"/>
      <c r="I264" s="29" t="s">
        <v>14549</v>
      </c>
      <c r="J264" s="28"/>
      <c r="K264" s="39">
        <v>52</v>
      </c>
      <c r="L264" s="28" t="s">
        <v>13502</v>
      </c>
      <c r="M264" s="33" t="str">
        <f t="shared" si="29"/>
        <v>https://www.aiche.org/academy/conferences/process-plant-safety-symposium/1996/proceeding</v>
      </c>
      <c r="N264" s="40" t="str">
        <f t="shared" si="28"/>
        <v>P. J. Nessler, "Lessons Learned in Performing a Process Hazard Analysis in a Non-Chemical Plant," 1996 Process Plant Safety Symposium, Volume 1, Houston, TX, 1 Apr 1996, AIChE.</v>
      </c>
      <c r="O264" s="28" t="s">
        <v>1280</v>
      </c>
      <c r="P264" s="28" t="s">
        <v>11573</v>
      </c>
      <c r="Q264" s="33" t="str">
        <f t="shared" si="30"/>
        <v>https://www.aiche.org/academy/conferences/process-plant-safety-symposium/1996/proceeding</v>
      </c>
      <c r="R264" s="33" t="str">
        <f t="shared" si="31"/>
        <v>https://www.aiche.org/academy/conferences/process-plant-safety-symposium/1996/proceeding/session/technical-papers</v>
      </c>
      <c r="S264" s="28" t="s">
        <v>18212</v>
      </c>
      <c r="T264" s="33" t="str">
        <f t="shared" si="32"/>
        <v>https://www.aiche.org/node/1887911/group/9681/session/124291/paper/857826</v>
      </c>
    </row>
    <row r="265" spans="1:20" ht="62" x14ac:dyDescent="0.35">
      <c r="A265" s="29">
        <v>264</v>
      </c>
      <c r="B265" s="29">
        <v>1996</v>
      </c>
      <c r="C265" s="29" t="s">
        <v>14500</v>
      </c>
      <c r="D265" s="28" t="s">
        <v>11571</v>
      </c>
      <c r="E265" s="40" t="s">
        <v>11574</v>
      </c>
      <c r="F265" s="40" t="s">
        <v>11575</v>
      </c>
      <c r="G265" s="28"/>
      <c r="H265" s="28"/>
      <c r="I265" s="29" t="s">
        <v>14550</v>
      </c>
      <c r="J265" s="28"/>
      <c r="K265" s="39">
        <v>53</v>
      </c>
      <c r="L265" s="28" t="s">
        <v>13502</v>
      </c>
      <c r="M265" s="33" t="str">
        <f t="shared" si="29"/>
        <v>https://www.aiche.org/academy/conferences/process-plant-safety-symposium/1996/proceeding</v>
      </c>
      <c r="N265" s="40" t="str">
        <f t="shared" si="28"/>
        <v>R. Louvier, "Incorporating Human Error Considerations Into Process Hazard Analyses," 1996 Process Plant Safety Symposium, Volume 1, Houston, TX, 1 Apr 1996, AIChE.</v>
      </c>
      <c r="O265" s="28" t="s">
        <v>1283</v>
      </c>
      <c r="P265" s="28" t="s">
        <v>11576</v>
      </c>
      <c r="Q265" s="33" t="str">
        <f t="shared" si="30"/>
        <v>https://www.aiche.org/academy/conferences/process-plant-safety-symposium/1996/proceeding</v>
      </c>
      <c r="R265" s="33" t="str">
        <f t="shared" si="31"/>
        <v>https://www.aiche.org/academy/conferences/process-plant-safety-symposium/1996/proceeding/session/technical-papers</v>
      </c>
      <c r="S265" s="28" t="s">
        <v>18213</v>
      </c>
      <c r="T265" s="33" t="str">
        <f t="shared" si="32"/>
        <v>https://www.aiche.org/node/1887911/group/9681/session/124291/paper/857831</v>
      </c>
    </row>
    <row r="266" spans="1:20" ht="77.5" x14ac:dyDescent="0.35">
      <c r="A266" s="29">
        <v>265</v>
      </c>
      <c r="B266" s="29">
        <v>1996</v>
      </c>
      <c r="C266" s="29" t="s">
        <v>14500</v>
      </c>
      <c r="D266" s="28" t="s">
        <v>11571</v>
      </c>
      <c r="E266" s="40" t="s">
        <v>11577</v>
      </c>
      <c r="F266" s="40" t="s">
        <v>11578</v>
      </c>
      <c r="G266" s="28"/>
      <c r="H266" s="28"/>
      <c r="I266" s="29" t="s">
        <v>14551</v>
      </c>
      <c r="J266" s="28"/>
      <c r="K266" s="39">
        <v>54</v>
      </c>
      <c r="L266" s="28" t="s">
        <v>13502</v>
      </c>
      <c r="M266" s="33" t="str">
        <f t="shared" si="29"/>
        <v>https://www.aiche.org/academy/conferences/process-plant-safety-symposium/1996/proceeding</v>
      </c>
      <c r="N266" s="40" t="str">
        <f t="shared" si="28"/>
        <v>V. Zaloom, "A Comparison of ISO 9000 Quality System Standards and Process Safety Management Regulations of OSHA," 1996 Process Plant Safety Symposium, Volume 1, Houston, TX, 1 Apr 1996, AIChE.</v>
      </c>
      <c r="O266" s="28" t="s">
        <v>1287</v>
      </c>
      <c r="P266" s="28" t="s">
        <v>11579</v>
      </c>
      <c r="Q266" s="33" t="str">
        <f t="shared" si="30"/>
        <v>https://www.aiche.org/academy/conferences/process-plant-safety-symposium/1996/proceeding</v>
      </c>
      <c r="R266" s="33" t="str">
        <f t="shared" si="31"/>
        <v>https://www.aiche.org/academy/conferences/process-plant-safety-symposium/1996/proceeding/session/technical-papers</v>
      </c>
      <c r="S266" s="28" t="s">
        <v>18214</v>
      </c>
      <c r="T266" s="33" t="str">
        <f t="shared" si="32"/>
        <v>https://www.aiche.org/node/1887911/group/9681/session/124291/paper/857836</v>
      </c>
    </row>
    <row r="267" spans="1:20" ht="62" x14ac:dyDescent="0.35">
      <c r="A267" s="29">
        <v>266</v>
      </c>
      <c r="B267" s="29">
        <v>1996</v>
      </c>
      <c r="C267" s="29" t="s">
        <v>14500</v>
      </c>
      <c r="D267" s="28" t="s">
        <v>11571</v>
      </c>
      <c r="E267" s="40" t="s">
        <v>11580</v>
      </c>
      <c r="F267" s="44" t="s">
        <v>13756</v>
      </c>
      <c r="G267" s="28"/>
      <c r="H267" s="28"/>
      <c r="I267" s="29" t="s">
        <v>14552</v>
      </c>
      <c r="J267" s="28"/>
      <c r="K267" s="39">
        <v>55</v>
      </c>
      <c r="L267" s="28" t="s">
        <v>13502</v>
      </c>
      <c r="M267" s="33" t="str">
        <f t="shared" si="29"/>
        <v>https://www.aiche.org/academy/conferences/process-plant-safety-symposium/1996/proceeding</v>
      </c>
      <c r="N267" s="40" t="str">
        <f t="shared" si="28"/>
        <v>T. E. McSween, "Promoting a Values Based Safety Process," 1996 Process Plant Safety Symposium, Volume 1, Houston, TX, 1 Apr 1996, AIChE.</v>
      </c>
      <c r="O267" s="28" t="s">
        <v>1289</v>
      </c>
      <c r="P267" s="28" t="s">
        <v>11581</v>
      </c>
      <c r="Q267" s="33" t="str">
        <f t="shared" si="30"/>
        <v>https://www.aiche.org/academy/conferences/process-plant-safety-symposium/1996/proceeding</v>
      </c>
      <c r="R267" s="33" t="str">
        <f t="shared" si="31"/>
        <v>https://www.aiche.org/academy/conferences/process-plant-safety-symposium/1996/proceeding/session/technical-papers</v>
      </c>
      <c r="S267" s="28" t="s">
        <v>18215</v>
      </c>
      <c r="T267" s="33" t="str">
        <f t="shared" si="32"/>
        <v>https://www.aiche.org/node/1887911/group/9681/session/124291/paper/857841</v>
      </c>
    </row>
    <row r="268" spans="1:20" ht="62" x14ac:dyDescent="0.35">
      <c r="A268" s="29">
        <v>267</v>
      </c>
      <c r="B268" s="29">
        <v>1996</v>
      </c>
      <c r="C268" s="29" t="s">
        <v>14500</v>
      </c>
      <c r="D268" s="28" t="s">
        <v>11571</v>
      </c>
      <c r="E268" s="40" t="s">
        <v>11582</v>
      </c>
      <c r="F268" s="40" t="s">
        <v>2629</v>
      </c>
      <c r="G268" s="28"/>
      <c r="H268" s="28"/>
      <c r="I268" s="29" t="s">
        <v>14553</v>
      </c>
      <c r="J268" s="28"/>
      <c r="K268" s="39">
        <v>56</v>
      </c>
      <c r="L268" s="28" t="s">
        <v>13502</v>
      </c>
      <c r="M268" s="33" t="str">
        <f>HYPERLINK("https://www.aiche.org/academy/conferences/process-plant-safety-symposium/1996/proceeding")</f>
        <v>https://www.aiche.org/academy/conferences/process-plant-safety-symposium/1996/proceeding</v>
      </c>
      <c r="N268" s="40" t="str">
        <f t="shared" ref="N268:N331" si="33">F268&amp;", """&amp;E268&amp;","" "&amp;L268&amp;", AIChE"&amp;"."</f>
        <v>R. Elveston, ""We're Only Here to Help!" Confessions of an OSHA Compliance Officer," 1996 Process Plant Safety Symposium, Volume 1, Houston, TX, 1 Apr 1996, AIChE.</v>
      </c>
      <c r="O268" s="28" t="s">
        <v>1293</v>
      </c>
      <c r="P268" s="28" t="s">
        <v>11583</v>
      </c>
      <c r="Q268" s="33" t="str">
        <f>HYPERLINK("https://www.aiche.org/academy/conferences/process-plant-safety-symposium/1996/proceeding")</f>
        <v>https://www.aiche.org/academy/conferences/process-plant-safety-symposium/1996/proceeding</v>
      </c>
      <c r="R268" s="33" t="str">
        <f>HYPERLINK("https://www.aiche.org/academy/conferences/process-plant-safety-symposium/1996/proceeding/session/technical-papers")</f>
        <v>https://www.aiche.org/academy/conferences/process-plant-safety-symposium/1996/proceeding/session/technical-papers</v>
      </c>
      <c r="S268" s="28" t="s">
        <v>18216</v>
      </c>
      <c r="T268" s="33" t="str">
        <f t="shared" si="32"/>
        <v>https://www.aiche.org/node/1887911/group/9681/session/124291/paper/857846</v>
      </c>
    </row>
    <row r="269" spans="1:20" ht="77.5" x14ac:dyDescent="0.35">
      <c r="A269" s="29">
        <v>268</v>
      </c>
      <c r="B269" s="29">
        <v>1996</v>
      </c>
      <c r="C269" s="29" t="s">
        <v>11584</v>
      </c>
      <c r="D269" s="28" t="s">
        <v>17</v>
      </c>
      <c r="E269" s="40" t="s">
        <v>14192</v>
      </c>
      <c r="F269" s="40" t="s">
        <v>1558</v>
      </c>
      <c r="G269" s="28"/>
      <c r="H269" s="28"/>
      <c r="I269" s="29" t="s">
        <v>14554</v>
      </c>
      <c r="J269" s="28"/>
      <c r="K269" s="39">
        <v>1</v>
      </c>
      <c r="L269" s="28" t="s">
        <v>13501</v>
      </c>
      <c r="M269" s="33" t="str">
        <f t="shared" ref="M269:M318" si="34">HYPERLINK("https://www.aiche.org/academy/conferences/process-plant-safety-symposium/1996/proceeding-0")</f>
        <v>https://www.aiche.org/academy/conferences/process-plant-safety-symposium/1996/proceeding-0</v>
      </c>
      <c r="N269" s="40" t="str">
        <f t="shared" si="33"/>
        <v>P. G. Snyder, "Identifying and Managing Cold Temperature Fracture Issues in Process Hazard Analyses," 1996 Process Plant Safety Symposium, Volume 2, Houston, TX, 1 Apr 1996, AIChE.</v>
      </c>
      <c r="O269" s="41" t="s">
        <v>704</v>
      </c>
      <c r="P269" s="28" t="s">
        <v>11585</v>
      </c>
      <c r="Q269" s="33" t="str">
        <f t="shared" ref="Q269:Q318" si="35">HYPERLINK("https://www.aiche.org/academy/conferences/process-plant-safety-symposium/1996/proceeding-0")</f>
        <v>https://www.aiche.org/academy/conferences/process-plant-safety-symposium/1996/proceeding-0</v>
      </c>
      <c r="R269" s="33" t="str">
        <f t="shared" ref="R269:R318" si="36">HYPERLINK("https://www.aiche.org/academy/conferences/process-plant-safety-symposium/1996/proceeding-0/session/technical-papers")</f>
        <v>https://www.aiche.org/academy/conferences/process-plant-safety-symposium/1996/proceeding-0/session/technical-papers</v>
      </c>
      <c r="S269" s="28" t="s">
        <v>18217</v>
      </c>
      <c r="T269" s="33" t="str">
        <f t="shared" si="32"/>
        <v>https://www.aiche.org/node/1888441/group/9686/session/124301/paper/857861</v>
      </c>
    </row>
    <row r="270" spans="1:20" ht="62" x14ac:dyDescent="0.35">
      <c r="A270" s="29">
        <v>269</v>
      </c>
      <c r="B270" s="29">
        <v>1996</v>
      </c>
      <c r="C270" s="29" t="s">
        <v>11584</v>
      </c>
      <c r="D270" s="28" t="s">
        <v>17</v>
      </c>
      <c r="E270" s="44" t="s">
        <v>15071</v>
      </c>
      <c r="F270" s="40" t="s">
        <v>11586</v>
      </c>
      <c r="G270" s="28"/>
      <c r="H270" s="28"/>
      <c r="I270" s="29" t="s">
        <v>14555</v>
      </c>
      <c r="J270" s="28"/>
      <c r="K270" s="39">
        <v>2</v>
      </c>
      <c r="L270" s="28" t="s">
        <v>13501</v>
      </c>
      <c r="M270" s="33" t="str">
        <f t="shared" si="34"/>
        <v>https://www.aiche.org/academy/conferences/process-plant-safety-symposium/1996/proceeding-0</v>
      </c>
      <c r="N270" s="40" t="str">
        <f t="shared" si="33"/>
        <v>M. F. Altmann, "PSM's Mechanical Integrity of Pumps "Save The Seals"," 1996 Process Plant Safety Symposium, Volume 2, Houston, TX, 1 Apr 1996, AIChE.</v>
      </c>
      <c r="O270" s="42" t="s">
        <v>708</v>
      </c>
      <c r="P270" s="28" t="s">
        <v>11587</v>
      </c>
      <c r="Q270" s="33" t="str">
        <f t="shared" si="35"/>
        <v>https://www.aiche.org/academy/conferences/process-plant-safety-symposium/1996/proceeding-0</v>
      </c>
      <c r="R270" s="33" t="str">
        <f t="shared" si="36"/>
        <v>https://www.aiche.org/academy/conferences/process-plant-safety-symposium/1996/proceeding-0/session/technical-papers</v>
      </c>
      <c r="S270" s="28" t="s">
        <v>18218</v>
      </c>
      <c r="T270" s="33" t="str">
        <f t="shared" si="32"/>
        <v>https://www.aiche.org/node/1888441/group/9686/session/124301/paper/857866</v>
      </c>
    </row>
    <row r="271" spans="1:20" ht="93" x14ac:dyDescent="0.35">
      <c r="A271" s="29">
        <v>270</v>
      </c>
      <c r="B271" s="29">
        <v>1996</v>
      </c>
      <c r="C271" s="29" t="s">
        <v>11584</v>
      </c>
      <c r="D271" s="28" t="s">
        <v>11588</v>
      </c>
      <c r="E271" s="44" t="s">
        <v>15072</v>
      </c>
      <c r="F271" s="40" t="s">
        <v>15073</v>
      </c>
      <c r="G271" s="28"/>
      <c r="H271" s="28"/>
      <c r="I271" s="29" t="s">
        <v>14556</v>
      </c>
      <c r="J271" s="28"/>
      <c r="K271" s="39">
        <v>3</v>
      </c>
      <c r="L271" s="28" t="s">
        <v>13501</v>
      </c>
      <c r="M271" s="33" t="str">
        <f t="shared" si="34"/>
        <v>https://www.aiche.org/academy/conferences/process-plant-safety-symposium/1996/proceeding-0</v>
      </c>
      <c r="N271" s="40" t="str">
        <f t="shared" si="33"/>
        <v>C. F. Askonas, T. R. Fitzsimons, Z. Wang, H. K. Fauske, and J. C. Leung, "Runaway Reaction Characterization and Vent Sizing Based on DIERS Methodology - An Update," 1996 Process Plant Safety Symposium, Volume 2, Houston, TX, 1 Apr 1996, AIChE.</v>
      </c>
      <c r="O271" s="42" t="s">
        <v>711</v>
      </c>
      <c r="P271" s="28" t="s">
        <v>11589</v>
      </c>
      <c r="Q271" s="33" t="str">
        <f t="shared" si="35"/>
        <v>https://www.aiche.org/academy/conferences/process-plant-safety-symposium/1996/proceeding-0</v>
      </c>
      <c r="R271" s="33" t="str">
        <f t="shared" si="36"/>
        <v>https://www.aiche.org/academy/conferences/process-plant-safety-symposium/1996/proceeding-0/session/technical-papers</v>
      </c>
      <c r="S271" s="28" t="s">
        <v>18219</v>
      </c>
      <c r="T271" s="33" t="str">
        <f t="shared" si="32"/>
        <v>https://www.aiche.org/node/1888441/group/9686/session/124301/paper/857871</v>
      </c>
    </row>
    <row r="272" spans="1:20" ht="62" x14ac:dyDescent="0.35">
      <c r="A272" s="29">
        <v>271</v>
      </c>
      <c r="B272" s="29">
        <v>1996</v>
      </c>
      <c r="C272" s="29" t="s">
        <v>11584</v>
      </c>
      <c r="D272" s="28" t="s">
        <v>11588</v>
      </c>
      <c r="E272" s="40" t="s">
        <v>11590</v>
      </c>
      <c r="F272" s="44" t="s">
        <v>15074</v>
      </c>
      <c r="G272" s="28"/>
      <c r="H272" s="28"/>
      <c r="I272" s="29" t="s">
        <v>14557</v>
      </c>
      <c r="J272" s="28"/>
      <c r="K272" s="39">
        <v>4</v>
      </c>
      <c r="L272" s="28" t="s">
        <v>13501</v>
      </c>
      <c r="M272" s="33" t="str">
        <f t="shared" si="34"/>
        <v>https://www.aiche.org/academy/conferences/process-plant-safety-symposium/1996/proceeding-0</v>
      </c>
      <c r="N272" s="40" t="str">
        <f t="shared" si="33"/>
        <v>R. C. Chan and J. D. Fleshman, "Relief Valve Design for Supercritical Fluid Plants," 1996 Process Plant Safety Symposium, Volume 2, Houston, TX, 1 Apr 1996, AIChE.</v>
      </c>
      <c r="O272" s="42" t="s">
        <v>715</v>
      </c>
      <c r="P272" s="28" t="s">
        <v>11591</v>
      </c>
      <c r="Q272" s="33" t="str">
        <f t="shared" si="35"/>
        <v>https://www.aiche.org/academy/conferences/process-plant-safety-symposium/1996/proceeding-0</v>
      </c>
      <c r="R272" s="33" t="str">
        <f t="shared" si="36"/>
        <v>https://www.aiche.org/academy/conferences/process-plant-safety-symposium/1996/proceeding-0/session/technical-papers</v>
      </c>
      <c r="S272" s="28" t="s">
        <v>18220</v>
      </c>
      <c r="T272" s="33" t="str">
        <f t="shared" si="32"/>
        <v>https://www.aiche.org/node/1888441/group/9686/session/124301/paper/857876</v>
      </c>
    </row>
    <row r="273" spans="1:20" ht="62" x14ac:dyDescent="0.35">
      <c r="A273" s="29">
        <v>272</v>
      </c>
      <c r="B273" s="29">
        <v>1996</v>
      </c>
      <c r="C273" s="29" t="s">
        <v>11584</v>
      </c>
      <c r="D273" s="28" t="s">
        <v>11588</v>
      </c>
      <c r="E273" s="40" t="s">
        <v>11592</v>
      </c>
      <c r="F273" s="40" t="s">
        <v>11593</v>
      </c>
      <c r="G273" s="28"/>
      <c r="H273" s="28"/>
      <c r="I273" s="29" t="s">
        <v>14558</v>
      </c>
      <c r="J273" s="28"/>
      <c r="K273" s="39">
        <v>5</v>
      </c>
      <c r="L273" s="28" t="s">
        <v>13501</v>
      </c>
      <c r="M273" s="33" t="str">
        <f t="shared" si="34"/>
        <v>https://www.aiche.org/academy/conferences/process-plant-safety-symposium/1996/proceeding-0</v>
      </c>
      <c r="N273" s="40" t="str">
        <f t="shared" si="33"/>
        <v>Y. S. Lai, "Safety Relief Valves on Compressible and Incompressible Fluids," 1996 Process Plant Safety Symposium, Volume 2, Houston, TX, 1 Apr 1996, AIChE.</v>
      </c>
      <c r="O273" s="42" t="s">
        <v>719</v>
      </c>
      <c r="P273" s="28" t="s">
        <v>11594</v>
      </c>
      <c r="Q273" s="33" t="str">
        <f t="shared" si="35"/>
        <v>https://www.aiche.org/academy/conferences/process-plant-safety-symposium/1996/proceeding-0</v>
      </c>
      <c r="R273" s="33" t="str">
        <f t="shared" si="36"/>
        <v>https://www.aiche.org/academy/conferences/process-plant-safety-symposium/1996/proceeding-0/session/technical-papers</v>
      </c>
      <c r="S273" s="28" t="s">
        <v>18221</v>
      </c>
      <c r="T273" s="33" t="str">
        <f t="shared" si="32"/>
        <v>https://www.aiche.org/node/1888441/group/9686/session/124301/paper/857881</v>
      </c>
    </row>
    <row r="274" spans="1:20" ht="77.5" x14ac:dyDescent="0.35">
      <c r="A274" s="29">
        <v>273</v>
      </c>
      <c r="B274" s="29">
        <v>1996</v>
      </c>
      <c r="C274" s="29" t="s">
        <v>11584</v>
      </c>
      <c r="D274" s="28" t="s">
        <v>11588</v>
      </c>
      <c r="E274" s="40" t="s">
        <v>11595</v>
      </c>
      <c r="F274" s="40" t="s">
        <v>11596</v>
      </c>
      <c r="G274" s="28"/>
      <c r="H274" s="28"/>
      <c r="I274" s="29" t="s">
        <v>14559</v>
      </c>
      <c r="J274" s="28"/>
      <c r="K274" s="39">
        <v>6</v>
      </c>
      <c r="L274" s="28" t="s">
        <v>13501</v>
      </c>
      <c r="M274" s="33" t="str">
        <f t="shared" si="34"/>
        <v>https://www.aiche.org/academy/conferences/process-plant-safety-symposium/1996/proceeding-0</v>
      </c>
      <c r="N274" s="40" t="str">
        <f t="shared" si="33"/>
        <v>K. L. Walter and V. H. Edwards, "Consider Bottom Venting for Pressure Relief of Hybrid and Gassy Reactions," 1996 Process Plant Safety Symposium, Volume 2, Houston, TX, 1 Apr 1996, AIChE.</v>
      </c>
      <c r="O274" s="42" t="s">
        <v>723</v>
      </c>
      <c r="P274" s="28" t="s">
        <v>11597</v>
      </c>
      <c r="Q274" s="33" t="str">
        <f t="shared" si="35"/>
        <v>https://www.aiche.org/academy/conferences/process-plant-safety-symposium/1996/proceeding-0</v>
      </c>
      <c r="R274" s="33" t="str">
        <f t="shared" si="36"/>
        <v>https://www.aiche.org/academy/conferences/process-plant-safety-symposium/1996/proceeding-0/session/technical-papers</v>
      </c>
      <c r="S274" s="28" t="s">
        <v>18222</v>
      </c>
      <c r="T274" s="33" t="str">
        <f t="shared" si="32"/>
        <v>https://www.aiche.org/node/1888441/group/9686/session/124301/paper/857886</v>
      </c>
    </row>
    <row r="275" spans="1:20" ht="77.5" x14ac:dyDescent="0.35">
      <c r="A275" s="29">
        <v>274</v>
      </c>
      <c r="B275" s="29">
        <v>1996</v>
      </c>
      <c r="C275" s="29" t="s">
        <v>11584</v>
      </c>
      <c r="D275" s="28" t="s">
        <v>11588</v>
      </c>
      <c r="E275" s="40" t="s">
        <v>11598</v>
      </c>
      <c r="F275" s="40" t="s">
        <v>11599</v>
      </c>
      <c r="G275" s="28"/>
      <c r="H275" s="28"/>
      <c r="I275" s="29" t="s">
        <v>14560</v>
      </c>
      <c r="J275" s="28"/>
      <c r="K275" s="39">
        <v>7</v>
      </c>
      <c r="L275" s="28" t="s">
        <v>13501</v>
      </c>
      <c r="M275" s="33" t="str">
        <f t="shared" si="34"/>
        <v>https://www.aiche.org/academy/conferences/process-plant-safety-symposium/1996/proceeding-0</v>
      </c>
      <c r="N275" s="40" t="str">
        <f t="shared" si="33"/>
        <v>J. P. Wakker J. J. de Groot, "Venting of Decompositions of Energetic Liquids Using a Bottom Vent," 1996 Process Plant Safety Symposium, Volume 2, Houston, TX, 1 Apr 1996, AIChE.</v>
      </c>
      <c r="O275" s="42" t="s">
        <v>726</v>
      </c>
      <c r="P275" s="28" t="s">
        <v>11600</v>
      </c>
      <c r="Q275" s="33" t="str">
        <f t="shared" si="35"/>
        <v>https://www.aiche.org/academy/conferences/process-plant-safety-symposium/1996/proceeding-0</v>
      </c>
      <c r="R275" s="33" t="str">
        <f t="shared" si="36"/>
        <v>https://www.aiche.org/academy/conferences/process-plant-safety-symposium/1996/proceeding-0/session/technical-papers</v>
      </c>
      <c r="S275" s="28" t="s">
        <v>18223</v>
      </c>
      <c r="T275" s="33" t="str">
        <f t="shared" si="32"/>
        <v>https://www.aiche.org/node/1888441/group/9686/session/124301/paper/857891</v>
      </c>
    </row>
    <row r="276" spans="1:20" ht="62" x14ac:dyDescent="0.35">
      <c r="A276" s="29">
        <v>275</v>
      </c>
      <c r="B276" s="29">
        <v>1996</v>
      </c>
      <c r="C276" s="29" t="s">
        <v>11584</v>
      </c>
      <c r="D276" s="28" t="s">
        <v>11588</v>
      </c>
      <c r="E276" s="40" t="s">
        <v>11601</v>
      </c>
      <c r="F276" s="40" t="s">
        <v>11602</v>
      </c>
      <c r="G276" s="28"/>
      <c r="H276" s="28"/>
      <c r="I276" s="29" t="s">
        <v>14561</v>
      </c>
      <c r="J276" s="28"/>
      <c r="K276" s="39">
        <v>8</v>
      </c>
      <c r="L276" s="28" t="s">
        <v>13501</v>
      </c>
      <c r="M276" s="33" t="str">
        <f t="shared" si="34"/>
        <v>https://www.aiche.org/academy/conferences/process-plant-safety-symposium/1996/proceeding-0</v>
      </c>
      <c r="N276" s="40" t="str">
        <f t="shared" si="33"/>
        <v>J. P. Williams and M. D. Donovan, "Reliability-Based Flare System Design," 1996 Process Plant Safety Symposium, Volume 2, Houston, TX, 1 Apr 1996, AIChE.</v>
      </c>
      <c r="O276" s="42" t="s">
        <v>729</v>
      </c>
      <c r="P276" s="28" t="s">
        <v>11603</v>
      </c>
      <c r="Q276" s="33" t="str">
        <f t="shared" si="35"/>
        <v>https://www.aiche.org/academy/conferences/process-plant-safety-symposium/1996/proceeding-0</v>
      </c>
      <c r="R276" s="33" t="str">
        <f t="shared" si="36"/>
        <v>https://www.aiche.org/academy/conferences/process-plant-safety-symposium/1996/proceeding-0/session/technical-papers</v>
      </c>
      <c r="S276" s="28" t="s">
        <v>18224</v>
      </c>
      <c r="T276" s="33" t="str">
        <f t="shared" si="32"/>
        <v>https://www.aiche.org/node/1888441/group/9686/session/124301/paper/857896</v>
      </c>
    </row>
    <row r="277" spans="1:20" ht="77.5" x14ac:dyDescent="0.35">
      <c r="A277" s="29">
        <v>276</v>
      </c>
      <c r="B277" s="29">
        <v>1996</v>
      </c>
      <c r="C277" s="29" t="s">
        <v>11584</v>
      </c>
      <c r="D277" s="28" t="s">
        <v>11525</v>
      </c>
      <c r="E277" s="44" t="s">
        <v>15075</v>
      </c>
      <c r="F277" s="40" t="s">
        <v>11604</v>
      </c>
      <c r="G277" s="28"/>
      <c r="H277" s="28"/>
      <c r="I277" s="29" t="s">
        <v>14562</v>
      </c>
      <c r="J277" s="28"/>
      <c r="K277" s="39">
        <v>9</v>
      </c>
      <c r="L277" s="28" t="s">
        <v>13501</v>
      </c>
      <c r="M277" s="33" t="str">
        <f t="shared" si="34"/>
        <v>https://www.aiche.org/academy/conferences/process-plant-safety-symposium/1996/proceeding-0</v>
      </c>
      <c r="N277" s="40" t="str">
        <f t="shared" si="33"/>
        <v>M. A. Grolmes, G. W. Boicourt, and M. J. King, "Thermal Kinetics Evaluation of t-BUTYL Peroctoate and Scaling Methods," 1996 Process Plant Safety Symposium, Volume 2, Houston, TX, 1 Apr 1996, AIChE.</v>
      </c>
      <c r="O277" s="42" t="s">
        <v>732</v>
      </c>
      <c r="P277" s="28" t="s">
        <v>11605</v>
      </c>
      <c r="Q277" s="33" t="str">
        <f t="shared" si="35"/>
        <v>https://www.aiche.org/academy/conferences/process-plant-safety-symposium/1996/proceeding-0</v>
      </c>
      <c r="R277" s="33" t="str">
        <f t="shared" si="36"/>
        <v>https://www.aiche.org/academy/conferences/process-plant-safety-symposium/1996/proceeding-0/session/technical-papers</v>
      </c>
      <c r="S277" s="28" t="s">
        <v>18225</v>
      </c>
      <c r="T277" s="33" t="str">
        <f t="shared" si="32"/>
        <v>https://www.aiche.org/node/1888441/group/9686/session/124301/paper/857901</v>
      </c>
    </row>
    <row r="278" spans="1:20" ht="77.5" x14ac:dyDescent="0.35">
      <c r="A278" s="29">
        <v>277</v>
      </c>
      <c r="B278" s="29">
        <v>1996</v>
      </c>
      <c r="C278" s="29" t="s">
        <v>11584</v>
      </c>
      <c r="D278" s="28" t="s">
        <v>11525</v>
      </c>
      <c r="E278" s="40" t="s">
        <v>11606</v>
      </c>
      <c r="F278" s="44" t="s">
        <v>12735</v>
      </c>
      <c r="G278" s="28"/>
      <c r="H278" s="28"/>
      <c r="I278" s="29" t="s">
        <v>14563</v>
      </c>
      <c r="J278" s="28"/>
      <c r="K278" s="39">
        <v>10</v>
      </c>
      <c r="L278" s="28" t="s">
        <v>13501</v>
      </c>
      <c r="M278" s="33" t="str">
        <f t="shared" si="34"/>
        <v>https://www.aiche.org/academy/conferences/process-plant-safety-symposium/1996/proceeding-0</v>
      </c>
      <c r="N278" s="40" t="str">
        <f t="shared" si="33"/>
        <v>J. A. Noronha and A. J. Torres, "Utilizing Screening Techniques to Minimize Vent Testing," 1996 Process Plant Safety Symposium, Volume 2, Houston, TX, 1 Apr 1996, AIChE.</v>
      </c>
      <c r="O278" s="28" t="s">
        <v>75</v>
      </c>
      <c r="P278" s="28" t="s">
        <v>11607</v>
      </c>
      <c r="Q278" s="33" t="str">
        <f t="shared" si="35"/>
        <v>https://www.aiche.org/academy/conferences/process-plant-safety-symposium/1996/proceeding-0</v>
      </c>
      <c r="R278" s="33" t="str">
        <f t="shared" si="36"/>
        <v>https://www.aiche.org/academy/conferences/process-plant-safety-symposium/1996/proceeding-0/session/technical-papers</v>
      </c>
      <c r="S278" s="28" t="s">
        <v>18226</v>
      </c>
      <c r="T278" s="33" t="str">
        <f t="shared" si="32"/>
        <v>https://www.aiche.org/node/1888441/group/9686/session/124301/paper/857906</v>
      </c>
    </row>
    <row r="279" spans="1:20" ht="93" x14ac:dyDescent="0.35">
      <c r="A279" s="29">
        <v>278</v>
      </c>
      <c r="B279" s="29">
        <v>1996</v>
      </c>
      <c r="C279" s="29" t="s">
        <v>11584</v>
      </c>
      <c r="D279" s="28" t="s">
        <v>11525</v>
      </c>
      <c r="E279" s="40" t="s">
        <v>11608</v>
      </c>
      <c r="F279" s="40" t="s">
        <v>11609</v>
      </c>
      <c r="G279" s="28"/>
      <c r="H279" s="28"/>
      <c r="I279" s="29" t="s">
        <v>14564</v>
      </c>
      <c r="J279" s="28"/>
      <c r="K279" s="39">
        <v>11</v>
      </c>
      <c r="L279" s="28" t="s">
        <v>13501</v>
      </c>
      <c r="M279" s="33" t="str">
        <f t="shared" si="34"/>
        <v>https://www.aiche.org/academy/conferences/process-plant-safety-symposium/1996/proceeding-0</v>
      </c>
      <c r="N279" s="40" t="str">
        <f t="shared" si="33"/>
        <v>H. Nieman, J. Ligthart, S. Duffield, and A. Schipper, "Experimental Worst Case Simulation of Styrene-Butadiene Emulsion Polymerisation for Safety Evaluation of a Production Plant," 1996 Process Plant Safety Symposium, Volume 2, Houston, TX, 1 Apr 1996, AIChE.</v>
      </c>
      <c r="O279" s="28" t="s">
        <v>79</v>
      </c>
      <c r="P279" s="28" t="s">
        <v>11610</v>
      </c>
      <c r="Q279" s="33" t="str">
        <f t="shared" si="35"/>
        <v>https://www.aiche.org/academy/conferences/process-plant-safety-symposium/1996/proceeding-0</v>
      </c>
      <c r="R279" s="33" t="str">
        <f t="shared" si="36"/>
        <v>https://www.aiche.org/academy/conferences/process-plant-safety-symposium/1996/proceeding-0/session/technical-papers</v>
      </c>
      <c r="S279" s="28" t="s">
        <v>18227</v>
      </c>
      <c r="T279" s="33" t="str">
        <f t="shared" si="32"/>
        <v>https://www.aiche.org/node/1888441/group/9686/session/124301/paper/857911</v>
      </c>
    </row>
    <row r="280" spans="1:20" ht="62" x14ac:dyDescent="0.35">
      <c r="A280" s="29">
        <v>279</v>
      </c>
      <c r="B280" s="29">
        <v>1996</v>
      </c>
      <c r="C280" s="29" t="s">
        <v>11584</v>
      </c>
      <c r="D280" s="28" t="s">
        <v>11525</v>
      </c>
      <c r="E280" s="40" t="s">
        <v>11611</v>
      </c>
      <c r="F280" s="40" t="s">
        <v>6655</v>
      </c>
      <c r="G280" s="28"/>
      <c r="H280" s="28"/>
      <c r="I280" s="29" t="s">
        <v>14565</v>
      </c>
      <c r="J280" s="28"/>
      <c r="K280" s="39">
        <v>12</v>
      </c>
      <c r="L280" s="28" t="s">
        <v>13501</v>
      </c>
      <c r="M280" s="33" t="str">
        <f t="shared" si="34"/>
        <v>https://www.aiche.org/academy/conferences/process-plant-safety-symposium/1996/proceeding-0</v>
      </c>
      <c r="N280" s="40" t="str">
        <f t="shared" si="33"/>
        <v>J. Singh, "Relief Sizing for Semi-Batch Exothermic Processes," 1996 Process Plant Safety Symposium, Volume 2, Houston, TX, 1 Apr 1996, AIChE.</v>
      </c>
      <c r="O280" s="28" t="s">
        <v>83</v>
      </c>
      <c r="P280" s="28" t="s">
        <v>11612</v>
      </c>
      <c r="Q280" s="33" t="str">
        <f t="shared" si="35"/>
        <v>https://www.aiche.org/academy/conferences/process-plant-safety-symposium/1996/proceeding-0</v>
      </c>
      <c r="R280" s="33" t="str">
        <f t="shared" si="36"/>
        <v>https://www.aiche.org/academy/conferences/process-plant-safety-symposium/1996/proceeding-0/session/technical-papers</v>
      </c>
      <c r="S280" s="28" t="s">
        <v>18228</v>
      </c>
      <c r="T280" s="33" t="str">
        <f t="shared" si="32"/>
        <v>https://www.aiche.org/node/1888441/group/9686/session/124301/paper/857916</v>
      </c>
    </row>
    <row r="281" spans="1:20" ht="77.5" x14ac:dyDescent="0.35">
      <c r="A281" s="29">
        <v>280</v>
      </c>
      <c r="B281" s="29">
        <v>1996</v>
      </c>
      <c r="C281" s="29" t="s">
        <v>11584</v>
      </c>
      <c r="D281" s="28" t="s">
        <v>11525</v>
      </c>
      <c r="E281" s="40" t="s">
        <v>11613</v>
      </c>
      <c r="F281" s="44" t="s">
        <v>15076</v>
      </c>
      <c r="G281" s="28"/>
      <c r="H281" s="28"/>
      <c r="I281" s="29" t="s">
        <v>14566</v>
      </c>
      <c r="J281" s="28"/>
      <c r="K281" s="39">
        <v>13</v>
      </c>
      <c r="L281" s="28" t="s">
        <v>13501</v>
      </c>
      <c r="M281" s="33" t="str">
        <f t="shared" si="34"/>
        <v>https://www.aiche.org/academy/conferences/process-plant-safety-symposium/1996/proceeding-0</v>
      </c>
      <c r="N281" s="40" t="str">
        <f t="shared" si="33"/>
        <v>S. Richter and F. Turner, "Simplified Block Flow Diagram for Accurately Sizing of Batch Reactor Relief Systems," 1996 Process Plant Safety Symposium, Volume 2, Houston, TX, 1 Apr 1996, AIChE.</v>
      </c>
      <c r="O281" s="28" t="s">
        <v>86</v>
      </c>
      <c r="P281" s="28" t="s">
        <v>11614</v>
      </c>
      <c r="Q281" s="33" t="str">
        <f t="shared" si="35"/>
        <v>https://www.aiche.org/academy/conferences/process-plant-safety-symposium/1996/proceeding-0</v>
      </c>
      <c r="R281" s="33" t="str">
        <f t="shared" si="36"/>
        <v>https://www.aiche.org/academy/conferences/process-plant-safety-symposium/1996/proceeding-0/session/technical-papers</v>
      </c>
      <c r="S281" s="28" t="s">
        <v>18229</v>
      </c>
      <c r="T281" s="33" t="str">
        <f t="shared" si="32"/>
        <v>https://www.aiche.org/node/1888441/group/9686/session/124301/paper/857921</v>
      </c>
    </row>
    <row r="282" spans="1:20" ht="77.5" x14ac:dyDescent="0.35">
      <c r="A282" s="29">
        <v>281</v>
      </c>
      <c r="B282" s="29">
        <v>1996</v>
      </c>
      <c r="C282" s="29" t="s">
        <v>11584</v>
      </c>
      <c r="D282" s="28" t="s">
        <v>11615</v>
      </c>
      <c r="E282" s="40" t="s">
        <v>11616</v>
      </c>
      <c r="F282" s="40" t="s">
        <v>11617</v>
      </c>
      <c r="G282" s="28"/>
      <c r="H282" s="28"/>
      <c r="I282" s="29" t="s">
        <v>14567</v>
      </c>
      <c r="J282" s="28"/>
      <c r="K282" s="39">
        <v>14</v>
      </c>
      <c r="L282" s="28" t="s">
        <v>13501</v>
      </c>
      <c r="M282" s="33" t="str">
        <f t="shared" si="34"/>
        <v>https://www.aiche.org/academy/conferences/process-plant-safety-symposium/1996/proceeding-0</v>
      </c>
      <c r="N282" s="40" t="str">
        <f t="shared" si="33"/>
        <v>D, Rothenberg and I. Nimmo, "The Concept of Abnormal Situation Management and Mechanical Reliability," 1996 Process Plant Safety Symposium, Volume 2, Houston, TX, 1 Apr 1996, AIChE.</v>
      </c>
      <c r="O282" s="28" t="s">
        <v>89</v>
      </c>
      <c r="P282" s="28" t="s">
        <v>11618</v>
      </c>
      <c r="Q282" s="33" t="str">
        <f t="shared" si="35"/>
        <v>https://www.aiche.org/academy/conferences/process-plant-safety-symposium/1996/proceeding-0</v>
      </c>
      <c r="R282" s="33" t="str">
        <f t="shared" si="36"/>
        <v>https://www.aiche.org/academy/conferences/process-plant-safety-symposium/1996/proceeding-0/session/technical-papers</v>
      </c>
      <c r="S282" s="28" t="s">
        <v>18230</v>
      </c>
      <c r="T282" s="33" t="str">
        <f t="shared" si="32"/>
        <v>https://www.aiche.org/node/1888441/group/9686/session/124301/paper/857926</v>
      </c>
    </row>
    <row r="283" spans="1:20" ht="77.5" x14ac:dyDescent="0.35">
      <c r="A283" s="29">
        <v>282</v>
      </c>
      <c r="B283" s="29">
        <v>1996</v>
      </c>
      <c r="C283" s="29" t="s">
        <v>11584</v>
      </c>
      <c r="D283" s="28" t="s">
        <v>11615</v>
      </c>
      <c r="E283" s="44" t="s">
        <v>15077</v>
      </c>
      <c r="F283" s="40" t="s">
        <v>11619</v>
      </c>
      <c r="G283" s="28"/>
      <c r="H283" s="28"/>
      <c r="I283" s="29" t="s">
        <v>14568</v>
      </c>
      <c r="J283" s="28"/>
      <c r="K283" s="39">
        <v>15</v>
      </c>
      <c r="L283" s="28" t="s">
        <v>13501</v>
      </c>
      <c r="M283" s="33" t="str">
        <f t="shared" si="34"/>
        <v>https://www.aiche.org/academy/conferences/process-plant-safety-symposium/1996/proceeding-0</v>
      </c>
      <c r="N283" s="40" t="str">
        <f t="shared" si="33"/>
        <v>T. S. Ramesh, B. V. Kral, and J. A. Freeman, "A Generic Real-Time Monitor for Detecting Abnormal Events in Continuous Processes," 1996 Process Plant Safety Symposium, Volume 2, Houston, TX, 1 Apr 1996, AIChE.</v>
      </c>
      <c r="O283" s="28" t="s">
        <v>92</v>
      </c>
      <c r="P283" s="28" t="s">
        <v>11620</v>
      </c>
      <c r="Q283" s="33" t="str">
        <f t="shared" si="35"/>
        <v>https://www.aiche.org/academy/conferences/process-plant-safety-symposium/1996/proceeding-0</v>
      </c>
      <c r="R283" s="33" t="str">
        <f t="shared" si="36"/>
        <v>https://www.aiche.org/academy/conferences/process-plant-safety-symposium/1996/proceeding-0/session/technical-papers</v>
      </c>
      <c r="S283" s="28" t="s">
        <v>18231</v>
      </c>
      <c r="T283" s="33" t="str">
        <f t="shared" si="32"/>
        <v>https://www.aiche.org/node/1888441/group/9686/session/124301/paper/857931</v>
      </c>
    </row>
    <row r="284" spans="1:20" ht="77.5" x14ac:dyDescent="0.35">
      <c r="A284" s="29">
        <v>283</v>
      </c>
      <c r="B284" s="29">
        <v>1996</v>
      </c>
      <c r="C284" s="29" t="s">
        <v>11584</v>
      </c>
      <c r="D284" s="28" t="s">
        <v>11615</v>
      </c>
      <c r="E284" s="40" t="s">
        <v>11621</v>
      </c>
      <c r="F284" s="40" t="s">
        <v>11622</v>
      </c>
      <c r="G284" s="28"/>
      <c r="H284" s="28"/>
      <c r="I284" s="29" t="s">
        <v>14569</v>
      </c>
      <c r="J284" s="28"/>
      <c r="K284" s="39">
        <v>16</v>
      </c>
      <c r="L284" s="28" t="s">
        <v>13501</v>
      </c>
      <c r="M284" s="33" t="str">
        <f t="shared" si="34"/>
        <v>https://www.aiche.org/academy/conferences/process-plant-safety-symposium/1996/proceeding-0</v>
      </c>
      <c r="N284" s="40" t="str">
        <f t="shared" si="33"/>
        <v>E. Cochran and P. Bullemer, "Abnormal Situation Management: Not by New Technology Alone," 1996 Process Plant Safety Symposium, Volume 2, Houston, TX, 1 Apr 1996, AIChE.</v>
      </c>
      <c r="O284" s="28" t="s">
        <v>95</v>
      </c>
      <c r="P284" s="28" t="s">
        <v>11623</v>
      </c>
      <c r="Q284" s="33" t="str">
        <f t="shared" si="35"/>
        <v>https://www.aiche.org/academy/conferences/process-plant-safety-symposium/1996/proceeding-0</v>
      </c>
      <c r="R284" s="33" t="str">
        <f t="shared" si="36"/>
        <v>https://www.aiche.org/academy/conferences/process-plant-safety-symposium/1996/proceeding-0/session/technical-papers</v>
      </c>
      <c r="S284" s="28" t="s">
        <v>18232</v>
      </c>
      <c r="T284" s="33" t="str">
        <f t="shared" si="32"/>
        <v>https://www.aiche.org/node/1888441/group/9686/session/124301/paper/857936</v>
      </c>
    </row>
    <row r="285" spans="1:20" ht="77.5" x14ac:dyDescent="0.35">
      <c r="A285" s="29">
        <v>284</v>
      </c>
      <c r="B285" s="29">
        <v>1996</v>
      </c>
      <c r="C285" s="29" t="s">
        <v>11584</v>
      </c>
      <c r="D285" s="28" t="s">
        <v>11615</v>
      </c>
      <c r="E285" s="40" t="s">
        <v>11624</v>
      </c>
      <c r="F285" s="40" t="s">
        <v>11625</v>
      </c>
      <c r="G285" s="28"/>
      <c r="H285" s="28"/>
      <c r="I285" s="29" t="s">
        <v>14570</v>
      </c>
      <c r="J285" s="28"/>
      <c r="K285" s="39">
        <v>17</v>
      </c>
      <c r="L285" s="28" t="s">
        <v>13501</v>
      </c>
      <c r="M285" s="33" t="str">
        <f t="shared" si="34"/>
        <v>https://www.aiche.org/academy/conferences/process-plant-safety-symposium/1996/proceeding-0</v>
      </c>
      <c r="N285" s="40" t="str">
        <f t="shared" si="33"/>
        <v>N. R. Anderson and P. Vamsikrishna, "Best Practices for Information Presentation to Operators," 1996 Process Plant Safety Symposium, Volume 2, Houston, TX, 1 Apr 1996, AIChE.</v>
      </c>
      <c r="O285" s="28" t="s">
        <v>98</v>
      </c>
      <c r="P285" s="28" t="s">
        <v>11626</v>
      </c>
      <c r="Q285" s="33" t="str">
        <f t="shared" si="35"/>
        <v>https://www.aiche.org/academy/conferences/process-plant-safety-symposium/1996/proceeding-0</v>
      </c>
      <c r="R285" s="33" t="str">
        <f t="shared" si="36"/>
        <v>https://www.aiche.org/academy/conferences/process-plant-safety-symposium/1996/proceeding-0/session/technical-papers</v>
      </c>
      <c r="S285" s="28" t="s">
        <v>18233</v>
      </c>
      <c r="T285" s="33" t="str">
        <f t="shared" si="32"/>
        <v>https://www.aiche.org/node/1888441/group/9686/session/124301/paper/857941</v>
      </c>
    </row>
    <row r="286" spans="1:20" ht="93" x14ac:dyDescent="0.35">
      <c r="A286" s="29">
        <v>285</v>
      </c>
      <c r="B286" s="29">
        <v>1996</v>
      </c>
      <c r="C286" s="29" t="s">
        <v>11584</v>
      </c>
      <c r="D286" s="28" t="s">
        <v>11615</v>
      </c>
      <c r="E286" s="40" t="s">
        <v>11627</v>
      </c>
      <c r="F286" s="40" t="s">
        <v>11628</v>
      </c>
      <c r="G286" s="28"/>
      <c r="H286" s="28"/>
      <c r="I286" s="29" t="s">
        <v>14571</v>
      </c>
      <c r="J286" s="28"/>
      <c r="K286" s="39">
        <v>18</v>
      </c>
      <c r="L286" s="28" t="s">
        <v>13501</v>
      </c>
      <c r="M286" s="33" t="str">
        <f t="shared" si="34"/>
        <v>https://www.aiche.org/academy/conferences/process-plant-safety-symposium/1996/proceeding-0</v>
      </c>
      <c r="N286" s="40" t="str">
        <f t="shared" si="33"/>
        <v>P. T. Bullemer and I. Nimmo, "A Training Perspective on Abnormal Situation Management: Establishing an Effective Learning Environment," 1996 Process Plant Safety Symposium, Volume 2, Houston, TX, 1 Apr 1996, AIChE.</v>
      </c>
      <c r="O286" s="28" t="s">
        <v>102</v>
      </c>
      <c r="P286" s="28" t="s">
        <v>11629</v>
      </c>
      <c r="Q286" s="33" t="str">
        <f t="shared" si="35"/>
        <v>https://www.aiche.org/academy/conferences/process-plant-safety-symposium/1996/proceeding-0</v>
      </c>
      <c r="R286" s="33" t="str">
        <f t="shared" si="36"/>
        <v>https://www.aiche.org/academy/conferences/process-plant-safety-symposium/1996/proceeding-0/session/technical-papers</v>
      </c>
      <c r="S286" s="28" t="s">
        <v>18234</v>
      </c>
      <c r="T286" s="33" t="str">
        <f t="shared" si="32"/>
        <v>https://www.aiche.org/node/1888441/group/9686/session/124301/paper/857946</v>
      </c>
    </row>
    <row r="287" spans="1:20" ht="62" x14ac:dyDescent="0.35">
      <c r="A287" s="29">
        <v>286</v>
      </c>
      <c r="B287" s="29">
        <v>1996</v>
      </c>
      <c r="C287" s="29" t="s">
        <v>11584</v>
      </c>
      <c r="D287" s="28" t="s">
        <v>18</v>
      </c>
      <c r="E287" s="40" t="s">
        <v>11630</v>
      </c>
      <c r="F287" s="40" t="s">
        <v>997</v>
      </c>
      <c r="G287" s="28"/>
      <c r="H287" s="28"/>
      <c r="I287" s="29" t="s">
        <v>14572</v>
      </c>
      <c r="J287" s="28"/>
      <c r="K287" s="39">
        <v>19</v>
      </c>
      <c r="L287" s="28" t="s">
        <v>13501</v>
      </c>
      <c r="M287" s="33" t="str">
        <f t="shared" si="34"/>
        <v>https://www.aiche.org/academy/conferences/process-plant-safety-symposium/1996/proceeding-0</v>
      </c>
      <c r="N287" s="40" t="str">
        <f t="shared" si="33"/>
        <v>R. E. Sanders, "Case Histories of Accidents Preventable by Management of Change," 1996 Process Plant Safety Symposium, Volume 2, Houston, TX, 1 Apr 1996, AIChE.</v>
      </c>
      <c r="O287" s="28" t="s">
        <v>106</v>
      </c>
      <c r="P287" s="28" t="s">
        <v>11631</v>
      </c>
      <c r="Q287" s="33" t="str">
        <f t="shared" si="35"/>
        <v>https://www.aiche.org/academy/conferences/process-plant-safety-symposium/1996/proceeding-0</v>
      </c>
      <c r="R287" s="33" t="str">
        <f t="shared" si="36"/>
        <v>https://www.aiche.org/academy/conferences/process-plant-safety-symposium/1996/proceeding-0/session/technical-papers</v>
      </c>
      <c r="S287" s="28" t="s">
        <v>18235</v>
      </c>
      <c r="T287" s="33" t="str">
        <f t="shared" si="32"/>
        <v>https://www.aiche.org/node/1888441/group/9686/session/124301/paper/857951</v>
      </c>
    </row>
    <row r="288" spans="1:20" ht="62" x14ac:dyDescent="0.35">
      <c r="A288" s="29">
        <v>287</v>
      </c>
      <c r="B288" s="29">
        <v>1996</v>
      </c>
      <c r="C288" s="29" t="s">
        <v>11584</v>
      </c>
      <c r="D288" s="28" t="s">
        <v>18</v>
      </c>
      <c r="E288" s="40" t="s">
        <v>11632</v>
      </c>
      <c r="F288" s="40" t="s">
        <v>11633</v>
      </c>
      <c r="G288" s="28"/>
      <c r="H288" s="28"/>
      <c r="I288" s="29" t="s">
        <v>14573</v>
      </c>
      <c r="J288" s="28"/>
      <c r="K288" s="39">
        <v>20</v>
      </c>
      <c r="L288" s="28" t="s">
        <v>13501</v>
      </c>
      <c r="M288" s="33" t="str">
        <f t="shared" si="34"/>
        <v>https://www.aiche.org/academy/conferences/process-plant-safety-symposium/1996/proceeding-0</v>
      </c>
      <c r="N288" s="40" t="str">
        <f t="shared" si="33"/>
        <v>K. Leger, "Management of Change in the Offshore Industry," 1996 Process Plant Safety Symposium, Volume 2, Houston, TX, 1 Apr 1996, AIChE.</v>
      </c>
      <c r="O288" s="28" t="s">
        <v>110</v>
      </c>
      <c r="P288" s="28" t="s">
        <v>11634</v>
      </c>
      <c r="Q288" s="33" t="str">
        <f t="shared" si="35"/>
        <v>https://www.aiche.org/academy/conferences/process-plant-safety-symposium/1996/proceeding-0</v>
      </c>
      <c r="R288" s="33" t="str">
        <f t="shared" si="36"/>
        <v>https://www.aiche.org/academy/conferences/process-plant-safety-symposium/1996/proceeding-0/session/technical-papers</v>
      </c>
      <c r="S288" s="28" t="s">
        <v>18236</v>
      </c>
      <c r="T288" s="33" t="str">
        <f t="shared" si="32"/>
        <v>https://www.aiche.org/node/1888441/group/9686/session/124301/paper/857956</v>
      </c>
    </row>
    <row r="289" spans="1:20" ht="62" x14ac:dyDescent="0.35">
      <c r="A289" s="29">
        <v>288</v>
      </c>
      <c r="B289" s="29">
        <v>1996</v>
      </c>
      <c r="C289" s="29" t="s">
        <v>11584</v>
      </c>
      <c r="D289" s="28" t="s">
        <v>18</v>
      </c>
      <c r="E289" s="40" t="s">
        <v>15078</v>
      </c>
      <c r="F289" s="40" t="s">
        <v>11635</v>
      </c>
      <c r="G289" s="28"/>
      <c r="H289" s="28"/>
      <c r="I289" s="29" t="s">
        <v>14574</v>
      </c>
      <c r="J289" s="28"/>
      <c r="K289" s="39">
        <v>21</v>
      </c>
      <c r="L289" s="28" t="s">
        <v>13501</v>
      </c>
      <c r="M289" s="33" t="str">
        <f t="shared" si="34"/>
        <v>https://www.aiche.org/academy/conferences/process-plant-safety-symposium/1996/proceeding-0</v>
      </c>
      <c r="N289" s="40" t="str">
        <f t="shared" si="33"/>
        <v>G. Wieczorek and P. K. Basu, "Management of Change: A Pilot Plant Application," 1996 Process Plant Safety Symposium, Volume 2, Houston, TX, 1 Apr 1996, AIChE.</v>
      </c>
      <c r="O289" s="28" t="s">
        <v>114</v>
      </c>
      <c r="P289" s="28" t="s">
        <v>11636</v>
      </c>
      <c r="Q289" s="33" t="str">
        <f t="shared" si="35"/>
        <v>https://www.aiche.org/academy/conferences/process-plant-safety-symposium/1996/proceeding-0</v>
      </c>
      <c r="R289" s="33" t="str">
        <f t="shared" si="36"/>
        <v>https://www.aiche.org/academy/conferences/process-plant-safety-symposium/1996/proceeding-0/session/technical-papers</v>
      </c>
      <c r="S289" s="28" t="s">
        <v>18237</v>
      </c>
      <c r="T289" s="33" t="str">
        <f t="shared" si="32"/>
        <v>https://www.aiche.org/node/1888441/group/9686/session/124301/paper/857961</v>
      </c>
    </row>
    <row r="290" spans="1:20" ht="77.5" x14ac:dyDescent="0.35">
      <c r="A290" s="29">
        <v>289</v>
      </c>
      <c r="B290" s="29">
        <v>1996</v>
      </c>
      <c r="C290" s="29" t="s">
        <v>11584</v>
      </c>
      <c r="D290" s="28" t="s">
        <v>18</v>
      </c>
      <c r="E290" s="40" t="s">
        <v>11637</v>
      </c>
      <c r="F290" s="40" t="s">
        <v>11638</v>
      </c>
      <c r="G290" s="28"/>
      <c r="H290" s="28"/>
      <c r="I290" s="29" t="s">
        <v>14575</v>
      </c>
      <c r="J290" s="28"/>
      <c r="K290" s="39">
        <v>22</v>
      </c>
      <c r="L290" s="28" t="s">
        <v>13501</v>
      </c>
      <c r="M290" s="33" t="str">
        <f t="shared" si="34"/>
        <v>https://www.aiche.org/academy/conferences/process-plant-safety-symposium/1996/proceeding-0</v>
      </c>
      <c r="N290" s="40" t="str">
        <f t="shared" si="33"/>
        <v>J. Miller, "Directed Graphs for PSM: A Methodology to Expedite Management of Change," 1996 Process Plant Safety Symposium, Volume 2, Houston, TX, 1 Apr 1996, AIChE.</v>
      </c>
      <c r="O290" s="28" t="s">
        <v>118</v>
      </c>
      <c r="P290" s="28" t="s">
        <v>11639</v>
      </c>
      <c r="Q290" s="33" t="str">
        <f t="shared" si="35"/>
        <v>https://www.aiche.org/academy/conferences/process-plant-safety-symposium/1996/proceeding-0</v>
      </c>
      <c r="R290" s="33" t="str">
        <f t="shared" si="36"/>
        <v>https://www.aiche.org/academy/conferences/process-plant-safety-symposium/1996/proceeding-0/session/technical-papers</v>
      </c>
      <c r="S290" s="28" t="s">
        <v>18238</v>
      </c>
      <c r="T290" s="33" t="str">
        <f t="shared" si="32"/>
        <v>https://www.aiche.org/node/1888441/group/9686/session/124301/paper/857966</v>
      </c>
    </row>
    <row r="291" spans="1:20" ht="46.5" x14ac:dyDescent="0.35">
      <c r="A291" s="29">
        <v>290</v>
      </c>
      <c r="B291" s="29">
        <v>1996</v>
      </c>
      <c r="C291" s="29" t="s">
        <v>11584</v>
      </c>
      <c r="D291" s="28" t="s">
        <v>18</v>
      </c>
      <c r="E291" s="40" t="s">
        <v>11640</v>
      </c>
      <c r="F291" s="40" t="s">
        <v>11641</v>
      </c>
      <c r="G291" s="28"/>
      <c r="H291" s="28"/>
      <c r="I291" s="29" t="s">
        <v>14576</v>
      </c>
      <c r="J291" s="28"/>
      <c r="K291" s="39">
        <v>23</v>
      </c>
      <c r="L291" s="28" t="s">
        <v>13501</v>
      </c>
      <c r="M291" s="33" t="str">
        <f t="shared" si="34"/>
        <v>https://www.aiche.org/academy/conferences/process-plant-safety-symposium/1996/proceeding-0</v>
      </c>
      <c r="N291" s="40" t="str">
        <f t="shared" si="33"/>
        <v>W. Bosler and P. Inglish, "Tag Concordance for PSM," 1996 Process Plant Safety Symposium, Volume 2, Houston, TX, 1 Apr 1996, AIChE.</v>
      </c>
      <c r="O291" s="28" t="s">
        <v>122</v>
      </c>
      <c r="P291" s="28" t="s">
        <v>11642</v>
      </c>
      <c r="Q291" s="33" t="str">
        <f t="shared" si="35"/>
        <v>https://www.aiche.org/academy/conferences/process-plant-safety-symposium/1996/proceeding-0</v>
      </c>
      <c r="R291" s="33" t="str">
        <f t="shared" si="36"/>
        <v>https://www.aiche.org/academy/conferences/process-plant-safety-symposium/1996/proceeding-0/session/technical-papers</v>
      </c>
      <c r="S291" s="28" t="s">
        <v>18239</v>
      </c>
      <c r="T291" s="33" t="str">
        <f t="shared" si="32"/>
        <v>https://www.aiche.org/node/1888441/group/9686/session/124301/paper/857971</v>
      </c>
    </row>
    <row r="292" spans="1:20" ht="77.5" x14ac:dyDescent="0.35">
      <c r="A292" s="29">
        <v>291</v>
      </c>
      <c r="B292" s="29">
        <v>1996</v>
      </c>
      <c r="C292" s="29" t="s">
        <v>11584</v>
      </c>
      <c r="D292" s="28" t="s">
        <v>18</v>
      </c>
      <c r="E292" s="44" t="s">
        <v>15079</v>
      </c>
      <c r="F292" s="40" t="s">
        <v>11643</v>
      </c>
      <c r="G292" s="28"/>
      <c r="H292" s="28"/>
      <c r="I292" s="29" t="s">
        <v>14577</v>
      </c>
      <c r="J292" s="28"/>
      <c r="K292" s="39">
        <v>24</v>
      </c>
      <c r="L292" s="28" t="s">
        <v>13501</v>
      </c>
      <c r="M292" s="33" t="str">
        <f t="shared" si="34"/>
        <v>https://www.aiche.org/academy/conferences/process-plant-safety-symposium/1996/proceeding-0</v>
      </c>
      <c r="N292" s="40" t="str">
        <f t="shared" si="33"/>
        <v>B. A. Warren, "A Computer Based Training (CBT) Architecture That Supports Management of Change," 1996 Process Plant Safety Symposium, Volume 2, Houston, TX, 1 Apr 1996, AIChE.</v>
      </c>
      <c r="O292" s="28" t="s">
        <v>194</v>
      </c>
      <c r="P292" s="28" t="s">
        <v>11644</v>
      </c>
      <c r="Q292" s="33" t="str">
        <f t="shared" si="35"/>
        <v>https://www.aiche.org/academy/conferences/process-plant-safety-symposium/1996/proceeding-0</v>
      </c>
      <c r="R292" s="33" t="str">
        <f t="shared" si="36"/>
        <v>https://www.aiche.org/academy/conferences/process-plant-safety-symposium/1996/proceeding-0/session/technical-papers</v>
      </c>
      <c r="S292" s="28" t="s">
        <v>18240</v>
      </c>
      <c r="T292" s="33" t="str">
        <f t="shared" si="32"/>
        <v>https://www.aiche.org/node/1888441/group/9686/session/124301/paper/857976</v>
      </c>
    </row>
    <row r="293" spans="1:20" ht="77.5" x14ac:dyDescent="0.35">
      <c r="A293" s="29">
        <v>292</v>
      </c>
      <c r="B293" s="29">
        <v>1996</v>
      </c>
      <c r="C293" s="29" t="s">
        <v>11584</v>
      </c>
      <c r="D293" s="28" t="s">
        <v>18</v>
      </c>
      <c r="E293" s="44" t="s">
        <v>15080</v>
      </c>
      <c r="F293" s="40" t="s">
        <v>11645</v>
      </c>
      <c r="G293" s="28"/>
      <c r="H293" s="28"/>
      <c r="I293" s="29" t="s">
        <v>14578</v>
      </c>
      <c r="J293" s="28"/>
      <c r="K293" s="39">
        <v>25</v>
      </c>
      <c r="L293" s="28" t="s">
        <v>13501</v>
      </c>
      <c r="M293" s="33" t="str">
        <f t="shared" si="34"/>
        <v>https://www.aiche.org/academy/conferences/process-plant-safety-symposium/1996/proceeding-0</v>
      </c>
      <c r="N293" s="40" t="str">
        <f t="shared" si="33"/>
        <v>H. H. West and E. M. Stafford, "Management of Change A Requirement for Loss Prevention Success," 1996 Process Plant Safety Symposium, Volume 2, Houston, TX, 1 Apr 1996, AIChE.</v>
      </c>
      <c r="O293" s="28" t="s">
        <v>198</v>
      </c>
      <c r="P293" s="28" t="s">
        <v>11646</v>
      </c>
      <c r="Q293" s="33" t="str">
        <f t="shared" si="35"/>
        <v>https://www.aiche.org/academy/conferences/process-plant-safety-symposium/1996/proceeding-0</v>
      </c>
      <c r="R293" s="33" t="str">
        <f t="shared" si="36"/>
        <v>https://www.aiche.org/academy/conferences/process-plant-safety-symposium/1996/proceeding-0/session/technical-papers</v>
      </c>
      <c r="S293" s="28" t="s">
        <v>18241</v>
      </c>
      <c r="T293" s="33" t="str">
        <f t="shared" si="32"/>
        <v>https://www.aiche.org/node/1888441/group/9686/session/124301/paper/857981</v>
      </c>
    </row>
    <row r="294" spans="1:20" ht="108.5" x14ac:dyDescent="0.35">
      <c r="A294" s="29">
        <v>293</v>
      </c>
      <c r="B294" s="29">
        <v>1996</v>
      </c>
      <c r="C294" s="29" t="s">
        <v>11584</v>
      </c>
      <c r="D294" s="28" t="s">
        <v>11426</v>
      </c>
      <c r="E294" s="44" t="s">
        <v>15081</v>
      </c>
      <c r="F294" s="40" t="s">
        <v>11647</v>
      </c>
      <c r="G294" s="28"/>
      <c r="H294" s="28"/>
      <c r="I294" s="29" t="s">
        <v>14579</v>
      </c>
      <c r="J294" s="28"/>
      <c r="K294" s="39">
        <v>26</v>
      </c>
      <c r="L294" s="28" t="s">
        <v>13501</v>
      </c>
      <c r="M294" s="33" t="str">
        <f t="shared" si="34"/>
        <v>https://www.aiche.org/academy/conferences/process-plant-safety-symposium/1996/proceeding-0</v>
      </c>
      <c r="N294" s="40" t="str">
        <f t="shared" si="33"/>
        <v>P. F. Deisler, "Large Scale Organizational Risk Management: The U.S. EPA's Science Advisory Board's Recommendations to The U.S. EPA in its Future Risk Methods Report, BEYOND THE HORIZON," 1996 Process Plant Safety Symposium, Volume 2, Houston, TX, 1 Apr 1996, AIChE.</v>
      </c>
      <c r="O294" s="28" t="s">
        <v>202</v>
      </c>
      <c r="P294" s="28" t="s">
        <v>11648</v>
      </c>
      <c r="Q294" s="33" t="str">
        <f t="shared" si="35"/>
        <v>https://www.aiche.org/academy/conferences/process-plant-safety-symposium/1996/proceeding-0</v>
      </c>
      <c r="R294" s="33" t="str">
        <f t="shared" si="36"/>
        <v>https://www.aiche.org/academy/conferences/process-plant-safety-symposium/1996/proceeding-0/session/technical-papers</v>
      </c>
      <c r="S294" s="28" t="s">
        <v>18242</v>
      </c>
      <c r="T294" s="33" t="str">
        <f t="shared" si="32"/>
        <v>https://www.aiche.org/node/1888441/group/9686/session/124301/paper/857986</v>
      </c>
    </row>
    <row r="295" spans="1:20" ht="62" x14ac:dyDescent="0.35">
      <c r="A295" s="29">
        <v>294</v>
      </c>
      <c r="B295" s="29">
        <v>1996</v>
      </c>
      <c r="C295" s="29" t="s">
        <v>11584</v>
      </c>
      <c r="D295" s="28" t="s">
        <v>11426</v>
      </c>
      <c r="E295" s="40" t="s">
        <v>11649</v>
      </c>
      <c r="F295" s="44" t="s">
        <v>15082</v>
      </c>
      <c r="G295" s="28"/>
      <c r="H295" s="28"/>
      <c r="I295" s="29" t="s">
        <v>14580</v>
      </c>
      <c r="J295" s="28"/>
      <c r="K295" s="39">
        <v>27</v>
      </c>
      <c r="L295" s="28" t="s">
        <v>13501</v>
      </c>
      <c r="M295" s="33" t="str">
        <f t="shared" si="34"/>
        <v>https://www.aiche.org/academy/conferences/process-plant-safety-symposium/1996/proceeding-0</v>
      </c>
      <c r="N295" s="40" t="str">
        <f t="shared" si="33"/>
        <v>C.J. Forrest, "Addressing Public Concerns Through Public Involvement," 1996 Process Plant Safety Symposium, Volume 2, Houston, TX, 1 Apr 1996, AIChE.</v>
      </c>
      <c r="O295" s="28" t="s">
        <v>863</v>
      </c>
      <c r="P295" s="28" t="s">
        <v>11650</v>
      </c>
      <c r="Q295" s="33" t="str">
        <f t="shared" si="35"/>
        <v>https://www.aiche.org/academy/conferences/process-plant-safety-symposium/1996/proceeding-0</v>
      </c>
      <c r="R295" s="33" t="str">
        <f t="shared" si="36"/>
        <v>https://www.aiche.org/academy/conferences/process-plant-safety-symposium/1996/proceeding-0/session/technical-papers</v>
      </c>
      <c r="S295" s="28" t="s">
        <v>18243</v>
      </c>
      <c r="T295" s="33" t="str">
        <f t="shared" si="32"/>
        <v>https://www.aiche.org/node/1888441/group/9686/session/124301/paper/857991</v>
      </c>
    </row>
    <row r="296" spans="1:20" ht="62" x14ac:dyDescent="0.35">
      <c r="A296" s="29">
        <v>295</v>
      </c>
      <c r="B296" s="29">
        <v>1996</v>
      </c>
      <c r="C296" s="29" t="s">
        <v>11584</v>
      </c>
      <c r="D296" s="28" t="s">
        <v>11426</v>
      </c>
      <c r="E296" s="40" t="s">
        <v>11651</v>
      </c>
      <c r="F296" s="40" t="s">
        <v>11652</v>
      </c>
      <c r="G296" s="28"/>
      <c r="H296" s="28"/>
      <c r="I296" s="29" t="s">
        <v>14581</v>
      </c>
      <c r="J296" s="28"/>
      <c r="K296" s="39">
        <v>28</v>
      </c>
      <c r="L296" s="28" t="s">
        <v>13501</v>
      </c>
      <c r="M296" s="33" t="str">
        <f t="shared" si="34"/>
        <v>https://www.aiche.org/academy/conferences/process-plant-safety-symposium/1996/proceeding-0</v>
      </c>
      <c r="N296" s="40" t="str">
        <f t="shared" si="33"/>
        <v>F. Furger, "Beyond Deregulation: Making Self-Governance Structures Work," 1996 Process Plant Safety Symposium, Volume 2, Houston, TX, 1 Apr 1996, AIChE.</v>
      </c>
      <c r="O296" s="28" t="s">
        <v>866</v>
      </c>
      <c r="P296" s="28" t="s">
        <v>11653</v>
      </c>
      <c r="Q296" s="33" t="str">
        <f t="shared" si="35"/>
        <v>https://www.aiche.org/academy/conferences/process-plant-safety-symposium/1996/proceeding-0</v>
      </c>
      <c r="R296" s="33" t="str">
        <f t="shared" si="36"/>
        <v>https://www.aiche.org/academy/conferences/process-plant-safety-symposium/1996/proceeding-0/session/technical-papers</v>
      </c>
      <c r="S296" s="28" t="s">
        <v>18244</v>
      </c>
      <c r="T296" s="33" t="str">
        <f t="shared" si="32"/>
        <v>https://www.aiche.org/node/1888441/group/9686/session/124301/paper/857996</v>
      </c>
    </row>
    <row r="297" spans="1:20" ht="46.5" x14ac:dyDescent="0.35">
      <c r="A297" s="29">
        <v>296</v>
      </c>
      <c r="B297" s="29">
        <v>1996</v>
      </c>
      <c r="C297" s="29" t="s">
        <v>11584</v>
      </c>
      <c r="D297" s="28" t="s">
        <v>11426</v>
      </c>
      <c r="E297" s="40" t="s">
        <v>11654</v>
      </c>
      <c r="F297" s="40" t="s">
        <v>11655</v>
      </c>
      <c r="G297" s="28"/>
      <c r="H297" s="28"/>
      <c r="I297" s="29" t="s">
        <v>14582</v>
      </c>
      <c r="J297" s="28"/>
      <c r="K297" s="39">
        <v>29</v>
      </c>
      <c r="L297" s="28" t="s">
        <v>13501</v>
      </c>
      <c r="M297" s="33" t="str">
        <f t="shared" si="34"/>
        <v>https://www.aiche.org/academy/conferences/process-plant-safety-symposium/1996/proceeding-0</v>
      </c>
      <c r="N297" s="40" t="str">
        <f t="shared" si="33"/>
        <v>S. R. Bruce, "Managing Process-Plant Risk," 1996 Process Plant Safety Symposium, Volume 2, Houston, TX, 1 Apr 1996, AIChE.</v>
      </c>
      <c r="O297" s="28" t="s">
        <v>870</v>
      </c>
      <c r="P297" s="28" t="s">
        <v>11656</v>
      </c>
      <c r="Q297" s="33" t="str">
        <f t="shared" si="35"/>
        <v>https://www.aiche.org/academy/conferences/process-plant-safety-symposium/1996/proceeding-0</v>
      </c>
      <c r="R297" s="33" t="str">
        <f t="shared" si="36"/>
        <v>https://www.aiche.org/academy/conferences/process-plant-safety-symposium/1996/proceeding-0/session/technical-papers</v>
      </c>
      <c r="S297" s="28" t="s">
        <v>18245</v>
      </c>
      <c r="T297" s="33" t="str">
        <f t="shared" si="32"/>
        <v>https://www.aiche.org/node/1888441/group/9686/session/124301/paper/858001</v>
      </c>
    </row>
    <row r="298" spans="1:20" ht="62" x14ac:dyDescent="0.35">
      <c r="A298" s="29">
        <v>297</v>
      </c>
      <c r="B298" s="29">
        <v>1996</v>
      </c>
      <c r="C298" s="29" t="s">
        <v>11584</v>
      </c>
      <c r="D298" s="28" t="s">
        <v>11426</v>
      </c>
      <c r="E298" s="44" t="s">
        <v>15083</v>
      </c>
      <c r="F298" s="40" t="s">
        <v>11657</v>
      </c>
      <c r="G298" s="28"/>
      <c r="H298" s="28"/>
      <c r="I298" s="29" t="s">
        <v>14583</v>
      </c>
      <c r="J298" s="28"/>
      <c r="K298" s="39">
        <v>30</v>
      </c>
      <c r="L298" s="28" t="s">
        <v>13501</v>
      </c>
      <c r="M298" s="33" t="str">
        <f t="shared" si="34"/>
        <v>https://www.aiche.org/academy/conferences/process-plant-safety-symposium/1996/proceeding-0</v>
      </c>
      <c r="N298" s="40" t="str">
        <f t="shared" si="33"/>
        <v>S. D. Bersell, "Congressional Efforts to Improve Risk-Based Decision-Making," 1996 Process Plant Safety Symposium, Volume 2, Houston, TX, 1 Apr 1996, AIChE.</v>
      </c>
      <c r="O298" s="28" t="s">
        <v>952</v>
      </c>
      <c r="P298" s="28" t="s">
        <v>11658</v>
      </c>
      <c r="Q298" s="33" t="str">
        <f t="shared" si="35"/>
        <v>https://www.aiche.org/academy/conferences/process-plant-safety-symposium/1996/proceeding-0</v>
      </c>
      <c r="R298" s="33" t="str">
        <f t="shared" si="36"/>
        <v>https://www.aiche.org/academy/conferences/process-plant-safety-symposium/1996/proceeding-0/session/technical-papers</v>
      </c>
      <c r="S298" s="28" t="s">
        <v>18246</v>
      </c>
      <c r="T298" s="33" t="str">
        <f t="shared" si="32"/>
        <v>https://www.aiche.org/node/1888441/group/9686/session/124301/paper/858006</v>
      </c>
    </row>
    <row r="299" spans="1:20" ht="46.5" x14ac:dyDescent="0.35">
      <c r="A299" s="29">
        <v>298</v>
      </c>
      <c r="B299" s="29">
        <v>1996</v>
      </c>
      <c r="C299" s="29" t="s">
        <v>11584</v>
      </c>
      <c r="D299" s="28" t="s">
        <v>11426</v>
      </c>
      <c r="E299" s="40" t="s">
        <v>11659</v>
      </c>
      <c r="F299" s="40" t="s">
        <v>11427</v>
      </c>
      <c r="G299" s="28"/>
      <c r="H299" s="28"/>
      <c r="I299" s="29" t="s">
        <v>14584</v>
      </c>
      <c r="J299" s="28"/>
      <c r="K299" s="39">
        <v>31</v>
      </c>
      <c r="L299" s="28" t="s">
        <v>13501</v>
      </c>
      <c r="M299" s="33" t="str">
        <f t="shared" si="34"/>
        <v>https://www.aiche.org/academy/conferences/process-plant-safety-symposium/1996/proceeding-0</v>
      </c>
      <c r="N299" s="40" t="str">
        <f t="shared" si="33"/>
        <v>H. Cullingford, "Violence in the Workplace?," 1996 Process Plant Safety Symposium, Volume 2, Houston, TX, 1 Apr 1996, AIChE.</v>
      </c>
      <c r="O299" s="28" t="s">
        <v>954</v>
      </c>
      <c r="P299" s="28" t="s">
        <v>11660</v>
      </c>
      <c r="Q299" s="33" t="str">
        <f t="shared" si="35"/>
        <v>https://www.aiche.org/academy/conferences/process-plant-safety-symposium/1996/proceeding-0</v>
      </c>
      <c r="R299" s="33" t="str">
        <f t="shared" si="36"/>
        <v>https://www.aiche.org/academy/conferences/process-plant-safety-symposium/1996/proceeding-0/session/technical-papers</v>
      </c>
      <c r="S299" s="28" t="s">
        <v>18247</v>
      </c>
      <c r="T299" s="33" t="str">
        <f t="shared" si="32"/>
        <v>https://www.aiche.org/node/1888441/group/9686/session/124301/paper/858011</v>
      </c>
    </row>
    <row r="300" spans="1:20" ht="62" x14ac:dyDescent="0.35">
      <c r="A300" s="29">
        <v>299</v>
      </c>
      <c r="B300" s="29">
        <v>1996</v>
      </c>
      <c r="C300" s="29" t="s">
        <v>11584</v>
      </c>
      <c r="D300" s="28" t="s">
        <v>11661</v>
      </c>
      <c r="E300" s="40" t="s">
        <v>11662</v>
      </c>
      <c r="F300" s="40" t="s">
        <v>11663</v>
      </c>
      <c r="G300" s="28"/>
      <c r="H300" s="28"/>
      <c r="I300" s="29" t="s">
        <v>14585</v>
      </c>
      <c r="J300" s="28"/>
      <c r="K300" s="39">
        <v>32</v>
      </c>
      <c r="L300" s="28" t="s">
        <v>13501</v>
      </c>
      <c r="M300" s="33" t="str">
        <f t="shared" si="34"/>
        <v>https://www.aiche.org/academy/conferences/process-plant-safety-symposium/1996/proceeding-0</v>
      </c>
      <c r="N300" s="40" t="str">
        <f t="shared" si="33"/>
        <v>B. Metz, "Training Personnel on Operating Procedures," 1996 Process Plant Safety Symposium, Volume 2, Houston, TX, 1 Apr 1996, AIChE.</v>
      </c>
      <c r="O300" s="28" t="s">
        <v>958</v>
      </c>
      <c r="P300" s="28" t="s">
        <v>11664</v>
      </c>
      <c r="Q300" s="33" t="str">
        <f t="shared" si="35"/>
        <v>https://www.aiche.org/academy/conferences/process-plant-safety-symposium/1996/proceeding-0</v>
      </c>
      <c r="R300" s="33" t="str">
        <f t="shared" si="36"/>
        <v>https://www.aiche.org/academy/conferences/process-plant-safety-symposium/1996/proceeding-0/session/technical-papers</v>
      </c>
      <c r="S300" s="28" t="s">
        <v>18248</v>
      </c>
      <c r="T300" s="33" t="str">
        <f t="shared" si="32"/>
        <v>https://www.aiche.org/node/1888441/group/9686/session/124301/paper/858016</v>
      </c>
    </row>
    <row r="301" spans="1:20" ht="62" x14ac:dyDescent="0.35">
      <c r="A301" s="29">
        <v>300</v>
      </c>
      <c r="B301" s="29">
        <v>1996</v>
      </c>
      <c r="C301" s="29" t="s">
        <v>11584</v>
      </c>
      <c r="D301" s="28" t="s">
        <v>11661</v>
      </c>
      <c r="E301" s="40" t="s">
        <v>11665</v>
      </c>
      <c r="F301" s="40" t="s">
        <v>11666</v>
      </c>
      <c r="G301" s="28"/>
      <c r="H301" s="28"/>
      <c r="I301" s="29" t="s">
        <v>14586</v>
      </c>
      <c r="J301" s="28"/>
      <c r="K301" s="39">
        <v>33</v>
      </c>
      <c r="L301" s="28" t="s">
        <v>13501</v>
      </c>
      <c r="M301" s="33" t="str">
        <f t="shared" si="34"/>
        <v>https://www.aiche.org/academy/conferences/process-plant-safety-symposium/1996/proceeding-0</v>
      </c>
      <c r="N301" s="40" t="str">
        <f t="shared" si="33"/>
        <v>A. R. Biggs, "The Formula for Procedure Compliance (A + B = C)," 1996 Process Plant Safety Symposium, Volume 2, Houston, TX, 1 Apr 1996, AIChE.</v>
      </c>
      <c r="O301" s="28" t="s">
        <v>960</v>
      </c>
      <c r="P301" s="28" t="s">
        <v>11667</v>
      </c>
      <c r="Q301" s="33" t="str">
        <f t="shared" si="35"/>
        <v>https://www.aiche.org/academy/conferences/process-plant-safety-symposium/1996/proceeding-0</v>
      </c>
      <c r="R301" s="33" t="str">
        <f t="shared" si="36"/>
        <v>https://www.aiche.org/academy/conferences/process-plant-safety-symposium/1996/proceeding-0/session/technical-papers</v>
      </c>
      <c r="S301" s="28" t="s">
        <v>18249</v>
      </c>
      <c r="T301" s="33" t="str">
        <f t="shared" si="32"/>
        <v>https://www.aiche.org/node/1888441/group/9686/session/124301/paper/858021</v>
      </c>
    </row>
    <row r="302" spans="1:20" ht="77.5" x14ac:dyDescent="0.35">
      <c r="A302" s="29">
        <v>301</v>
      </c>
      <c r="B302" s="29">
        <v>1996</v>
      </c>
      <c r="C302" s="29" t="s">
        <v>11584</v>
      </c>
      <c r="D302" s="28" t="s">
        <v>11661</v>
      </c>
      <c r="E302" s="40" t="s">
        <v>14225</v>
      </c>
      <c r="F302" s="40" t="s">
        <v>11668</v>
      </c>
      <c r="G302" s="28"/>
      <c r="H302" s="28"/>
      <c r="I302" s="29" t="s">
        <v>14587</v>
      </c>
      <c r="J302" s="28"/>
      <c r="K302" s="39">
        <v>34</v>
      </c>
      <c r="L302" s="28" t="s">
        <v>13501</v>
      </c>
      <c r="M302" s="33" t="str">
        <f t="shared" si="34"/>
        <v>https://www.aiche.org/academy/conferences/process-plant-safety-symposium/1996/proceeding-0</v>
      </c>
      <c r="N302" s="40" t="str">
        <f t="shared" si="33"/>
        <v>K. N. Martineau, "A Method for Incorporating Required PSM Elements Into Batch Operating Procedures," 1996 Process Plant Safety Symposium, Volume 2, Houston, TX, 1 Apr 1996, AIChE.</v>
      </c>
      <c r="O302" s="28" t="s">
        <v>967</v>
      </c>
      <c r="P302" s="28" t="s">
        <v>11669</v>
      </c>
      <c r="Q302" s="33" t="str">
        <f t="shared" si="35"/>
        <v>https://www.aiche.org/academy/conferences/process-plant-safety-symposium/1996/proceeding-0</v>
      </c>
      <c r="R302" s="33" t="str">
        <f t="shared" si="36"/>
        <v>https://www.aiche.org/academy/conferences/process-plant-safety-symposium/1996/proceeding-0/session/technical-papers</v>
      </c>
      <c r="S302" s="28" t="s">
        <v>18250</v>
      </c>
      <c r="T302" s="33" t="str">
        <f t="shared" si="32"/>
        <v>https://www.aiche.org/node/1888441/group/9686/session/124301/paper/858026</v>
      </c>
    </row>
    <row r="303" spans="1:20" ht="62" x14ac:dyDescent="0.35">
      <c r="A303" s="29">
        <v>302</v>
      </c>
      <c r="B303" s="29">
        <v>1996</v>
      </c>
      <c r="C303" s="29" t="s">
        <v>11584</v>
      </c>
      <c r="D303" s="28" t="s">
        <v>11661</v>
      </c>
      <c r="E303" s="44" t="s">
        <v>15084</v>
      </c>
      <c r="F303" s="40" t="s">
        <v>11670</v>
      </c>
      <c r="G303" s="28"/>
      <c r="H303" s="28"/>
      <c r="I303" s="29" t="s">
        <v>14588</v>
      </c>
      <c r="J303" s="28"/>
      <c r="K303" s="39">
        <v>35</v>
      </c>
      <c r="L303" s="28" t="s">
        <v>13501</v>
      </c>
      <c r="M303" s="33" t="str">
        <f t="shared" si="34"/>
        <v>https://www.aiche.org/academy/conferences/process-plant-safety-symposium/1996/proceeding-0</v>
      </c>
      <c r="N303" s="40" t="str">
        <f t="shared" si="33"/>
        <v>T. Walz, "Standard Operating Procedures An Implementation Plan," 1996 Process Plant Safety Symposium, Volume 2, Houston, TX, 1 Apr 1996, AIChE.</v>
      </c>
      <c r="O303" s="28" t="s">
        <v>969</v>
      </c>
      <c r="P303" s="28" t="s">
        <v>11671</v>
      </c>
      <c r="Q303" s="33" t="str">
        <f t="shared" si="35"/>
        <v>https://www.aiche.org/academy/conferences/process-plant-safety-symposium/1996/proceeding-0</v>
      </c>
      <c r="R303" s="33" t="str">
        <f t="shared" si="36"/>
        <v>https://www.aiche.org/academy/conferences/process-plant-safety-symposium/1996/proceeding-0/session/technical-papers</v>
      </c>
      <c r="S303" s="28" t="s">
        <v>18251</v>
      </c>
      <c r="T303" s="33" t="str">
        <f t="shared" si="32"/>
        <v>https://www.aiche.org/node/1888441/group/9686/session/124301/paper/858031</v>
      </c>
    </row>
    <row r="304" spans="1:20" ht="108.5" x14ac:dyDescent="0.35">
      <c r="A304" s="29">
        <v>303</v>
      </c>
      <c r="B304" s="29">
        <v>1996</v>
      </c>
      <c r="C304" s="29" t="s">
        <v>11584</v>
      </c>
      <c r="D304" s="28" t="s">
        <v>11661</v>
      </c>
      <c r="E304" s="40" t="s">
        <v>11672</v>
      </c>
      <c r="F304" s="40" t="s">
        <v>11673</v>
      </c>
      <c r="G304" s="28"/>
      <c r="H304" s="28"/>
      <c r="I304" s="29" t="s">
        <v>14589</v>
      </c>
      <c r="J304" s="28"/>
      <c r="K304" s="39">
        <v>36</v>
      </c>
      <c r="L304" s="28" t="s">
        <v>13501</v>
      </c>
      <c r="M304" s="33" t="str">
        <f t="shared" si="34"/>
        <v>https://www.aiche.org/academy/conferences/process-plant-safety-symposium/1996/proceeding-0</v>
      </c>
      <c r="N304" s="40" t="str">
        <f t="shared" si="33"/>
        <v>C. Johnsson, S. Viswanatha, R. Srinivasan, V. Venkatsubramanian, and K. E. Arzen, "A Model Based Framework for Automating Operating Procedure Synthesis for Batch Chemical Processes," 1996 Process Plant Safety Symposium, Volume 2, Houston, TX, 1 Apr 1996, AIChE.</v>
      </c>
      <c r="O304" s="28" t="s">
        <v>972</v>
      </c>
      <c r="P304" s="28" t="s">
        <v>11674</v>
      </c>
      <c r="Q304" s="33" t="str">
        <f t="shared" si="35"/>
        <v>https://www.aiche.org/academy/conferences/process-plant-safety-symposium/1996/proceeding-0</v>
      </c>
      <c r="R304" s="33" t="str">
        <f t="shared" si="36"/>
        <v>https://www.aiche.org/academy/conferences/process-plant-safety-symposium/1996/proceeding-0/session/technical-papers</v>
      </c>
      <c r="S304" s="28" t="s">
        <v>18252</v>
      </c>
      <c r="T304" s="33" t="str">
        <f t="shared" si="32"/>
        <v>https://www.aiche.org/node/1888441/group/9686/session/124301/paper/858036</v>
      </c>
    </row>
    <row r="305" spans="1:20" ht="46.5" x14ac:dyDescent="0.35">
      <c r="A305" s="29">
        <v>304</v>
      </c>
      <c r="B305" s="29">
        <v>1996</v>
      </c>
      <c r="C305" s="29" t="s">
        <v>11584</v>
      </c>
      <c r="D305" s="28" t="s">
        <v>11675</v>
      </c>
      <c r="E305" s="40" t="s">
        <v>11676</v>
      </c>
      <c r="F305" s="40" t="s">
        <v>11677</v>
      </c>
      <c r="G305" s="28"/>
      <c r="H305" s="28"/>
      <c r="I305" s="29" t="s">
        <v>14590</v>
      </c>
      <c r="J305" s="28"/>
      <c r="K305" s="39">
        <v>37</v>
      </c>
      <c r="L305" s="28" t="s">
        <v>13501</v>
      </c>
      <c r="M305" s="33" t="str">
        <f t="shared" si="34"/>
        <v>https://www.aiche.org/academy/conferences/process-plant-safety-symposium/1996/proceeding-0</v>
      </c>
      <c r="N305" s="40" t="str">
        <f t="shared" si="33"/>
        <v>S. D. Miller, "Mechanical Integrity and NDE," 1996 Process Plant Safety Symposium, Volume 2, Houston, TX, 1 Apr 1996, AIChE.</v>
      </c>
      <c r="O305" s="28" t="s">
        <v>976</v>
      </c>
      <c r="P305" s="28" t="s">
        <v>11678</v>
      </c>
      <c r="Q305" s="33" t="str">
        <f t="shared" si="35"/>
        <v>https://www.aiche.org/academy/conferences/process-plant-safety-symposium/1996/proceeding-0</v>
      </c>
      <c r="R305" s="33" t="str">
        <f t="shared" si="36"/>
        <v>https://www.aiche.org/academy/conferences/process-plant-safety-symposium/1996/proceeding-0/session/technical-papers</v>
      </c>
      <c r="S305" s="28" t="s">
        <v>18253</v>
      </c>
      <c r="T305" s="33" t="str">
        <f t="shared" si="32"/>
        <v>https://www.aiche.org/node/1888441/group/9686/session/124301/paper/858041</v>
      </c>
    </row>
    <row r="306" spans="1:20" ht="62" x14ac:dyDescent="0.35">
      <c r="A306" s="29">
        <v>305</v>
      </c>
      <c r="B306" s="29">
        <v>1996</v>
      </c>
      <c r="C306" s="29" t="s">
        <v>11584</v>
      </c>
      <c r="D306" s="28" t="s">
        <v>11675</v>
      </c>
      <c r="E306" s="40" t="s">
        <v>11679</v>
      </c>
      <c r="F306" s="40" t="s">
        <v>11680</v>
      </c>
      <c r="G306" s="28"/>
      <c r="H306" s="28"/>
      <c r="I306" s="29" t="s">
        <v>14591</v>
      </c>
      <c r="J306" s="28"/>
      <c r="K306" s="39">
        <v>38</v>
      </c>
      <c r="L306" s="28" t="s">
        <v>13501</v>
      </c>
      <c r="M306" s="33" t="str">
        <f t="shared" si="34"/>
        <v>https://www.aiche.org/academy/conferences/process-plant-safety-symposium/1996/proceeding-0</v>
      </c>
      <c r="N306" s="40" t="str">
        <f t="shared" si="33"/>
        <v>R. W. Pechacek, "Recent Advances in Automated Ultrasonic Imaging Technology," 1996 Process Plant Safety Symposium, Volume 2, Houston, TX, 1 Apr 1996, AIChE.</v>
      </c>
      <c r="O306" s="28" t="s">
        <v>981</v>
      </c>
      <c r="P306" s="28" t="s">
        <v>11681</v>
      </c>
      <c r="Q306" s="33" t="str">
        <f t="shared" si="35"/>
        <v>https://www.aiche.org/academy/conferences/process-plant-safety-symposium/1996/proceeding-0</v>
      </c>
      <c r="R306" s="33" t="str">
        <f t="shared" si="36"/>
        <v>https://www.aiche.org/academy/conferences/process-plant-safety-symposium/1996/proceeding-0/session/technical-papers</v>
      </c>
      <c r="S306" s="28" t="s">
        <v>18254</v>
      </c>
      <c r="T306" s="33" t="str">
        <f t="shared" si="32"/>
        <v>https://www.aiche.org/node/1888441/group/9686/session/124301/paper/858046</v>
      </c>
    </row>
    <row r="307" spans="1:20" ht="46.5" x14ac:dyDescent="0.35">
      <c r="A307" s="29">
        <v>306</v>
      </c>
      <c r="B307" s="29">
        <v>1996</v>
      </c>
      <c r="C307" s="29" t="s">
        <v>11584</v>
      </c>
      <c r="D307" s="28" t="s">
        <v>11675</v>
      </c>
      <c r="E307" s="40" t="s">
        <v>11682</v>
      </c>
      <c r="F307" s="40" t="s">
        <v>11683</v>
      </c>
      <c r="G307" s="28"/>
      <c r="H307" s="28"/>
      <c r="I307" s="29" t="s">
        <v>14592</v>
      </c>
      <c r="J307" s="28"/>
      <c r="K307" s="39">
        <v>39</v>
      </c>
      <c r="L307" s="28" t="s">
        <v>13501</v>
      </c>
      <c r="M307" s="33" t="str">
        <f t="shared" si="34"/>
        <v>https://www.aiche.org/academy/conferences/process-plant-safety-symposium/1996/proceeding-0</v>
      </c>
      <c r="N307" s="40" t="str">
        <f t="shared" si="33"/>
        <v>J. D. McMillan, "Inspection of Welds," 1996 Process Plant Safety Symposium, Volume 2, Houston, TX, 1 Apr 1996, AIChE.</v>
      </c>
      <c r="O307" s="28" t="s">
        <v>983</v>
      </c>
      <c r="P307" s="28" t="s">
        <v>11684</v>
      </c>
      <c r="Q307" s="33" t="str">
        <f t="shared" si="35"/>
        <v>https://www.aiche.org/academy/conferences/process-plant-safety-symposium/1996/proceeding-0</v>
      </c>
      <c r="R307" s="33" t="str">
        <f t="shared" si="36"/>
        <v>https://www.aiche.org/academy/conferences/process-plant-safety-symposium/1996/proceeding-0/session/technical-papers</v>
      </c>
      <c r="S307" s="28" t="s">
        <v>18255</v>
      </c>
      <c r="T307" s="33" t="str">
        <f t="shared" si="32"/>
        <v>https://www.aiche.org/node/1888441/group/9686/session/124301/paper/858051</v>
      </c>
    </row>
    <row r="308" spans="1:20" ht="77.5" x14ac:dyDescent="0.35">
      <c r="A308" s="29">
        <v>307</v>
      </c>
      <c r="B308" s="29">
        <v>1996</v>
      </c>
      <c r="C308" s="29" t="s">
        <v>11584</v>
      </c>
      <c r="D308" s="28" t="s">
        <v>11685</v>
      </c>
      <c r="E308" s="44" t="s">
        <v>15085</v>
      </c>
      <c r="F308" s="40" t="s">
        <v>11686</v>
      </c>
      <c r="G308" s="28"/>
      <c r="H308" s="28"/>
      <c r="I308" s="29" t="s">
        <v>14593</v>
      </c>
      <c r="J308" s="28"/>
      <c r="K308" s="39">
        <v>40</v>
      </c>
      <c r="L308" s="28" t="s">
        <v>13501</v>
      </c>
      <c r="M308" s="33" t="str">
        <f t="shared" si="34"/>
        <v>https://www.aiche.org/academy/conferences/process-plant-safety-symposium/1996/proceeding-0</v>
      </c>
      <c r="N308" s="40" t="str">
        <f t="shared" si="33"/>
        <v>A. Heiba, A. Probst, and K. Dutta-Roy, "Emergency Relief Systems and Process Plant Safety - The Impact of Transient Flow," 1996 Process Plant Safety Symposium, Volume 2, Houston, TX, 1 Apr 1996, AIChE.</v>
      </c>
      <c r="O308" s="28" t="s">
        <v>987</v>
      </c>
      <c r="P308" s="28" t="s">
        <v>11687</v>
      </c>
      <c r="Q308" s="33" t="str">
        <f t="shared" si="35"/>
        <v>https://www.aiche.org/academy/conferences/process-plant-safety-symposium/1996/proceeding-0</v>
      </c>
      <c r="R308" s="33" t="str">
        <f t="shared" si="36"/>
        <v>https://www.aiche.org/academy/conferences/process-plant-safety-symposium/1996/proceeding-0/session/technical-papers</v>
      </c>
      <c r="S308" s="28" t="s">
        <v>18256</v>
      </c>
      <c r="T308" s="33" t="str">
        <f t="shared" si="32"/>
        <v>https://www.aiche.org/node/1888441/group/9686/session/124301/paper/858056</v>
      </c>
    </row>
    <row r="309" spans="1:20" ht="77.5" x14ac:dyDescent="0.35">
      <c r="A309" s="29">
        <v>308</v>
      </c>
      <c r="B309" s="29">
        <v>1996</v>
      </c>
      <c r="C309" s="29" t="s">
        <v>11584</v>
      </c>
      <c r="D309" s="28" t="s">
        <v>11685</v>
      </c>
      <c r="E309" s="40" t="s">
        <v>11688</v>
      </c>
      <c r="F309" s="40" t="s">
        <v>11689</v>
      </c>
      <c r="G309" s="28"/>
      <c r="H309" s="28"/>
      <c r="I309" s="29" t="s">
        <v>14594</v>
      </c>
      <c r="J309" s="28"/>
      <c r="K309" s="39">
        <v>41</v>
      </c>
      <c r="L309" s="28" t="s">
        <v>13501</v>
      </c>
      <c r="M309" s="33" t="str">
        <f t="shared" si="34"/>
        <v>https://www.aiche.org/academy/conferences/process-plant-safety-symposium/1996/proceeding-0</v>
      </c>
      <c r="N309" s="40" t="str">
        <f t="shared" si="33"/>
        <v>W. J. Janacek, "Steps in the Design of Emergency Pressure Relief for Non-Reactive Chemical Systems," 1996 Process Plant Safety Symposium, Volume 2, Houston, TX, 1 Apr 1996, AIChE.</v>
      </c>
      <c r="O309" s="28" t="s">
        <v>989</v>
      </c>
      <c r="P309" s="28" t="s">
        <v>11690</v>
      </c>
      <c r="Q309" s="33" t="str">
        <f t="shared" si="35"/>
        <v>https://www.aiche.org/academy/conferences/process-plant-safety-symposium/1996/proceeding-0</v>
      </c>
      <c r="R309" s="33" t="str">
        <f t="shared" si="36"/>
        <v>https://www.aiche.org/academy/conferences/process-plant-safety-symposium/1996/proceeding-0/session/technical-papers</v>
      </c>
      <c r="S309" s="28" t="s">
        <v>18257</v>
      </c>
      <c r="T309" s="33" t="str">
        <f t="shared" si="32"/>
        <v>https://www.aiche.org/node/1888441/group/9686/session/124301/paper/858061</v>
      </c>
    </row>
    <row r="310" spans="1:20" ht="62" x14ac:dyDescent="0.35">
      <c r="A310" s="29">
        <v>309</v>
      </c>
      <c r="B310" s="29">
        <v>1996</v>
      </c>
      <c r="C310" s="29" t="s">
        <v>11584</v>
      </c>
      <c r="D310" s="28" t="s">
        <v>11685</v>
      </c>
      <c r="E310" s="40" t="s">
        <v>11691</v>
      </c>
      <c r="F310" s="40" t="s">
        <v>11692</v>
      </c>
      <c r="G310" s="28"/>
      <c r="H310" s="28"/>
      <c r="I310" s="29" t="s">
        <v>14595</v>
      </c>
      <c r="J310" s="28"/>
      <c r="K310" s="39">
        <v>42</v>
      </c>
      <c r="L310" s="28" t="s">
        <v>13501</v>
      </c>
      <c r="M310" s="33" t="str">
        <f t="shared" si="34"/>
        <v>https://www.aiche.org/academy/conferences/process-plant-safety-symposium/1996/proceeding-0</v>
      </c>
      <c r="N310" s="40" t="str">
        <f t="shared" si="33"/>
        <v>G. B. Emerson, "Pressure Relief Valves Discharging Into Closed Header Systems," 1996 Process Plant Safety Symposium, Volume 2, Houston, TX, 1 Apr 1996, AIChE.</v>
      </c>
      <c r="O310" s="28" t="s">
        <v>993</v>
      </c>
      <c r="P310" s="28" t="s">
        <v>11693</v>
      </c>
      <c r="Q310" s="33" t="str">
        <f t="shared" si="35"/>
        <v>https://www.aiche.org/academy/conferences/process-plant-safety-symposium/1996/proceeding-0</v>
      </c>
      <c r="R310" s="33" t="str">
        <f t="shared" si="36"/>
        <v>https://www.aiche.org/academy/conferences/process-plant-safety-symposium/1996/proceeding-0/session/technical-papers</v>
      </c>
      <c r="S310" s="28" t="s">
        <v>18258</v>
      </c>
      <c r="T310" s="33" t="str">
        <f t="shared" si="32"/>
        <v>https://www.aiche.org/node/1888441/group/9686/session/124301/paper/858066</v>
      </c>
    </row>
    <row r="311" spans="1:20" ht="62" x14ac:dyDescent="0.35">
      <c r="A311" s="29">
        <v>310</v>
      </c>
      <c r="B311" s="29">
        <v>1996</v>
      </c>
      <c r="C311" s="29" t="s">
        <v>11584</v>
      </c>
      <c r="D311" s="28" t="s">
        <v>11685</v>
      </c>
      <c r="E311" s="40" t="s">
        <v>11694</v>
      </c>
      <c r="F311" s="44" t="s">
        <v>15086</v>
      </c>
      <c r="G311" s="28"/>
      <c r="H311" s="28"/>
      <c r="I311" s="29" t="s">
        <v>14596</v>
      </c>
      <c r="J311" s="28"/>
      <c r="K311" s="39">
        <v>43</v>
      </c>
      <c r="L311" s="28" t="s">
        <v>13501</v>
      </c>
      <c r="M311" s="33" t="str">
        <f t="shared" si="34"/>
        <v>https://www.aiche.org/academy/conferences/process-plant-safety-symposium/1996/proceeding-0</v>
      </c>
      <c r="N311" s="40" t="str">
        <f t="shared" si="33"/>
        <v>M. G. Brosius and J. L. Dial, II, "Proper Modeling of Complex Relief Systems," 1996 Process Plant Safety Symposium, Volume 2, Houston, TX, 1 Apr 1996, AIChE.</v>
      </c>
      <c r="O311" s="28" t="s">
        <v>995</v>
      </c>
      <c r="P311" s="28" t="s">
        <v>11695</v>
      </c>
      <c r="Q311" s="33" t="str">
        <f t="shared" si="35"/>
        <v>https://www.aiche.org/academy/conferences/process-plant-safety-symposium/1996/proceeding-0</v>
      </c>
      <c r="R311" s="33" t="str">
        <f t="shared" si="36"/>
        <v>https://www.aiche.org/academy/conferences/process-plant-safety-symposium/1996/proceeding-0/session/technical-papers</v>
      </c>
      <c r="S311" s="28" t="s">
        <v>18259</v>
      </c>
      <c r="T311" s="33" t="str">
        <f t="shared" si="32"/>
        <v>https://www.aiche.org/node/1888441/group/9686/session/124301/paper/858071</v>
      </c>
    </row>
    <row r="312" spans="1:20" ht="77.5" x14ac:dyDescent="0.35">
      <c r="A312" s="29">
        <v>311</v>
      </c>
      <c r="B312" s="29">
        <v>1996</v>
      </c>
      <c r="C312" s="29" t="s">
        <v>11584</v>
      </c>
      <c r="D312" s="28" t="s">
        <v>11685</v>
      </c>
      <c r="E312" s="44" t="s">
        <v>15087</v>
      </c>
      <c r="F312" s="40" t="s">
        <v>11696</v>
      </c>
      <c r="G312" s="28"/>
      <c r="H312" s="28"/>
      <c r="I312" s="29" t="s">
        <v>14597</v>
      </c>
      <c r="J312" s="28"/>
      <c r="K312" s="39">
        <v>44</v>
      </c>
      <c r="L312" s="28" t="s">
        <v>13501</v>
      </c>
      <c r="M312" s="33" t="str">
        <f t="shared" si="34"/>
        <v>https://www.aiche.org/academy/conferences/process-plant-safety-symposium/1996/proceeding-0</v>
      </c>
      <c r="N312" s="40" t="str">
        <f t="shared" si="33"/>
        <v>J. L. G. Rodriguez, A. A. Durand, and L. M. S. Martinez, ""Case Study of Emergency Relief Systems Optimization"," 1996 Process Plant Safety Symposium, Volume 2, Houston, TX, 1 Apr 1996, AIChE.</v>
      </c>
      <c r="O312" s="28" t="s">
        <v>999</v>
      </c>
      <c r="P312" s="28" t="s">
        <v>11697</v>
      </c>
      <c r="Q312" s="33" t="str">
        <f t="shared" si="35"/>
        <v>https://www.aiche.org/academy/conferences/process-plant-safety-symposium/1996/proceeding-0</v>
      </c>
      <c r="R312" s="33" t="str">
        <f t="shared" si="36"/>
        <v>https://www.aiche.org/academy/conferences/process-plant-safety-symposium/1996/proceeding-0/session/technical-papers</v>
      </c>
      <c r="S312" s="28" t="s">
        <v>18260</v>
      </c>
      <c r="T312" s="33" t="str">
        <f t="shared" si="32"/>
        <v>https://www.aiche.org/node/1888441/group/9686/session/124301/paper/858076</v>
      </c>
    </row>
    <row r="313" spans="1:20" ht="62" x14ac:dyDescent="0.35">
      <c r="A313" s="29">
        <v>312</v>
      </c>
      <c r="B313" s="29">
        <v>1996</v>
      </c>
      <c r="C313" s="29" t="s">
        <v>11584</v>
      </c>
      <c r="D313" s="28" t="s">
        <v>11685</v>
      </c>
      <c r="E313" s="40" t="s">
        <v>11698</v>
      </c>
      <c r="F313" s="44" t="s">
        <v>15088</v>
      </c>
      <c r="G313" s="28"/>
      <c r="H313" s="28"/>
      <c r="I313" s="29" t="s">
        <v>14598</v>
      </c>
      <c r="J313" s="28"/>
      <c r="K313" s="39">
        <v>45</v>
      </c>
      <c r="L313" s="28" t="s">
        <v>13501</v>
      </c>
      <c r="M313" s="33" t="str">
        <f t="shared" si="34"/>
        <v>https://www.aiche.org/academy/conferences/process-plant-safety-symposium/1996/proceeding-0</v>
      </c>
      <c r="N313" s="40" t="str">
        <f t="shared" si="33"/>
        <v>R. K. Wright and A. G. Walker, "Pressure Relief System Analysis and Verification," 1996 Process Plant Safety Symposium, Volume 2, Houston, TX, 1 Apr 1996, AIChE.</v>
      </c>
      <c r="O313" s="28" t="s">
        <v>1003</v>
      </c>
      <c r="P313" s="28" t="s">
        <v>11699</v>
      </c>
      <c r="Q313" s="33" t="str">
        <f t="shared" si="35"/>
        <v>https://www.aiche.org/academy/conferences/process-plant-safety-symposium/1996/proceeding-0</v>
      </c>
      <c r="R313" s="33" t="str">
        <f t="shared" si="36"/>
        <v>https://www.aiche.org/academy/conferences/process-plant-safety-symposium/1996/proceeding-0/session/technical-papers</v>
      </c>
      <c r="S313" s="28" t="s">
        <v>18261</v>
      </c>
      <c r="T313" s="33" t="str">
        <f t="shared" si="32"/>
        <v>https://www.aiche.org/node/1888441/group/9686/session/124301/paper/858081</v>
      </c>
    </row>
    <row r="314" spans="1:20" ht="62" x14ac:dyDescent="0.35">
      <c r="A314" s="29">
        <v>313</v>
      </c>
      <c r="B314" s="29">
        <v>1996</v>
      </c>
      <c r="C314" s="29" t="s">
        <v>11584</v>
      </c>
      <c r="D314" s="28" t="s">
        <v>11700</v>
      </c>
      <c r="E314" s="44" t="s">
        <v>15089</v>
      </c>
      <c r="F314" s="40" t="s">
        <v>11701</v>
      </c>
      <c r="G314" s="28"/>
      <c r="H314" s="28"/>
      <c r="I314" s="29" t="s">
        <v>14599</v>
      </c>
      <c r="J314" s="28"/>
      <c r="K314" s="39">
        <v>46</v>
      </c>
      <c r="L314" s="28" t="s">
        <v>13501</v>
      </c>
      <c r="M314" s="33" t="str">
        <f t="shared" si="34"/>
        <v>https://www.aiche.org/academy/conferences/process-plant-safety-symposium/1996/proceeding-0</v>
      </c>
      <c r="N314" s="40" t="str">
        <f t="shared" si="33"/>
        <v>T. F. Barron, "Underground Caverns for Hydrocarbon Storage - A Safer Alternative," 1996 Process Plant Safety Symposium, Volume 2, Houston, TX, 1 Apr 1996, AIChE.</v>
      </c>
      <c r="O314" s="28" t="s">
        <v>1005</v>
      </c>
      <c r="P314" s="28" t="s">
        <v>11702</v>
      </c>
      <c r="Q314" s="33" t="str">
        <f t="shared" si="35"/>
        <v>https://www.aiche.org/academy/conferences/process-plant-safety-symposium/1996/proceeding-0</v>
      </c>
      <c r="R314" s="33" t="str">
        <f t="shared" si="36"/>
        <v>https://www.aiche.org/academy/conferences/process-plant-safety-symposium/1996/proceeding-0/session/technical-papers</v>
      </c>
      <c r="S314" s="28" t="s">
        <v>18262</v>
      </c>
      <c r="T314" s="33" t="str">
        <f t="shared" si="32"/>
        <v>https://www.aiche.org/node/1888441/group/9686/session/124301/paper/858086</v>
      </c>
    </row>
    <row r="315" spans="1:20" ht="62" x14ac:dyDescent="0.35">
      <c r="A315" s="29">
        <v>314</v>
      </c>
      <c r="B315" s="29">
        <v>1996</v>
      </c>
      <c r="C315" s="29" t="s">
        <v>11584</v>
      </c>
      <c r="D315" s="28" t="s">
        <v>11700</v>
      </c>
      <c r="E315" s="40" t="s">
        <v>11703</v>
      </c>
      <c r="F315" s="40" t="s">
        <v>11704</v>
      </c>
      <c r="G315" s="28"/>
      <c r="H315" s="28"/>
      <c r="I315" s="29" t="s">
        <v>14600</v>
      </c>
      <c r="J315" s="28"/>
      <c r="K315" s="39">
        <v>47</v>
      </c>
      <c r="L315" s="28" t="s">
        <v>13501</v>
      </c>
      <c r="M315" s="33" t="str">
        <f t="shared" si="34"/>
        <v>https://www.aiche.org/academy/conferences/process-plant-safety-symposium/1996/proceeding-0</v>
      </c>
      <c r="N315" s="40" t="str">
        <f t="shared" si="33"/>
        <v>J. J. Hardgrave, "Emergency Planning at Texas Utilities Fuel Company's Bethel Facility," 1996 Process Plant Safety Symposium, Volume 2, Houston, TX, 1 Apr 1996, AIChE.</v>
      </c>
      <c r="O315" s="28" t="s">
        <v>1268</v>
      </c>
      <c r="P315" s="28" t="s">
        <v>11705</v>
      </c>
      <c r="Q315" s="33" t="str">
        <f t="shared" si="35"/>
        <v>https://www.aiche.org/academy/conferences/process-plant-safety-symposium/1996/proceeding-0</v>
      </c>
      <c r="R315" s="33" t="str">
        <f t="shared" si="36"/>
        <v>https://www.aiche.org/academy/conferences/process-plant-safety-symposium/1996/proceeding-0/session/technical-papers</v>
      </c>
      <c r="S315" s="28" t="s">
        <v>18263</v>
      </c>
      <c r="T315" s="33" t="str">
        <f t="shared" si="32"/>
        <v>https://www.aiche.org/node/1888441/group/9686/session/124301/paper/858091</v>
      </c>
    </row>
    <row r="316" spans="1:20" ht="77.5" x14ac:dyDescent="0.35">
      <c r="A316" s="29">
        <v>315</v>
      </c>
      <c r="B316" s="29">
        <v>1996</v>
      </c>
      <c r="C316" s="29" t="s">
        <v>11584</v>
      </c>
      <c r="D316" s="28" t="s">
        <v>11706</v>
      </c>
      <c r="E316" s="40" t="s">
        <v>11707</v>
      </c>
      <c r="F316" s="40" t="s">
        <v>3830</v>
      </c>
      <c r="G316" s="28"/>
      <c r="H316" s="28"/>
      <c r="I316" s="29" t="s">
        <v>14601</v>
      </c>
      <c r="J316" s="28"/>
      <c r="K316" s="39">
        <v>48</v>
      </c>
      <c r="L316" s="28" t="s">
        <v>13501</v>
      </c>
      <c r="M316" s="33" t="str">
        <f t="shared" si="34"/>
        <v>https://www.aiche.org/academy/conferences/process-plant-safety-symposium/1996/proceeding-0</v>
      </c>
      <c r="N316" s="40" t="str">
        <f t="shared" si="33"/>
        <v>M. E. Sawyer, "Application of Worst Case Scenario Development for the Process Industries," 1996 Process Plant Safety Symposium, Volume 2, Houston, TX, 1 Apr 1996, AIChE.</v>
      </c>
      <c r="O316" s="28" t="s">
        <v>1270</v>
      </c>
      <c r="P316" s="28" t="s">
        <v>11708</v>
      </c>
      <c r="Q316" s="33" t="str">
        <f t="shared" si="35"/>
        <v>https://www.aiche.org/academy/conferences/process-plant-safety-symposium/1996/proceeding-0</v>
      </c>
      <c r="R316" s="33" t="str">
        <f t="shared" si="36"/>
        <v>https://www.aiche.org/academy/conferences/process-plant-safety-symposium/1996/proceeding-0/session/technical-papers</v>
      </c>
      <c r="S316" s="28" t="s">
        <v>18264</v>
      </c>
      <c r="T316" s="33" t="str">
        <f t="shared" si="32"/>
        <v>https://www.aiche.org/node/1888441/group/9686/session/124301/paper/858096</v>
      </c>
    </row>
    <row r="317" spans="1:20" ht="62" x14ac:dyDescent="0.35">
      <c r="A317" s="29">
        <v>316</v>
      </c>
      <c r="B317" s="29">
        <v>1996</v>
      </c>
      <c r="C317" s="29" t="s">
        <v>11584</v>
      </c>
      <c r="D317" s="28" t="s">
        <v>11706</v>
      </c>
      <c r="E317" s="40" t="s">
        <v>11709</v>
      </c>
      <c r="F317" s="40" t="s">
        <v>11710</v>
      </c>
      <c r="G317" s="28"/>
      <c r="H317" s="28"/>
      <c r="I317" s="29" t="s">
        <v>14602</v>
      </c>
      <c r="J317" s="28"/>
      <c r="K317" s="39">
        <v>49</v>
      </c>
      <c r="L317" s="28" t="s">
        <v>13501</v>
      </c>
      <c r="M317" s="33" t="str">
        <f t="shared" si="34"/>
        <v>https://www.aiche.org/academy/conferences/process-plant-safety-symposium/1996/proceeding-0</v>
      </c>
      <c r="N317" s="40" t="str">
        <f t="shared" si="33"/>
        <v>N. P. Mulvey, "The Regulator's Use of Worst-Case Scenario Data," 1996 Process Plant Safety Symposium, Volume 2, Houston, TX, 1 Apr 1996, AIChE.</v>
      </c>
      <c r="O317" s="28" t="s">
        <v>1273</v>
      </c>
      <c r="P317" s="28" t="s">
        <v>11711</v>
      </c>
      <c r="Q317" s="33" t="str">
        <f t="shared" si="35"/>
        <v>https://www.aiche.org/academy/conferences/process-plant-safety-symposium/1996/proceeding-0</v>
      </c>
      <c r="R317" s="33" t="str">
        <f t="shared" si="36"/>
        <v>https://www.aiche.org/academy/conferences/process-plant-safety-symposium/1996/proceeding-0/session/technical-papers</v>
      </c>
      <c r="S317" s="28" t="s">
        <v>18265</v>
      </c>
      <c r="T317" s="33" t="str">
        <f t="shared" si="32"/>
        <v>https://www.aiche.org/node/1888441/group/9686/session/124301/paper/858101</v>
      </c>
    </row>
    <row r="318" spans="1:20" ht="62" x14ac:dyDescent="0.35">
      <c r="A318" s="29">
        <v>317</v>
      </c>
      <c r="B318" s="29">
        <v>1996</v>
      </c>
      <c r="C318" s="29" t="s">
        <v>11584</v>
      </c>
      <c r="D318" s="28" t="s">
        <v>11706</v>
      </c>
      <c r="E318" s="40" t="s">
        <v>11712</v>
      </c>
      <c r="F318" s="40" t="s">
        <v>1128</v>
      </c>
      <c r="G318" s="28"/>
      <c r="H318" s="28"/>
      <c r="I318" s="29" t="s">
        <v>14603</v>
      </c>
      <c r="J318" s="28"/>
      <c r="K318" s="39">
        <v>50</v>
      </c>
      <c r="L318" s="28" t="s">
        <v>13501</v>
      </c>
      <c r="M318" s="33" t="str">
        <f t="shared" si="34"/>
        <v>https://www.aiche.org/academy/conferences/process-plant-safety-symposium/1996/proceeding-0</v>
      </c>
      <c r="N318" s="40" t="str">
        <f t="shared" si="33"/>
        <v>R. W. Prugh, "Quantitative Evaluation of Hurricane Hazards," 1996 Process Plant Safety Symposium, Volume 2, Houston, TX, 1 Apr 1996, AIChE.</v>
      </c>
      <c r="O318" s="28" t="s">
        <v>1275</v>
      </c>
      <c r="P318" s="28" t="s">
        <v>11713</v>
      </c>
      <c r="Q318" s="33" t="str">
        <f t="shared" si="35"/>
        <v>https://www.aiche.org/academy/conferences/process-plant-safety-symposium/1996/proceeding-0</v>
      </c>
      <c r="R318" s="33" t="str">
        <f t="shared" si="36"/>
        <v>https://www.aiche.org/academy/conferences/process-plant-safety-symposium/1996/proceeding-0/session/technical-papers</v>
      </c>
      <c r="S318" s="28" t="s">
        <v>18266</v>
      </c>
      <c r="T318" s="33" t="str">
        <f t="shared" si="32"/>
        <v>https://www.aiche.org/node/1888441/group/9686/session/124301/paper/858106</v>
      </c>
    </row>
    <row r="319" spans="1:20" ht="62" x14ac:dyDescent="0.35">
      <c r="A319" s="29">
        <v>318</v>
      </c>
      <c r="B319" s="29">
        <v>1996</v>
      </c>
      <c r="C319" s="29" t="s">
        <v>11584</v>
      </c>
      <c r="D319" s="28" t="s">
        <v>11706</v>
      </c>
      <c r="E319" s="40" t="s">
        <v>11714</v>
      </c>
      <c r="F319" s="40" t="s">
        <v>11715</v>
      </c>
      <c r="G319" s="28"/>
      <c r="H319" s="28"/>
      <c r="I319" s="29">
        <v>599</v>
      </c>
      <c r="J319" s="28"/>
      <c r="K319" s="39">
        <v>51</v>
      </c>
      <c r="L319" s="28" t="s">
        <v>13501</v>
      </c>
      <c r="M319" s="33" t="str">
        <f>HYPERLINK("https://www.aiche.org/academy/conferences/process-plant-safety-symposium/1996/proceeding-0")</f>
        <v>https://www.aiche.org/academy/conferences/process-plant-safety-symposium/1996/proceeding-0</v>
      </c>
      <c r="N319" s="40" t="str">
        <f t="shared" si="33"/>
        <v>A. R. Buhl, "Changing the Safety Paradigm to Close Nuclear Weapons Plants," 1996 Process Plant Safety Symposium, Volume 2, Houston, TX, 1 Apr 1996, AIChE.</v>
      </c>
      <c r="O319" s="28" t="s">
        <v>1279</v>
      </c>
      <c r="P319" s="28" t="s">
        <v>11716</v>
      </c>
      <c r="Q319" s="33" t="str">
        <f>HYPERLINK("https://www.aiche.org/academy/conferences/process-plant-safety-symposium/1996/proceeding-0")</f>
        <v>https://www.aiche.org/academy/conferences/process-plant-safety-symposium/1996/proceeding-0</v>
      </c>
      <c r="R319" s="33" t="str">
        <f>HYPERLINK("https://www.aiche.org/academy/conferences/process-plant-safety-symposium/1996/proceeding-0/session/technical-papers")</f>
        <v>https://www.aiche.org/academy/conferences/process-plant-safety-symposium/1996/proceeding-0/session/technical-papers</v>
      </c>
      <c r="S319" s="28" t="s">
        <v>18267</v>
      </c>
      <c r="T319" s="33" t="str">
        <f t="shared" si="32"/>
        <v>https://www.aiche.org/node/1888441/group/9686/session/124301/paper/858111</v>
      </c>
    </row>
    <row r="320" spans="1:20" ht="77.5" x14ac:dyDescent="0.35">
      <c r="A320" s="29">
        <v>319</v>
      </c>
      <c r="B320" s="29">
        <v>1998</v>
      </c>
      <c r="C320" s="29" t="s">
        <v>13385</v>
      </c>
      <c r="D320" s="28" t="s">
        <v>15506</v>
      </c>
      <c r="E320" s="28" t="s">
        <v>13386</v>
      </c>
      <c r="F320" s="28" t="s">
        <v>13387</v>
      </c>
      <c r="G320" s="28"/>
      <c r="H320" s="28"/>
      <c r="I320" s="29"/>
      <c r="J320" s="28"/>
      <c r="K320" s="39">
        <v>1</v>
      </c>
      <c r="L320" s="28" t="s">
        <v>13503</v>
      </c>
      <c r="M320" s="33" t="str">
        <f t="shared" ref="M320:M383" si="37">HYPERLINK("https://www.aiche.org/academy/conferences/process-plant-safety-symposium/1998/proceeding")</f>
        <v>https://www.aiche.org/academy/conferences/process-plant-safety-symposium/1998/proceeding</v>
      </c>
      <c r="N320" s="40" t="str">
        <f t="shared" si="33"/>
        <v>S. Anderson and J. Coe, "Technical Aspects of the EHCMA Program for EPA RMP Implementation," 1998 Process Plant Safety Symposium, Houston Texas, 26 October  1998, AIChE.</v>
      </c>
      <c r="O320" s="41" t="s">
        <v>704</v>
      </c>
      <c r="P320" s="28" t="s">
        <v>13306</v>
      </c>
      <c r="Q320" s="33" t="str">
        <f t="shared" ref="Q320:Q383" si="38">HYPERLINK("https://www.aiche.org/academy/conferences/process-plant-safety-symposium/1998/proceeding")</f>
        <v>https://www.aiche.org/academy/conferences/process-plant-safety-symposium/1998/proceeding</v>
      </c>
      <c r="R320" s="33" t="str">
        <f t="shared" ref="R320:R383" si="39">HYPERLINK("https://www.aiche.org/academy/conferences/process-plant-safety-symposium/1998/proceeding/session/technical-papers")</f>
        <v>https://www.aiche.org/academy/conferences/process-plant-safety-symposium/1998/proceeding/session/technical-papers</v>
      </c>
      <c r="S320" s="28" t="s">
        <v>18268</v>
      </c>
      <c r="T320" s="33" t="str">
        <f t="shared" si="32"/>
        <v>https://www.aiche.org/node/1888926/group/9691/session/124311/paper/858126</v>
      </c>
    </row>
    <row r="321" spans="1:20" ht="77.5" x14ac:dyDescent="0.35">
      <c r="A321" s="29">
        <v>320</v>
      </c>
      <c r="B321" s="29">
        <v>1998</v>
      </c>
      <c r="C321" s="29" t="s">
        <v>13385</v>
      </c>
      <c r="D321" s="28" t="s">
        <v>15506</v>
      </c>
      <c r="E321" s="28" t="s">
        <v>15458</v>
      </c>
      <c r="F321" s="28" t="s">
        <v>13388</v>
      </c>
      <c r="G321" s="28"/>
      <c r="H321" s="28"/>
      <c r="I321" s="29"/>
      <c r="J321" s="28"/>
      <c r="K321" s="39">
        <v>2</v>
      </c>
      <c r="L321" s="28" t="s">
        <v>13503</v>
      </c>
      <c r="M321" s="33" t="str">
        <f t="shared" si="37"/>
        <v>https://www.aiche.org/academy/conferences/process-plant-safety-symposium/1998/proceeding</v>
      </c>
      <c r="N321" s="40" t="str">
        <f t="shared" si="33"/>
        <v>P. Johnson, "The East Harris County Manufacturer Association’s Pilot Chlorine Work Group’s Strategy &amp; Findings," 1998 Process Plant Safety Symposium, Houston Texas, 26 October  1998, AIChE.</v>
      </c>
      <c r="O321" s="42" t="s">
        <v>708</v>
      </c>
      <c r="P321" s="28" t="s">
        <v>13307</v>
      </c>
      <c r="Q321" s="33" t="str">
        <f t="shared" si="38"/>
        <v>https://www.aiche.org/academy/conferences/process-plant-safety-symposium/1998/proceeding</v>
      </c>
      <c r="R321" s="33" t="str">
        <f t="shared" si="39"/>
        <v>https://www.aiche.org/academy/conferences/process-plant-safety-symposium/1998/proceeding/session/technical-papers</v>
      </c>
      <c r="S321" s="28" t="s">
        <v>18269</v>
      </c>
      <c r="T321" s="33" t="str">
        <f t="shared" si="32"/>
        <v>https://www.aiche.org/node/1888926/group/9691/session/124311/paper/858131</v>
      </c>
    </row>
    <row r="322" spans="1:20" ht="77.5" x14ac:dyDescent="0.35">
      <c r="A322" s="29">
        <v>321</v>
      </c>
      <c r="B322" s="29">
        <v>1998</v>
      </c>
      <c r="C322" s="29" t="s">
        <v>13385</v>
      </c>
      <c r="D322" s="28" t="s">
        <v>15506</v>
      </c>
      <c r="E322" s="28" t="s">
        <v>13389</v>
      </c>
      <c r="F322" s="28" t="s">
        <v>13390</v>
      </c>
      <c r="G322" s="28"/>
      <c r="H322" s="28"/>
      <c r="I322" s="29"/>
      <c r="J322" s="28"/>
      <c r="K322" s="39">
        <v>3</v>
      </c>
      <c r="L322" s="28" t="s">
        <v>13503</v>
      </c>
      <c r="M322" s="33" t="str">
        <f t="shared" si="37"/>
        <v>https://www.aiche.org/academy/conferences/process-plant-safety-symposium/1998/proceeding</v>
      </c>
      <c r="N322" s="40" t="str">
        <f t="shared" si="33"/>
        <v>R. Hodges, "Process for Developing Offsite Consequence Guidelines for Complying with EPA’s RMP Requirements," 1998 Process Plant Safety Symposium, Houston Texas, 26 October  1998, AIChE.</v>
      </c>
      <c r="O322" s="42" t="s">
        <v>711</v>
      </c>
      <c r="P322" s="28" t="s">
        <v>13308</v>
      </c>
      <c r="Q322" s="33" t="str">
        <f t="shared" si="38"/>
        <v>https://www.aiche.org/academy/conferences/process-plant-safety-symposium/1998/proceeding</v>
      </c>
      <c r="R322" s="33" t="str">
        <f t="shared" si="39"/>
        <v>https://www.aiche.org/academy/conferences/process-plant-safety-symposium/1998/proceeding/session/technical-papers</v>
      </c>
      <c r="S322" s="28" t="s">
        <v>18270</v>
      </c>
      <c r="T322" s="33" t="str">
        <f t="shared" si="32"/>
        <v>https://www.aiche.org/node/1888926/group/9691/session/124311/paper/858136</v>
      </c>
    </row>
    <row r="323" spans="1:20" ht="62" x14ac:dyDescent="0.35">
      <c r="A323" s="29">
        <v>322</v>
      </c>
      <c r="B323" s="29">
        <v>1998</v>
      </c>
      <c r="C323" s="29" t="s">
        <v>13385</v>
      </c>
      <c r="D323" s="28" t="s">
        <v>15506</v>
      </c>
      <c r="E323" s="28" t="s">
        <v>15459</v>
      </c>
      <c r="F323" s="28" t="s">
        <v>13391</v>
      </c>
      <c r="G323" s="28"/>
      <c r="H323" s="28"/>
      <c r="I323" s="29"/>
      <c r="J323" s="28"/>
      <c r="K323" s="39">
        <v>4</v>
      </c>
      <c r="L323" s="28" t="s">
        <v>13503</v>
      </c>
      <c r="M323" s="33" t="str">
        <f t="shared" si="37"/>
        <v>https://www.aiche.org/academy/conferences/process-plant-safety-symposium/1998/proceeding</v>
      </c>
      <c r="N323" s="40" t="str">
        <f t="shared" si="33"/>
        <v>N. Griswold, "EHCMA Technical Committee: Propylene and All Flammables Work Groups," 1998 Process Plant Safety Symposium, Houston Texas, 26 October  1998, AIChE.</v>
      </c>
      <c r="O323" s="42" t="s">
        <v>715</v>
      </c>
      <c r="P323" s="28" t="s">
        <v>13309</v>
      </c>
      <c r="Q323" s="33" t="str">
        <f t="shared" si="38"/>
        <v>https://www.aiche.org/academy/conferences/process-plant-safety-symposium/1998/proceeding</v>
      </c>
      <c r="R323" s="33" t="str">
        <f t="shared" si="39"/>
        <v>https://www.aiche.org/academy/conferences/process-plant-safety-symposium/1998/proceeding/session/technical-papers</v>
      </c>
      <c r="S323" s="28" t="s">
        <v>18271</v>
      </c>
      <c r="T323" s="33" t="str">
        <f t="shared" ref="T323:T386" si="40">HYPERLINK(S323)</f>
        <v>https://www.aiche.org/node/1888926/group/9691/session/124311/paper/858141</v>
      </c>
    </row>
    <row r="324" spans="1:20" ht="62" x14ac:dyDescent="0.35">
      <c r="A324" s="29">
        <v>323</v>
      </c>
      <c r="B324" s="29">
        <v>1998</v>
      </c>
      <c r="C324" s="29" t="s">
        <v>13385</v>
      </c>
      <c r="D324" s="28" t="s">
        <v>15507</v>
      </c>
      <c r="E324" s="28" t="s">
        <v>13392</v>
      </c>
      <c r="F324" s="28" t="s">
        <v>13393</v>
      </c>
      <c r="G324" s="28"/>
      <c r="H324" s="28"/>
      <c r="I324" s="29"/>
      <c r="J324" s="28"/>
      <c r="K324" s="39">
        <v>5</v>
      </c>
      <c r="L324" s="28" t="s">
        <v>13503</v>
      </c>
      <c r="M324" s="33" t="str">
        <f t="shared" si="37"/>
        <v>https://www.aiche.org/academy/conferences/process-plant-safety-symposium/1998/proceeding</v>
      </c>
      <c r="N324" s="40" t="str">
        <f t="shared" si="33"/>
        <v>J. Chen, C. Cheng, W.Chou et al., "RAVEM - A Pilot-Scale Runaway and Venting Module," 1998 Process Plant Safety Symposium, Houston Texas, 26 October  1998, AIChE.</v>
      </c>
      <c r="O324" s="42" t="s">
        <v>719</v>
      </c>
      <c r="P324" s="28" t="s">
        <v>13310</v>
      </c>
      <c r="Q324" s="33" t="str">
        <f t="shared" si="38"/>
        <v>https://www.aiche.org/academy/conferences/process-plant-safety-symposium/1998/proceeding</v>
      </c>
      <c r="R324" s="33" t="str">
        <f t="shared" si="39"/>
        <v>https://www.aiche.org/academy/conferences/process-plant-safety-symposium/1998/proceeding/session/technical-papers</v>
      </c>
      <c r="S324" s="28" t="s">
        <v>18272</v>
      </c>
      <c r="T324" s="33" t="str">
        <f t="shared" si="40"/>
        <v>https://www.aiche.org/node/1888926/group/9691/session/124311/paper/858146</v>
      </c>
    </row>
    <row r="325" spans="1:20" ht="46.5" x14ac:dyDescent="0.35">
      <c r="A325" s="29">
        <v>324</v>
      </c>
      <c r="B325" s="29">
        <v>1998</v>
      </c>
      <c r="C325" s="29" t="s">
        <v>13385</v>
      </c>
      <c r="D325" s="28" t="s">
        <v>15508</v>
      </c>
      <c r="E325" s="28" t="s">
        <v>13394</v>
      </c>
      <c r="F325" s="28" t="s">
        <v>15460</v>
      </c>
      <c r="G325" s="28"/>
      <c r="H325" s="28"/>
      <c r="I325" s="29"/>
      <c r="J325" s="28"/>
      <c r="K325" s="39">
        <v>6</v>
      </c>
      <c r="L325" s="28" t="s">
        <v>13503</v>
      </c>
      <c r="M325" s="33" t="str">
        <f t="shared" si="37"/>
        <v>https://www.aiche.org/academy/conferences/process-plant-safety-symposium/1998/proceeding</v>
      </c>
      <c r="N325" s="40" t="str">
        <f t="shared" si="33"/>
        <v>P. P. Malkewicz, "Combined Audits," 1998 Process Plant Safety Symposium, Houston Texas, 26 October  1998, AIChE.</v>
      </c>
      <c r="O325" s="42" t="s">
        <v>723</v>
      </c>
      <c r="P325" s="28" t="s">
        <v>13311</v>
      </c>
      <c r="Q325" s="33" t="str">
        <f t="shared" si="38"/>
        <v>https://www.aiche.org/academy/conferences/process-plant-safety-symposium/1998/proceeding</v>
      </c>
      <c r="R325" s="33" t="str">
        <f t="shared" si="39"/>
        <v>https://www.aiche.org/academy/conferences/process-plant-safety-symposium/1998/proceeding/session/technical-papers</v>
      </c>
      <c r="S325" s="28" t="s">
        <v>18273</v>
      </c>
      <c r="T325" s="33" t="str">
        <f t="shared" si="40"/>
        <v>https://www.aiche.org/node/1888926/group/9691/session/124311/paper/858151</v>
      </c>
    </row>
    <row r="326" spans="1:20" ht="62" x14ac:dyDescent="0.35">
      <c r="A326" s="29">
        <v>325</v>
      </c>
      <c r="B326" s="29">
        <v>1998</v>
      </c>
      <c r="C326" s="29" t="s">
        <v>13385</v>
      </c>
      <c r="D326" s="28" t="s">
        <v>15508</v>
      </c>
      <c r="E326" s="28" t="s">
        <v>13396</v>
      </c>
      <c r="F326" s="28" t="s">
        <v>14665</v>
      </c>
      <c r="G326" s="28"/>
      <c r="H326" s="28"/>
      <c r="I326" s="29"/>
      <c r="J326" s="28"/>
      <c r="K326" s="39">
        <v>7</v>
      </c>
      <c r="L326" s="28" t="s">
        <v>13503</v>
      </c>
      <c r="M326" s="33" t="str">
        <f t="shared" si="37"/>
        <v>https://www.aiche.org/academy/conferences/process-plant-safety-symposium/1998/proceeding</v>
      </c>
      <c r="N326" s="40" t="str">
        <f t="shared" si="33"/>
        <v>J. R. Thompson, "DuPont’s Approach to PSM Auditing," 1998 Process Plant Safety Symposium, Houston Texas, 26 October  1998, AIChE.</v>
      </c>
      <c r="O326" s="42" t="s">
        <v>726</v>
      </c>
      <c r="P326" s="28" t="s">
        <v>13312</v>
      </c>
      <c r="Q326" s="33" t="str">
        <f t="shared" si="38"/>
        <v>https://www.aiche.org/academy/conferences/process-plant-safety-symposium/1998/proceeding</v>
      </c>
      <c r="R326" s="33" t="str">
        <f t="shared" si="39"/>
        <v>https://www.aiche.org/academy/conferences/process-plant-safety-symposium/1998/proceeding/session/technical-papers</v>
      </c>
      <c r="S326" s="28" t="s">
        <v>18274</v>
      </c>
      <c r="T326" s="33" t="str">
        <f t="shared" si="40"/>
        <v>https://www.aiche.org/node/1888926/group/9691/session/124311/paper/858156</v>
      </c>
    </row>
    <row r="327" spans="1:20" ht="62" x14ac:dyDescent="0.35">
      <c r="A327" s="29">
        <v>326</v>
      </c>
      <c r="B327" s="29">
        <v>1998</v>
      </c>
      <c r="C327" s="29" t="s">
        <v>13385</v>
      </c>
      <c r="D327" s="28" t="s">
        <v>15508</v>
      </c>
      <c r="E327" s="28" t="s">
        <v>13397</v>
      </c>
      <c r="F327" s="28" t="s">
        <v>13398</v>
      </c>
      <c r="G327" s="28"/>
      <c r="H327" s="28"/>
      <c r="I327" s="29"/>
      <c r="J327" s="28"/>
      <c r="K327" s="39">
        <v>8</v>
      </c>
      <c r="L327" s="28" t="s">
        <v>13503</v>
      </c>
      <c r="M327" s="33" t="str">
        <f t="shared" si="37"/>
        <v>https://www.aiche.org/academy/conferences/process-plant-safety-symposium/1998/proceeding</v>
      </c>
      <c r="N327" s="40" t="str">
        <f t="shared" si="33"/>
        <v>T. Burns, "Measuring Upstream Performance Indicators for Process Safety," 1998 Process Plant Safety Symposium, Houston Texas, 26 October  1998, AIChE.</v>
      </c>
      <c r="O327" s="42" t="s">
        <v>729</v>
      </c>
      <c r="P327" s="28" t="s">
        <v>13313</v>
      </c>
      <c r="Q327" s="33" t="str">
        <f t="shared" si="38"/>
        <v>https://www.aiche.org/academy/conferences/process-plant-safety-symposium/1998/proceeding</v>
      </c>
      <c r="R327" s="33" t="str">
        <f t="shared" si="39"/>
        <v>https://www.aiche.org/academy/conferences/process-plant-safety-symposium/1998/proceeding/session/technical-papers</v>
      </c>
      <c r="S327" s="28" t="s">
        <v>18275</v>
      </c>
      <c r="T327" s="33" t="str">
        <f t="shared" si="40"/>
        <v>https://www.aiche.org/node/1888926/group/9691/session/124311/paper/858161</v>
      </c>
    </row>
    <row r="328" spans="1:20" ht="62" x14ac:dyDescent="0.35">
      <c r="A328" s="29">
        <v>327</v>
      </c>
      <c r="B328" s="29">
        <v>1998</v>
      </c>
      <c r="C328" s="29" t="s">
        <v>13385</v>
      </c>
      <c r="D328" s="28" t="s">
        <v>15509</v>
      </c>
      <c r="E328" s="28" t="s">
        <v>13399</v>
      </c>
      <c r="F328" s="28" t="s">
        <v>13395</v>
      </c>
      <c r="G328" s="28"/>
      <c r="H328" s="28"/>
      <c r="I328" s="29"/>
      <c r="J328" s="28"/>
      <c r="K328" s="39">
        <v>9</v>
      </c>
      <c r="L328" s="28" t="s">
        <v>13503</v>
      </c>
      <c r="M328" s="33" t="str">
        <f t="shared" si="37"/>
        <v>https://www.aiche.org/academy/conferences/process-plant-safety-symposium/1998/proceeding</v>
      </c>
      <c r="N328" s="40" t="str">
        <f t="shared" si="33"/>
        <v>P. Malkewicz, "What is Involved in PHA Revalidation," 1998 Process Plant Safety Symposium, Houston Texas, 26 October  1998, AIChE.</v>
      </c>
      <c r="O328" s="42" t="s">
        <v>732</v>
      </c>
      <c r="P328" s="28" t="s">
        <v>13314</v>
      </c>
      <c r="Q328" s="33" t="str">
        <f t="shared" si="38"/>
        <v>https://www.aiche.org/academy/conferences/process-plant-safety-symposium/1998/proceeding</v>
      </c>
      <c r="R328" s="33" t="str">
        <f t="shared" si="39"/>
        <v>https://www.aiche.org/academy/conferences/process-plant-safety-symposium/1998/proceeding/session/technical-papers</v>
      </c>
      <c r="S328" s="28" t="s">
        <v>18276</v>
      </c>
      <c r="T328" s="33" t="str">
        <f t="shared" si="40"/>
        <v>https://www.aiche.org/node/1888926/group/9691/session/124311/paper/858166</v>
      </c>
    </row>
    <row r="329" spans="1:20" ht="62" x14ac:dyDescent="0.35">
      <c r="A329" s="29">
        <v>328</v>
      </c>
      <c r="B329" s="29">
        <v>1998</v>
      </c>
      <c r="C329" s="29" t="s">
        <v>13385</v>
      </c>
      <c r="D329" s="28" t="s">
        <v>15509</v>
      </c>
      <c r="E329" s="28" t="s">
        <v>15461</v>
      </c>
      <c r="F329" s="28" t="s">
        <v>13400</v>
      </c>
      <c r="G329" s="28"/>
      <c r="H329" s="28"/>
      <c r="I329" s="29"/>
      <c r="J329" s="28"/>
      <c r="K329" s="39">
        <v>10</v>
      </c>
      <c r="L329" s="28" t="s">
        <v>13503</v>
      </c>
      <c r="M329" s="33" t="str">
        <f t="shared" si="37"/>
        <v>https://www.aiche.org/academy/conferences/process-plant-safety-symposium/1998/proceeding</v>
      </c>
      <c r="N329" s="40" t="str">
        <f t="shared" si="33"/>
        <v>J. Alderman, "Trade Secrets in PHA Revalidation," 1998 Process Plant Safety Symposium, Houston Texas, 26 October  1998, AIChE.</v>
      </c>
      <c r="O329" s="28" t="s">
        <v>75</v>
      </c>
      <c r="P329" s="28" t="s">
        <v>13315</v>
      </c>
      <c r="Q329" s="33" t="str">
        <f t="shared" si="38"/>
        <v>https://www.aiche.org/academy/conferences/process-plant-safety-symposium/1998/proceeding</v>
      </c>
      <c r="R329" s="33" t="str">
        <f t="shared" si="39"/>
        <v>https://www.aiche.org/academy/conferences/process-plant-safety-symposium/1998/proceeding/session/technical-papers</v>
      </c>
      <c r="S329" s="28" t="s">
        <v>18277</v>
      </c>
      <c r="T329" s="33" t="str">
        <f t="shared" si="40"/>
        <v>https://www.aiche.org/node/1888926/group/9691/session/124311/paper/858171</v>
      </c>
    </row>
    <row r="330" spans="1:20" ht="93" x14ac:dyDescent="0.35">
      <c r="A330" s="29">
        <v>329</v>
      </c>
      <c r="B330" s="29">
        <v>1998</v>
      </c>
      <c r="C330" s="29" t="s">
        <v>13385</v>
      </c>
      <c r="D330" s="28" t="s">
        <v>15</v>
      </c>
      <c r="E330" s="28" t="s">
        <v>15462</v>
      </c>
      <c r="F330" s="28" t="s">
        <v>15463</v>
      </c>
      <c r="G330" s="28"/>
      <c r="H330" s="28"/>
      <c r="I330" s="29"/>
      <c r="J330" s="28"/>
      <c r="K330" s="39">
        <v>11</v>
      </c>
      <c r="L330" s="28" t="s">
        <v>13503</v>
      </c>
      <c r="M330" s="33" t="str">
        <f t="shared" si="37"/>
        <v>https://www.aiche.org/academy/conferences/process-plant-safety-symposium/1998/proceeding</v>
      </c>
      <c r="N330" s="40" t="str">
        <f t="shared" si="33"/>
        <v>S. Whitehouse, R. Newell and T. Steinborn, "Using Computer-Based Analytical Tools to Improve the Design of Blast-Resistant Facilities," 1998 Process Plant Safety Symposium, Houston Texas, 26 October  1998, AIChE.</v>
      </c>
      <c r="O330" s="28" t="s">
        <v>79</v>
      </c>
      <c r="P330" s="28" t="s">
        <v>13316</v>
      </c>
      <c r="Q330" s="33" t="str">
        <f t="shared" si="38"/>
        <v>https://www.aiche.org/academy/conferences/process-plant-safety-symposium/1998/proceeding</v>
      </c>
      <c r="R330" s="33" t="str">
        <f t="shared" si="39"/>
        <v>https://www.aiche.org/academy/conferences/process-plant-safety-symposium/1998/proceeding/session/technical-papers</v>
      </c>
      <c r="S330" s="28" t="s">
        <v>18278</v>
      </c>
      <c r="T330" s="33" t="str">
        <f t="shared" si="40"/>
        <v>https://www.aiche.org/node/1888926/group/9691/session/124311/paper/858176</v>
      </c>
    </row>
    <row r="331" spans="1:20" ht="77.5" x14ac:dyDescent="0.35">
      <c r="A331" s="29">
        <v>330</v>
      </c>
      <c r="B331" s="29">
        <v>1998</v>
      </c>
      <c r="C331" s="29" t="s">
        <v>13385</v>
      </c>
      <c r="D331" s="28" t="s">
        <v>15</v>
      </c>
      <c r="E331" s="28" t="s">
        <v>13401</v>
      </c>
      <c r="F331" s="28" t="s">
        <v>13402</v>
      </c>
      <c r="G331" s="28"/>
      <c r="H331" s="28"/>
      <c r="I331" s="29"/>
      <c r="J331" s="28"/>
      <c r="K331" s="39">
        <v>12</v>
      </c>
      <c r="L331" s="28" t="s">
        <v>13503</v>
      </c>
      <c r="M331" s="33" t="str">
        <f t="shared" si="37"/>
        <v>https://www.aiche.org/academy/conferences/process-plant-safety-symposium/1998/proceeding</v>
      </c>
      <c r="N331" s="40" t="str">
        <f t="shared" si="33"/>
        <v>J. Cornwell, J. Marx, and W. Lee, "Application of Qualitative and Quantitative Risk Analysis Techniques to Building Siting Studies," 1998 Process Plant Safety Symposium, Houston Texas, 26 October  1998, AIChE.</v>
      </c>
      <c r="O331" s="28" t="s">
        <v>83</v>
      </c>
      <c r="P331" s="28" t="s">
        <v>13317</v>
      </c>
      <c r="Q331" s="33" t="str">
        <f t="shared" si="38"/>
        <v>https://www.aiche.org/academy/conferences/process-plant-safety-symposium/1998/proceeding</v>
      </c>
      <c r="R331" s="33" t="str">
        <f t="shared" si="39"/>
        <v>https://www.aiche.org/academy/conferences/process-plant-safety-symposium/1998/proceeding/session/technical-papers</v>
      </c>
      <c r="S331" s="28" t="s">
        <v>18279</v>
      </c>
      <c r="T331" s="33" t="str">
        <f t="shared" si="40"/>
        <v>https://www.aiche.org/node/1888926/group/9691/session/124311/paper/858181</v>
      </c>
    </row>
    <row r="332" spans="1:20" ht="62" x14ac:dyDescent="0.35">
      <c r="A332" s="29">
        <v>331</v>
      </c>
      <c r="B332" s="29">
        <v>1998</v>
      </c>
      <c r="C332" s="29" t="s">
        <v>13385</v>
      </c>
      <c r="D332" s="28" t="s">
        <v>15</v>
      </c>
      <c r="E332" s="28" t="s">
        <v>15464</v>
      </c>
      <c r="F332" s="28" t="s">
        <v>15465</v>
      </c>
      <c r="G332" s="28"/>
      <c r="H332" s="28"/>
      <c r="I332" s="29"/>
      <c r="J332" s="28"/>
      <c r="K332" s="39">
        <v>13</v>
      </c>
      <c r="L332" s="28" t="s">
        <v>13503</v>
      </c>
      <c r="M332" s="33" t="str">
        <f t="shared" si="37"/>
        <v>https://www.aiche.org/academy/conferences/process-plant-safety-symposium/1998/proceeding</v>
      </c>
      <c r="N332" s="40" t="str">
        <f t="shared" ref="N332:N362" si="41">F332&amp;", """&amp;E332&amp;","" "&amp;L332&amp;", AIChE"&amp;"."</f>
        <v>D. D. Barker, W. Sawruk, "Building Damage Load Tables - What Do They Mean?," 1998 Process Plant Safety Symposium, Houston Texas, 26 October  1998, AIChE.</v>
      </c>
      <c r="O332" s="28" t="s">
        <v>86</v>
      </c>
      <c r="P332" s="28" t="s">
        <v>13318</v>
      </c>
      <c r="Q332" s="33" t="str">
        <f t="shared" si="38"/>
        <v>https://www.aiche.org/academy/conferences/process-plant-safety-symposium/1998/proceeding</v>
      </c>
      <c r="R332" s="33" t="str">
        <f t="shared" si="39"/>
        <v>https://www.aiche.org/academy/conferences/process-plant-safety-symposium/1998/proceeding/session/technical-papers</v>
      </c>
      <c r="S332" s="28" t="s">
        <v>18280</v>
      </c>
      <c r="T332" s="33" t="str">
        <f t="shared" si="40"/>
        <v>https://www.aiche.org/node/1888926/group/9691/session/124311/paper/858186</v>
      </c>
    </row>
    <row r="333" spans="1:20" ht="77.5" x14ac:dyDescent="0.35">
      <c r="A333" s="29">
        <v>332</v>
      </c>
      <c r="B333" s="29">
        <v>1998</v>
      </c>
      <c r="C333" s="29" t="s">
        <v>13385</v>
      </c>
      <c r="D333" s="28" t="s">
        <v>15</v>
      </c>
      <c r="E333" s="28" t="s">
        <v>13403</v>
      </c>
      <c r="F333" s="28" t="s">
        <v>13404</v>
      </c>
      <c r="G333" s="28"/>
      <c r="H333" s="28"/>
      <c r="I333" s="29"/>
      <c r="J333" s="28"/>
      <c r="K333" s="39">
        <v>14</v>
      </c>
      <c r="L333" s="28" t="s">
        <v>13503</v>
      </c>
      <c r="M333" s="33" t="str">
        <f t="shared" si="37"/>
        <v>https://www.aiche.org/academy/conferences/process-plant-safety-symposium/1998/proceeding</v>
      </c>
      <c r="N333" s="40" t="str">
        <f t="shared" si="41"/>
        <v>M. Moosemiller, B. Brown and B. Greenwood, "Advanced API RP-752 Building Siting Analyses – A Prototype," 1998 Process Plant Safety Symposium, Houston Texas, 26 October  1998, AIChE.</v>
      </c>
      <c r="O333" s="28" t="s">
        <v>89</v>
      </c>
      <c r="P333" s="28" t="s">
        <v>13319</v>
      </c>
      <c r="Q333" s="33" t="str">
        <f t="shared" si="38"/>
        <v>https://www.aiche.org/academy/conferences/process-plant-safety-symposium/1998/proceeding</v>
      </c>
      <c r="R333" s="33" t="str">
        <f t="shared" si="39"/>
        <v>https://www.aiche.org/academy/conferences/process-plant-safety-symposium/1998/proceeding/session/technical-papers</v>
      </c>
      <c r="S333" s="28" t="s">
        <v>18281</v>
      </c>
      <c r="T333" s="33" t="str">
        <f t="shared" si="40"/>
        <v>https://www.aiche.org/node/1888926/group/9691/session/124311/paper/858191</v>
      </c>
    </row>
    <row r="334" spans="1:20" ht="77.5" x14ac:dyDescent="0.35">
      <c r="A334" s="29">
        <v>333</v>
      </c>
      <c r="B334" s="29">
        <v>1998</v>
      </c>
      <c r="C334" s="29" t="s">
        <v>13385</v>
      </c>
      <c r="D334" s="28" t="s">
        <v>15510</v>
      </c>
      <c r="E334" s="28" t="s">
        <v>13405</v>
      </c>
      <c r="F334" s="28" t="s">
        <v>15466</v>
      </c>
      <c r="G334" s="28"/>
      <c r="H334" s="28"/>
      <c r="I334" s="29"/>
      <c r="J334" s="28"/>
      <c r="K334" s="39">
        <v>15</v>
      </c>
      <c r="L334" s="28" t="s">
        <v>13503</v>
      </c>
      <c r="M334" s="33" t="str">
        <f t="shared" si="37"/>
        <v>https://www.aiche.org/academy/conferences/process-plant-safety-symposium/1998/proceeding</v>
      </c>
      <c r="N334" s="40" t="str">
        <f t="shared" si="41"/>
        <v>J. Blackburn, Jr., "A Case Study: The Plaintiff’s Perspective on the Use of PSM and RMP Documentation in Civil Litigation," 1998 Process Plant Safety Symposium, Houston Texas, 26 October  1998, AIChE.</v>
      </c>
      <c r="O334" s="28" t="s">
        <v>92</v>
      </c>
      <c r="P334" s="28" t="s">
        <v>13320</v>
      </c>
      <c r="Q334" s="33" t="str">
        <f t="shared" si="38"/>
        <v>https://www.aiche.org/academy/conferences/process-plant-safety-symposium/1998/proceeding</v>
      </c>
      <c r="R334" s="33" t="str">
        <f t="shared" si="39"/>
        <v>https://www.aiche.org/academy/conferences/process-plant-safety-symposium/1998/proceeding/session/technical-papers</v>
      </c>
      <c r="S334" s="28" t="s">
        <v>18282</v>
      </c>
      <c r="T334" s="33" t="str">
        <f t="shared" si="40"/>
        <v>https://www.aiche.org/node/1888926/group/9691/session/124311/paper/858196</v>
      </c>
    </row>
    <row r="335" spans="1:20" ht="46.5" x14ac:dyDescent="0.35">
      <c r="A335" s="29">
        <v>334</v>
      </c>
      <c r="B335" s="29">
        <v>1998</v>
      </c>
      <c r="C335" s="29" t="s">
        <v>13385</v>
      </c>
      <c r="D335" s="28" t="s">
        <v>15510</v>
      </c>
      <c r="E335" s="28" t="s">
        <v>15467</v>
      </c>
      <c r="F335" s="28" t="s">
        <v>13406</v>
      </c>
      <c r="G335" s="28"/>
      <c r="H335" s="28"/>
      <c r="I335" s="29"/>
      <c r="J335" s="28"/>
      <c r="K335" s="39">
        <v>16</v>
      </c>
      <c r="L335" s="28" t="s">
        <v>13503</v>
      </c>
      <c r="M335" s="33" t="str">
        <f t="shared" si="37"/>
        <v>https://www.aiche.org/academy/conferences/process-plant-safety-symposium/1998/proceeding</v>
      </c>
      <c r="N335" s="40" t="str">
        <f t="shared" si="41"/>
        <v>P. Phillips, "Investigating Chemical Accidents," 1998 Process Plant Safety Symposium, Houston Texas, 26 October  1998, AIChE.</v>
      </c>
      <c r="O335" s="28" t="s">
        <v>95</v>
      </c>
      <c r="P335" s="28" t="s">
        <v>13321</v>
      </c>
      <c r="Q335" s="33" t="str">
        <f t="shared" si="38"/>
        <v>https://www.aiche.org/academy/conferences/process-plant-safety-symposium/1998/proceeding</v>
      </c>
      <c r="R335" s="33" t="str">
        <f t="shared" si="39"/>
        <v>https://www.aiche.org/academy/conferences/process-plant-safety-symposium/1998/proceeding/session/technical-papers</v>
      </c>
      <c r="S335" s="28" t="s">
        <v>18283</v>
      </c>
      <c r="T335" s="33" t="str">
        <f t="shared" si="40"/>
        <v>https://www.aiche.org/node/1888926/group/9691/session/124311/paper/858201</v>
      </c>
    </row>
    <row r="336" spans="1:20" ht="62" x14ac:dyDescent="0.35">
      <c r="A336" s="29">
        <v>335</v>
      </c>
      <c r="B336" s="29">
        <v>1998</v>
      </c>
      <c r="C336" s="29" t="s">
        <v>13385</v>
      </c>
      <c r="D336" s="28" t="s">
        <v>15510</v>
      </c>
      <c r="E336" s="28" t="s">
        <v>15468</v>
      </c>
      <c r="F336" s="28" t="s">
        <v>13407</v>
      </c>
      <c r="G336" s="28"/>
      <c r="H336" s="28"/>
      <c r="I336" s="29"/>
      <c r="J336" s="28"/>
      <c r="K336" s="39">
        <v>17</v>
      </c>
      <c r="L336" s="28" t="s">
        <v>13503</v>
      </c>
      <c r="M336" s="33" t="str">
        <f t="shared" si="37"/>
        <v>https://www.aiche.org/academy/conferences/process-plant-safety-symposium/1998/proceeding</v>
      </c>
      <c r="N336" s="40" t="str">
        <f t="shared" si="41"/>
        <v>N. Levintow, "Recent Developments in Enforcement of OSHA’s PSM Standard," 1998 Process Plant Safety Symposium, Houston Texas, 26 October  1998, AIChE.</v>
      </c>
      <c r="O336" s="28" t="s">
        <v>98</v>
      </c>
      <c r="P336" s="28" t="s">
        <v>13322</v>
      </c>
      <c r="Q336" s="33" t="str">
        <f t="shared" si="38"/>
        <v>https://www.aiche.org/academy/conferences/process-plant-safety-symposium/1998/proceeding</v>
      </c>
      <c r="R336" s="33" t="str">
        <f t="shared" si="39"/>
        <v>https://www.aiche.org/academy/conferences/process-plant-safety-symposium/1998/proceeding/session/technical-papers</v>
      </c>
      <c r="S336" s="28" t="s">
        <v>18284</v>
      </c>
      <c r="T336" s="33" t="str">
        <f t="shared" si="40"/>
        <v>https://www.aiche.org/node/1888926/group/9691/session/124311/paper/858206</v>
      </c>
    </row>
    <row r="337" spans="1:20" ht="77.5" x14ac:dyDescent="0.35">
      <c r="A337" s="29">
        <v>336</v>
      </c>
      <c r="B337" s="29">
        <v>1998</v>
      </c>
      <c r="C337" s="29" t="s">
        <v>13385</v>
      </c>
      <c r="D337" s="28" t="s">
        <v>15511</v>
      </c>
      <c r="E337" s="28" t="s">
        <v>13408</v>
      </c>
      <c r="F337" s="28" t="s">
        <v>13409</v>
      </c>
      <c r="G337" s="28"/>
      <c r="H337" s="28"/>
      <c r="I337" s="29"/>
      <c r="J337" s="28"/>
      <c r="K337" s="39">
        <v>18</v>
      </c>
      <c r="L337" s="28" t="s">
        <v>13503</v>
      </c>
      <c r="M337" s="33" t="str">
        <f t="shared" si="37"/>
        <v>https://www.aiche.org/academy/conferences/process-plant-safety-symposium/1998/proceeding</v>
      </c>
      <c r="N337" s="40" t="str">
        <f t="shared" si="41"/>
        <v>D. Walker, A. Remson, and J. Rooney, "Making Process Safety Pay Off in Plant Productivity, Reliability, and Quality," 1998 Process Plant Safety Symposium, Houston Texas, 26 October  1998, AIChE.</v>
      </c>
      <c r="O337" s="28" t="s">
        <v>102</v>
      </c>
      <c r="P337" s="28" t="s">
        <v>13323</v>
      </c>
      <c r="Q337" s="33" t="str">
        <f t="shared" si="38"/>
        <v>https://www.aiche.org/academy/conferences/process-plant-safety-symposium/1998/proceeding</v>
      </c>
      <c r="R337" s="33" t="str">
        <f t="shared" si="39"/>
        <v>https://www.aiche.org/academy/conferences/process-plant-safety-symposium/1998/proceeding/session/technical-papers</v>
      </c>
      <c r="S337" s="28" t="s">
        <v>18285</v>
      </c>
      <c r="T337" s="33" t="str">
        <f t="shared" si="40"/>
        <v>https://www.aiche.org/node/1888926/group/9691/session/124311/paper/858211</v>
      </c>
    </row>
    <row r="338" spans="1:20" ht="62" x14ac:dyDescent="0.35">
      <c r="A338" s="29">
        <v>337</v>
      </c>
      <c r="B338" s="29">
        <v>1998</v>
      </c>
      <c r="C338" s="29" t="s">
        <v>13385</v>
      </c>
      <c r="D338" s="28" t="s">
        <v>15511</v>
      </c>
      <c r="E338" s="28" t="s">
        <v>13410</v>
      </c>
      <c r="F338" s="28" t="s">
        <v>13411</v>
      </c>
      <c r="G338" s="28"/>
      <c r="H338" s="28"/>
      <c r="I338" s="29"/>
      <c r="J338" s="28"/>
      <c r="K338" s="39">
        <v>19</v>
      </c>
      <c r="L338" s="28" t="s">
        <v>13503</v>
      </c>
      <c r="M338" s="33" t="str">
        <f t="shared" si="37"/>
        <v>https://www.aiche.org/academy/conferences/process-plant-safety-symposium/1998/proceeding</v>
      </c>
      <c r="N338" s="40" t="str">
        <f t="shared" si="41"/>
        <v>S. Unwin, "Relating Profit Risk Management to Reliability Management," 1998 Process Plant Safety Symposium, Houston Texas, 26 October  1998, AIChE.</v>
      </c>
      <c r="O338" s="28" t="s">
        <v>106</v>
      </c>
      <c r="P338" s="28" t="s">
        <v>13324</v>
      </c>
      <c r="Q338" s="33" t="str">
        <f t="shared" si="38"/>
        <v>https://www.aiche.org/academy/conferences/process-plant-safety-symposium/1998/proceeding</v>
      </c>
      <c r="R338" s="33" t="str">
        <f t="shared" si="39"/>
        <v>https://www.aiche.org/academy/conferences/process-plant-safety-symposium/1998/proceeding/session/technical-papers</v>
      </c>
      <c r="S338" s="28" t="s">
        <v>18286</v>
      </c>
      <c r="T338" s="33" t="str">
        <f t="shared" si="40"/>
        <v>https://www.aiche.org/node/1888926/group/9691/session/124311/paper/858216</v>
      </c>
    </row>
    <row r="339" spans="1:20" ht="77.5" x14ac:dyDescent="0.35">
      <c r="A339" s="29">
        <v>338</v>
      </c>
      <c r="B339" s="29">
        <v>1998</v>
      </c>
      <c r="C339" s="29" t="s">
        <v>13385</v>
      </c>
      <c r="D339" s="28" t="s">
        <v>15511</v>
      </c>
      <c r="E339" s="28" t="s">
        <v>13412</v>
      </c>
      <c r="F339" s="28" t="s">
        <v>13413</v>
      </c>
      <c r="G339" s="28"/>
      <c r="H339" s="28"/>
      <c r="I339" s="29"/>
      <c r="J339" s="28"/>
      <c r="K339" s="39">
        <v>20</v>
      </c>
      <c r="L339" s="28" t="s">
        <v>13503</v>
      </c>
      <c r="M339" s="33" t="str">
        <f t="shared" si="37"/>
        <v>https://www.aiche.org/academy/conferences/process-plant-safety-symposium/1998/proceeding</v>
      </c>
      <c r="N339" s="40" t="str">
        <f t="shared" si="41"/>
        <v>J. Alfiere, D. Lorenzo, and D. Walker, "Reliability Training: Equipping the Plant Staff to Achieve Reliability Excellence," 1998 Process Plant Safety Symposium, Houston Texas, 26 October  1998, AIChE.</v>
      </c>
      <c r="O339" s="28" t="s">
        <v>110</v>
      </c>
      <c r="P339" s="28" t="s">
        <v>13325</v>
      </c>
      <c r="Q339" s="33" t="str">
        <f t="shared" si="38"/>
        <v>https://www.aiche.org/academy/conferences/process-plant-safety-symposium/1998/proceeding</v>
      </c>
      <c r="R339" s="33" t="str">
        <f t="shared" si="39"/>
        <v>https://www.aiche.org/academy/conferences/process-plant-safety-symposium/1998/proceeding/session/technical-papers</v>
      </c>
      <c r="S339" s="28" t="s">
        <v>18287</v>
      </c>
      <c r="T339" s="33" t="str">
        <f t="shared" si="40"/>
        <v>https://www.aiche.org/node/1888926/group/9691/session/124311/paper/858221</v>
      </c>
    </row>
    <row r="340" spans="1:20" ht="62" x14ac:dyDescent="0.35">
      <c r="A340" s="29">
        <v>339</v>
      </c>
      <c r="B340" s="29">
        <v>1998</v>
      </c>
      <c r="C340" s="29" t="s">
        <v>13385</v>
      </c>
      <c r="D340" s="28" t="s">
        <v>11588</v>
      </c>
      <c r="E340" s="28" t="s">
        <v>13414</v>
      </c>
      <c r="F340" s="28" t="s">
        <v>7129</v>
      </c>
      <c r="G340" s="28"/>
      <c r="H340" s="28"/>
      <c r="I340" s="29"/>
      <c r="J340" s="28"/>
      <c r="K340" s="39">
        <v>21</v>
      </c>
      <c r="L340" s="28" t="s">
        <v>13503</v>
      </c>
      <c r="M340" s="33" t="str">
        <f t="shared" si="37"/>
        <v>https://www.aiche.org/academy/conferences/process-plant-safety-symposium/1998/proceeding</v>
      </c>
      <c r="N340" s="40" t="str">
        <f t="shared" si="41"/>
        <v>R. Darby, "Pressure Relief Device Sizing: What’s Known and What’s Not," 1998 Process Plant Safety Symposium, Houston Texas, 26 October  1998, AIChE.</v>
      </c>
      <c r="O340" s="28" t="s">
        <v>114</v>
      </c>
      <c r="P340" s="28" t="s">
        <v>13326</v>
      </c>
      <c r="Q340" s="33" t="str">
        <f t="shared" si="38"/>
        <v>https://www.aiche.org/academy/conferences/process-plant-safety-symposium/1998/proceeding</v>
      </c>
      <c r="R340" s="33" t="str">
        <f t="shared" si="39"/>
        <v>https://www.aiche.org/academy/conferences/process-plant-safety-symposium/1998/proceeding/session/technical-papers</v>
      </c>
      <c r="S340" s="28" t="s">
        <v>18288</v>
      </c>
      <c r="T340" s="33" t="str">
        <f t="shared" si="40"/>
        <v>https://www.aiche.org/node/1888926/group/9691/session/124311/paper/858226</v>
      </c>
    </row>
    <row r="341" spans="1:20" ht="93" x14ac:dyDescent="0.35">
      <c r="A341" s="29">
        <v>340</v>
      </c>
      <c r="B341" s="29">
        <v>1998</v>
      </c>
      <c r="C341" s="29" t="s">
        <v>13385</v>
      </c>
      <c r="D341" s="28" t="s">
        <v>11588</v>
      </c>
      <c r="E341" s="28" t="s">
        <v>15469</v>
      </c>
      <c r="F341" s="28" t="s">
        <v>13415</v>
      </c>
      <c r="G341" s="28"/>
      <c r="H341" s="28"/>
      <c r="I341" s="29"/>
      <c r="J341" s="28"/>
      <c r="K341" s="39">
        <v>22</v>
      </c>
      <c r="L341" s="28" t="s">
        <v>13503</v>
      </c>
      <c r="M341" s="33" t="str">
        <f t="shared" si="37"/>
        <v>https://www.aiche.org/academy/conferences/process-plant-safety-symposium/1998/proceeding</v>
      </c>
      <c r="N341" s="40" t="str">
        <f t="shared" si="41"/>
        <v>H. Kasiri, J. Gallego, R. Krebs et al., "Review of Relief Devices for Oil &amp; Gas Facilities and Software Technology for Their Design and Analysis," 1998 Process Plant Safety Symposium, Houston Texas, 26 October  1998, AIChE.</v>
      </c>
      <c r="O341" s="28" t="s">
        <v>118</v>
      </c>
      <c r="P341" s="28" t="s">
        <v>13327</v>
      </c>
      <c r="Q341" s="33" t="str">
        <f t="shared" si="38"/>
        <v>https://www.aiche.org/academy/conferences/process-plant-safety-symposium/1998/proceeding</v>
      </c>
      <c r="R341" s="33" t="str">
        <f t="shared" si="39"/>
        <v>https://www.aiche.org/academy/conferences/process-plant-safety-symposium/1998/proceeding/session/technical-papers</v>
      </c>
      <c r="S341" s="28" t="s">
        <v>18289</v>
      </c>
      <c r="T341" s="33" t="str">
        <f t="shared" si="40"/>
        <v>https://www.aiche.org/node/1888926/group/9691/session/124311/paper/858231</v>
      </c>
    </row>
    <row r="342" spans="1:20" ht="77.5" x14ac:dyDescent="0.35">
      <c r="A342" s="29">
        <v>341</v>
      </c>
      <c r="B342" s="29">
        <v>1998</v>
      </c>
      <c r="C342" s="29" t="s">
        <v>13385</v>
      </c>
      <c r="D342" s="28" t="s">
        <v>11588</v>
      </c>
      <c r="E342" s="28" t="s">
        <v>13416</v>
      </c>
      <c r="F342" s="28" t="s">
        <v>13417</v>
      </c>
      <c r="G342" s="28"/>
      <c r="H342" s="28"/>
      <c r="I342" s="29"/>
      <c r="J342" s="28"/>
      <c r="K342" s="39">
        <v>23</v>
      </c>
      <c r="L342" s="28" t="s">
        <v>13503</v>
      </c>
      <c r="M342" s="33" t="str">
        <f t="shared" si="37"/>
        <v>https://www.aiche.org/academy/conferences/process-plant-safety-symposium/1998/proceeding</v>
      </c>
      <c r="N342" s="40" t="str">
        <f t="shared" si="41"/>
        <v>J. Lay, "Company Wide Approaches to Emergency Relief System Evaluation and Upgrade: Benefits and Challenges," 1998 Process Plant Safety Symposium, Houston Texas, 26 October  1998, AIChE.</v>
      </c>
      <c r="O342" s="28" t="s">
        <v>122</v>
      </c>
      <c r="P342" s="28" t="s">
        <v>13328</v>
      </c>
      <c r="Q342" s="33" t="str">
        <f t="shared" si="38"/>
        <v>https://www.aiche.org/academy/conferences/process-plant-safety-symposium/1998/proceeding</v>
      </c>
      <c r="R342" s="33" t="str">
        <f t="shared" si="39"/>
        <v>https://www.aiche.org/academy/conferences/process-plant-safety-symposium/1998/proceeding/session/technical-papers</v>
      </c>
      <c r="S342" s="28" t="s">
        <v>18290</v>
      </c>
      <c r="T342" s="33" t="str">
        <f t="shared" si="40"/>
        <v>https://www.aiche.org/node/1888926/group/9691/session/124311/paper/858236</v>
      </c>
    </row>
    <row r="343" spans="1:20" ht="62" x14ac:dyDescent="0.35">
      <c r="A343" s="29">
        <v>342</v>
      </c>
      <c r="B343" s="29">
        <v>1998</v>
      </c>
      <c r="C343" s="29" t="s">
        <v>13385</v>
      </c>
      <c r="D343" s="28" t="s">
        <v>11588</v>
      </c>
      <c r="E343" s="28" t="s">
        <v>13418</v>
      </c>
      <c r="F343" s="28" t="s">
        <v>15470</v>
      </c>
      <c r="G343" s="28"/>
      <c r="H343" s="28"/>
      <c r="I343" s="29"/>
      <c r="J343" s="28"/>
      <c r="K343" s="39">
        <v>24</v>
      </c>
      <c r="L343" s="28" t="s">
        <v>13503</v>
      </c>
      <c r="M343" s="33" t="str">
        <f t="shared" si="37"/>
        <v>https://www.aiche.org/academy/conferences/process-plant-safety-symposium/1998/proceeding</v>
      </c>
      <c r="N343" s="40" t="str">
        <f t="shared" si="41"/>
        <v>V. Edwards and D. DeMichael, "Pressure Relief Device Isolation Methods," 1998 Process Plant Safety Symposium, Houston Texas, 26 October  1998, AIChE.</v>
      </c>
      <c r="O343" s="28" t="s">
        <v>194</v>
      </c>
      <c r="P343" s="28" t="s">
        <v>13329</v>
      </c>
      <c r="Q343" s="33" t="str">
        <f t="shared" si="38"/>
        <v>https://www.aiche.org/academy/conferences/process-plant-safety-symposium/1998/proceeding</v>
      </c>
      <c r="R343" s="33" t="str">
        <f t="shared" si="39"/>
        <v>https://www.aiche.org/academy/conferences/process-plant-safety-symposium/1998/proceeding/session/technical-papers</v>
      </c>
      <c r="S343" s="28" t="s">
        <v>18291</v>
      </c>
      <c r="T343" s="33" t="str">
        <f t="shared" si="40"/>
        <v>https://www.aiche.org/node/1888926/group/9691/session/124311/paper/858241</v>
      </c>
    </row>
    <row r="344" spans="1:20" ht="93" x14ac:dyDescent="0.35">
      <c r="A344" s="29">
        <v>343</v>
      </c>
      <c r="B344" s="29">
        <v>1998</v>
      </c>
      <c r="C344" s="29" t="s">
        <v>13385</v>
      </c>
      <c r="D344" s="28" t="s">
        <v>11588</v>
      </c>
      <c r="E344" s="28" t="s">
        <v>13419</v>
      </c>
      <c r="F344" s="28" t="s">
        <v>15471</v>
      </c>
      <c r="G344" s="28"/>
      <c r="H344" s="28"/>
      <c r="I344" s="29"/>
      <c r="J344" s="28"/>
      <c r="K344" s="39">
        <v>25</v>
      </c>
      <c r="L344" s="28" t="s">
        <v>13503</v>
      </c>
      <c r="M344" s="33" t="str">
        <f t="shared" si="37"/>
        <v>https://www.aiche.org/academy/conferences/process-plant-safety-symposium/1998/proceeding</v>
      </c>
      <c r="N344" s="40" t="str">
        <f t="shared" si="41"/>
        <v>O. Klais, G. Wehmeier and F. Westphal, "Technical Implementation of Retention Systems for Hazardous Materials in the Case of Pressure Relief," 1998 Process Plant Safety Symposium, Houston Texas, 26 October  1998, AIChE.</v>
      </c>
      <c r="O344" s="28" t="s">
        <v>198</v>
      </c>
      <c r="P344" s="28" t="s">
        <v>13330</v>
      </c>
      <c r="Q344" s="33" t="str">
        <f t="shared" si="38"/>
        <v>https://www.aiche.org/academy/conferences/process-plant-safety-symposium/1998/proceeding</v>
      </c>
      <c r="R344" s="33" t="str">
        <f t="shared" si="39"/>
        <v>https://www.aiche.org/academy/conferences/process-plant-safety-symposium/1998/proceeding/session/technical-papers</v>
      </c>
      <c r="S344" s="28" t="s">
        <v>18292</v>
      </c>
      <c r="T344" s="33" t="str">
        <f t="shared" si="40"/>
        <v>https://www.aiche.org/node/1888926/group/9691/session/124311/paper/858246</v>
      </c>
    </row>
    <row r="345" spans="1:20" ht="62" x14ac:dyDescent="0.35">
      <c r="A345" s="29">
        <v>344</v>
      </c>
      <c r="B345" s="29">
        <v>1998</v>
      </c>
      <c r="C345" s="29" t="s">
        <v>13385</v>
      </c>
      <c r="D345" s="28" t="s">
        <v>15512</v>
      </c>
      <c r="E345" s="28" t="s">
        <v>13420</v>
      </c>
      <c r="F345" s="28" t="s">
        <v>7119</v>
      </c>
      <c r="G345" s="28"/>
      <c r="H345" s="28"/>
      <c r="I345" s="29"/>
      <c r="J345" s="28"/>
      <c r="K345" s="39">
        <v>26</v>
      </c>
      <c r="L345" s="28" t="s">
        <v>13503</v>
      </c>
      <c r="M345" s="33" t="str">
        <f t="shared" si="37"/>
        <v>https://www.aiche.org/academy/conferences/process-plant-safety-symposium/1998/proceeding</v>
      </c>
      <c r="N345" s="40" t="str">
        <f t="shared" si="41"/>
        <v>D. Leggett and J. Singh, "Risk Management and Process Safety for the Toll Manufacturer," 1998 Process Plant Safety Symposium, Houston Texas, 26 October  1998, AIChE.</v>
      </c>
      <c r="O345" s="28" t="s">
        <v>202</v>
      </c>
      <c r="P345" s="28" t="s">
        <v>13331</v>
      </c>
      <c r="Q345" s="33" t="str">
        <f t="shared" si="38"/>
        <v>https://www.aiche.org/academy/conferences/process-plant-safety-symposium/1998/proceeding</v>
      </c>
      <c r="R345" s="33" t="str">
        <f t="shared" si="39"/>
        <v>https://www.aiche.org/academy/conferences/process-plant-safety-symposium/1998/proceeding/session/technical-papers</v>
      </c>
      <c r="S345" s="28" t="s">
        <v>18293</v>
      </c>
      <c r="T345" s="33" t="str">
        <f t="shared" si="40"/>
        <v>https://www.aiche.org/node/1888926/group/9691/session/124311/paper/858251</v>
      </c>
    </row>
    <row r="346" spans="1:20" ht="62" x14ac:dyDescent="0.35">
      <c r="A346" s="29">
        <v>345</v>
      </c>
      <c r="B346" s="29">
        <v>1998</v>
      </c>
      <c r="C346" s="29" t="s">
        <v>13385</v>
      </c>
      <c r="D346" s="28" t="s">
        <v>15512</v>
      </c>
      <c r="E346" s="28" t="s">
        <v>15472</v>
      </c>
      <c r="F346" s="28" t="s">
        <v>13421</v>
      </c>
      <c r="G346" s="28"/>
      <c r="H346" s="28"/>
      <c r="I346" s="29"/>
      <c r="J346" s="28"/>
      <c r="K346" s="39">
        <v>27</v>
      </c>
      <c r="L346" s="28" t="s">
        <v>13503</v>
      </c>
      <c r="M346" s="33" t="str">
        <f t="shared" si="37"/>
        <v>https://www.aiche.org/academy/conferences/process-plant-safety-symposium/1998/proceeding</v>
      </c>
      <c r="N346" s="40" t="str">
        <f t="shared" si="41"/>
        <v>A. Lara and S. Mannan, "Dense Gas Dispersion Modeling for Aqueous Solutions," 1998 Process Plant Safety Symposium, Houston Texas, 26 October  1998, AIChE.</v>
      </c>
      <c r="O346" s="28" t="s">
        <v>863</v>
      </c>
      <c r="P346" s="28" t="s">
        <v>13332</v>
      </c>
      <c r="Q346" s="33" t="str">
        <f t="shared" si="38"/>
        <v>https://www.aiche.org/academy/conferences/process-plant-safety-symposium/1998/proceeding</v>
      </c>
      <c r="R346" s="33" t="str">
        <f t="shared" si="39"/>
        <v>https://www.aiche.org/academy/conferences/process-plant-safety-symposium/1998/proceeding/session/technical-papers</v>
      </c>
      <c r="S346" s="28" t="s">
        <v>18294</v>
      </c>
      <c r="T346" s="33" t="str">
        <f t="shared" si="40"/>
        <v>https://www.aiche.org/node/1888926/group/9691/session/124311/paper/858256</v>
      </c>
    </row>
    <row r="347" spans="1:20" ht="93" x14ac:dyDescent="0.35">
      <c r="A347" s="29">
        <v>346</v>
      </c>
      <c r="B347" s="29">
        <v>1998</v>
      </c>
      <c r="C347" s="29" t="s">
        <v>13385</v>
      </c>
      <c r="D347" s="28" t="s">
        <v>15512</v>
      </c>
      <c r="E347" s="28" t="s">
        <v>15473</v>
      </c>
      <c r="F347" s="28" t="s">
        <v>13422</v>
      </c>
      <c r="G347" s="28"/>
      <c r="H347" s="28"/>
      <c r="I347" s="29"/>
      <c r="J347" s="28"/>
      <c r="K347" s="39">
        <v>28</v>
      </c>
      <c r="L347" s="28" t="s">
        <v>13503</v>
      </c>
      <c r="M347" s="33" t="str">
        <f t="shared" si="37"/>
        <v>https://www.aiche.org/academy/conferences/process-plant-safety-symposium/1998/proceeding</v>
      </c>
      <c r="N347" s="40" t="str">
        <f t="shared" si="41"/>
        <v>J. Estes, "Use of Software Technology in the Generation and Submission of Risk Management Plans under EPA’s Rule 40 CFR Part 68," 1998 Process Plant Safety Symposium, Houston Texas, 26 October  1998, AIChE.</v>
      </c>
      <c r="O347" s="28" t="s">
        <v>866</v>
      </c>
      <c r="P347" s="28" t="s">
        <v>13333</v>
      </c>
      <c r="Q347" s="33" t="str">
        <f t="shared" si="38"/>
        <v>https://www.aiche.org/academy/conferences/process-plant-safety-symposium/1998/proceeding</v>
      </c>
      <c r="R347" s="33" t="str">
        <f t="shared" si="39"/>
        <v>https://www.aiche.org/academy/conferences/process-plant-safety-symposium/1998/proceeding/session/technical-papers</v>
      </c>
      <c r="S347" s="28" t="s">
        <v>18295</v>
      </c>
      <c r="T347" s="33" t="str">
        <f t="shared" si="40"/>
        <v>https://www.aiche.org/node/1888926/group/9691/session/124311/paper/858261</v>
      </c>
    </row>
    <row r="348" spans="1:20" ht="62" x14ac:dyDescent="0.35">
      <c r="A348" s="29">
        <v>347</v>
      </c>
      <c r="B348" s="29">
        <v>1998</v>
      </c>
      <c r="C348" s="29" t="s">
        <v>13385</v>
      </c>
      <c r="D348" s="28" t="s">
        <v>13423</v>
      </c>
      <c r="E348" s="28" t="s">
        <v>13424</v>
      </c>
      <c r="F348" s="28" t="s">
        <v>13425</v>
      </c>
      <c r="G348" s="28"/>
      <c r="H348" s="28"/>
      <c r="I348" s="29"/>
      <c r="J348" s="28"/>
      <c r="K348" s="39">
        <v>29</v>
      </c>
      <c r="L348" s="28" t="s">
        <v>13503</v>
      </c>
      <c r="M348" s="33" t="str">
        <f t="shared" si="37"/>
        <v>https://www.aiche.org/academy/conferences/process-plant-safety-symposium/1998/proceeding</v>
      </c>
      <c r="N348" s="40" t="str">
        <f t="shared" si="41"/>
        <v>L. Decker and R. Montgomery, "Defining and Maintaining a RAGAGEP Program," 1998 Process Plant Safety Symposium, Houston Texas, 26 October  1998, AIChE.</v>
      </c>
      <c r="O348" s="28" t="s">
        <v>870</v>
      </c>
      <c r="P348" s="28" t="s">
        <v>13334</v>
      </c>
      <c r="Q348" s="33" t="str">
        <f t="shared" si="38"/>
        <v>https://www.aiche.org/academy/conferences/process-plant-safety-symposium/1998/proceeding</v>
      </c>
      <c r="R348" s="33" t="str">
        <f t="shared" si="39"/>
        <v>https://www.aiche.org/academy/conferences/process-plant-safety-symposium/1998/proceeding/session/technical-papers</v>
      </c>
      <c r="S348" s="28" t="s">
        <v>18296</v>
      </c>
      <c r="T348" s="33" t="str">
        <f t="shared" si="40"/>
        <v>https://www.aiche.org/node/1888926/group/9691/session/124311/paper/858266</v>
      </c>
    </row>
    <row r="349" spans="1:20" ht="62" x14ac:dyDescent="0.35">
      <c r="A349" s="29">
        <v>348</v>
      </c>
      <c r="B349" s="29">
        <v>1998</v>
      </c>
      <c r="C349" s="29" t="s">
        <v>13385</v>
      </c>
      <c r="D349" s="28" t="s">
        <v>13423</v>
      </c>
      <c r="E349" s="28" t="s">
        <v>15474</v>
      </c>
      <c r="F349" s="28" t="s">
        <v>13426</v>
      </c>
      <c r="G349" s="28"/>
      <c r="H349" s="28"/>
      <c r="I349" s="29"/>
      <c r="J349" s="28"/>
      <c r="K349" s="39">
        <v>30</v>
      </c>
      <c r="L349" s="28" t="s">
        <v>13503</v>
      </c>
      <c r="M349" s="33" t="str">
        <f t="shared" si="37"/>
        <v>https://www.aiche.org/academy/conferences/process-plant-safety-symposium/1998/proceeding</v>
      </c>
      <c r="N349" s="40" t="str">
        <f t="shared" si="41"/>
        <v>A. Ahmad, "Using Computational Engineering Databases to Enforce RAGAGEP," 1998 Process Plant Safety Symposium, Houston Texas, 26 October  1998, AIChE.</v>
      </c>
      <c r="O349" s="28" t="s">
        <v>952</v>
      </c>
      <c r="P349" s="28" t="s">
        <v>13335</v>
      </c>
      <c r="Q349" s="33" t="str">
        <f t="shared" si="38"/>
        <v>https://www.aiche.org/academy/conferences/process-plant-safety-symposium/1998/proceeding</v>
      </c>
      <c r="R349" s="33" t="str">
        <f t="shared" si="39"/>
        <v>https://www.aiche.org/academy/conferences/process-plant-safety-symposium/1998/proceeding/session/technical-papers</v>
      </c>
      <c r="S349" s="28" t="s">
        <v>18297</v>
      </c>
      <c r="T349" s="33" t="str">
        <f t="shared" si="40"/>
        <v>https://www.aiche.org/node/1888926/group/9691/session/124311/paper/858271</v>
      </c>
    </row>
    <row r="350" spans="1:20" ht="46.5" x14ac:dyDescent="0.35">
      <c r="A350" s="29">
        <v>349</v>
      </c>
      <c r="B350" s="29">
        <v>1998</v>
      </c>
      <c r="C350" s="29" t="s">
        <v>13385</v>
      </c>
      <c r="D350" s="28" t="s">
        <v>15513</v>
      </c>
      <c r="E350" s="28" t="s">
        <v>13427</v>
      </c>
      <c r="F350" s="28" t="s">
        <v>13428</v>
      </c>
      <c r="G350" s="28"/>
      <c r="H350" s="28"/>
      <c r="I350" s="29"/>
      <c r="J350" s="28"/>
      <c r="K350" s="39">
        <v>31</v>
      </c>
      <c r="L350" s="28" t="s">
        <v>13503</v>
      </c>
      <c r="M350" s="33" t="str">
        <f t="shared" si="37"/>
        <v>https://www.aiche.org/academy/conferences/process-plant-safety-symposium/1998/proceeding</v>
      </c>
      <c r="N350" s="40" t="str">
        <f t="shared" si="41"/>
        <v>J. Wehman, "Safety, Doing Things Right," 1998 Process Plant Safety Symposium, Houston Texas, 26 October  1998, AIChE.</v>
      </c>
      <c r="O350" s="28" t="s">
        <v>954</v>
      </c>
      <c r="P350" s="28" t="s">
        <v>13336</v>
      </c>
      <c r="Q350" s="33" t="str">
        <f t="shared" si="38"/>
        <v>https://www.aiche.org/academy/conferences/process-plant-safety-symposium/1998/proceeding</v>
      </c>
      <c r="R350" s="33" t="str">
        <f t="shared" si="39"/>
        <v>https://www.aiche.org/academy/conferences/process-plant-safety-symposium/1998/proceeding/session/technical-papers</v>
      </c>
      <c r="S350" s="28" t="s">
        <v>18298</v>
      </c>
      <c r="T350" s="33" t="str">
        <f t="shared" si="40"/>
        <v>https://www.aiche.org/node/1888926/group/9691/session/124311/paper/858276</v>
      </c>
    </row>
    <row r="351" spans="1:20" ht="77.5" x14ac:dyDescent="0.35">
      <c r="A351" s="29">
        <v>350</v>
      </c>
      <c r="B351" s="29">
        <v>1998</v>
      </c>
      <c r="C351" s="29" t="s">
        <v>13385</v>
      </c>
      <c r="D351" s="28" t="s">
        <v>15513</v>
      </c>
      <c r="E351" s="28" t="s">
        <v>15475</v>
      </c>
      <c r="F351" s="28" t="s">
        <v>13429</v>
      </c>
      <c r="G351" s="28"/>
      <c r="H351" s="28"/>
      <c r="I351" s="29"/>
      <c r="J351" s="28"/>
      <c r="K351" s="39">
        <v>32</v>
      </c>
      <c r="L351" s="28" t="s">
        <v>13503</v>
      </c>
      <c r="M351" s="33" t="str">
        <f t="shared" si="37"/>
        <v>https://www.aiche.org/academy/conferences/process-plant-safety-symposium/1998/proceeding</v>
      </c>
      <c r="N351" s="40" t="str">
        <f t="shared" si="41"/>
        <v>C. Howat, "Plant &amp; Environmental Safety: Risk and Uncertainty Analysis, A Course Beyond Steady - State and Desired Performance," 1998 Process Plant Safety Symposium, Houston Texas, 26 October  1998, AIChE.</v>
      </c>
      <c r="O351" s="28" t="s">
        <v>958</v>
      </c>
      <c r="P351" s="28" t="s">
        <v>13337</v>
      </c>
      <c r="Q351" s="33" t="str">
        <f t="shared" si="38"/>
        <v>https://www.aiche.org/academy/conferences/process-plant-safety-symposium/1998/proceeding</v>
      </c>
      <c r="R351" s="33" t="str">
        <f t="shared" si="39"/>
        <v>https://www.aiche.org/academy/conferences/process-plant-safety-symposium/1998/proceeding/session/technical-papers</v>
      </c>
      <c r="S351" s="28" t="s">
        <v>18299</v>
      </c>
      <c r="T351" s="33" t="str">
        <f t="shared" si="40"/>
        <v>https://www.aiche.org/node/1888926/group/9691/session/124311/paper/858281</v>
      </c>
    </row>
    <row r="352" spans="1:20" ht="62" x14ac:dyDescent="0.35">
      <c r="A352" s="29">
        <v>351</v>
      </c>
      <c r="B352" s="29">
        <v>1998</v>
      </c>
      <c r="C352" s="29" t="s">
        <v>13385</v>
      </c>
      <c r="D352" s="28" t="s">
        <v>15513</v>
      </c>
      <c r="E352" s="28" t="s">
        <v>13430</v>
      </c>
      <c r="F352" s="28" t="s">
        <v>13431</v>
      </c>
      <c r="G352" s="28"/>
      <c r="H352" s="28"/>
      <c r="I352" s="29"/>
      <c r="J352" s="28"/>
      <c r="K352" s="39">
        <v>33</v>
      </c>
      <c r="L352" s="28" t="s">
        <v>13503</v>
      </c>
      <c r="M352" s="33" t="str">
        <f t="shared" si="37"/>
        <v>https://www.aiche.org/academy/conferences/process-plant-safety-symposium/1998/proceeding</v>
      </c>
      <c r="N352" s="40" t="str">
        <f t="shared" si="41"/>
        <v>J. Cobb, "Ready-to-Use Safety Instructional Materials from SACHE," 1998 Process Plant Safety Symposium, Houston Texas, 26 October  1998, AIChE.</v>
      </c>
      <c r="O352" s="28" t="s">
        <v>960</v>
      </c>
      <c r="P352" s="28" t="s">
        <v>13338</v>
      </c>
      <c r="Q352" s="33" t="str">
        <f t="shared" si="38"/>
        <v>https://www.aiche.org/academy/conferences/process-plant-safety-symposium/1998/proceeding</v>
      </c>
      <c r="R352" s="33" t="str">
        <f t="shared" si="39"/>
        <v>https://www.aiche.org/academy/conferences/process-plant-safety-symposium/1998/proceeding/session/technical-papers</v>
      </c>
      <c r="S352" s="28" t="s">
        <v>18300</v>
      </c>
      <c r="T352" s="33" t="str">
        <f t="shared" si="40"/>
        <v>https://www.aiche.org/node/1888926/group/9691/session/124311/paper/858286</v>
      </c>
    </row>
    <row r="353" spans="1:20" ht="62" x14ac:dyDescent="0.35">
      <c r="A353" s="29">
        <v>352</v>
      </c>
      <c r="B353" s="29">
        <v>1998</v>
      </c>
      <c r="C353" s="29" t="s">
        <v>13385</v>
      </c>
      <c r="D353" s="28" t="s">
        <v>15513</v>
      </c>
      <c r="E353" s="28" t="s">
        <v>15476</v>
      </c>
      <c r="F353" s="28" t="s">
        <v>7129</v>
      </c>
      <c r="G353" s="28"/>
      <c r="H353" s="28"/>
      <c r="I353" s="29"/>
      <c r="J353" s="28"/>
      <c r="K353" s="39">
        <v>34</v>
      </c>
      <c r="L353" s="28" t="s">
        <v>13503</v>
      </c>
      <c r="M353" s="33" t="str">
        <f t="shared" si="37"/>
        <v>https://www.aiche.org/academy/conferences/process-plant-safety-symposium/1998/proceeding</v>
      </c>
      <c r="N353" s="40" t="str">
        <f t="shared" si="41"/>
        <v>R. Darby, "Process Safety Education at Texas A&amp;M University," 1998 Process Plant Safety Symposium, Houston Texas, 26 October  1998, AIChE.</v>
      </c>
      <c r="O353" s="28" t="s">
        <v>967</v>
      </c>
      <c r="P353" s="28" t="s">
        <v>13339</v>
      </c>
      <c r="Q353" s="33" t="str">
        <f t="shared" si="38"/>
        <v>https://www.aiche.org/academy/conferences/process-plant-safety-symposium/1998/proceeding</v>
      </c>
      <c r="R353" s="33" t="str">
        <f t="shared" si="39"/>
        <v>https://www.aiche.org/academy/conferences/process-plant-safety-symposium/1998/proceeding/session/technical-papers</v>
      </c>
      <c r="S353" s="28" t="s">
        <v>18301</v>
      </c>
      <c r="T353" s="33" t="str">
        <f t="shared" si="40"/>
        <v>https://www.aiche.org/node/1888926/group/9691/session/124311/paper/858291</v>
      </c>
    </row>
    <row r="354" spans="1:20" ht="77.5" x14ac:dyDescent="0.35">
      <c r="A354" s="29">
        <v>353</v>
      </c>
      <c r="B354" s="29">
        <v>1998</v>
      </c>
      <c r="C354" s="29" t="s">
        <v>13385</v>
      </c>
      <c r="D354" s="28" t="s">
        <v>15513</v>
      </c>
      <c r="E354" s="28" t="s">
        <v>13432</v>
      </c>
      <c r="F354" s="28" t="s">
        <v>13433</v>
      </c>
      <c r="G354" s="28"/>
      <c r="H354" s="28"/>
      <c r="I354" s="29"/>
      <c r="J354" s="28"/>
      <c r="K354" s="39">
        <v>35</v>
      </c>
      <c r="L354" s="28" t="s">
        <v>13503</v>
      </c>
      <c r="M354" s="33" t="str">
        <f t="shared" si="37"/>
        <v>https://www.aiche.org/academy/conferences/process-plant-safety-symposium/1998/proceeding</v>
      </c>
      <c r="N354" s="40" t="str">
        <f t="shared" si="41"/>
        <v>A. Pintar, J.King, and D. Crowl, "Incorporating Process Safety into the Chemical Engineering Curriculum," 1998 Process Plant Safety Symposium, Houston Texas, 26 October  1998, AIChE.</v>
      </c>
      <c r="O354" s="28" t="s">
        <v>969</v>
      </c>
      <c r="P354" s="28" t="s">
        <v>13340</v>
      </c>
      <c r="Q354" s="33" t="str">
        <f t="shared" si="38"/>
        <v>https://www.aiche.org/academy/conferences/process-plant-safety-symposium/1998/proceeding</v>
      </c>
      <c r="R354" s="33" t="str">
        <f t="shared" si="39"/>
        <v>https://www.aiche.org/academy/conferences/process-plant-safety-symposium/1998/proceeding/session/technical-papers</v>
      </c>
      <c r="S354" s="28" t="s">
        <v>18302</v>
      </c>
      <c r="T354" s="33" t="str">
        <f t="shared" si="40"/>
        <v>https://www.aiche.org/node/1888926/group/9691/session/124311/paper/858296</v>
      </c>
    </row>
    <row r="355" spans="1:20" ht="62" x14ac:dyDescent="0.35">
      <c r="A355" s="29">
        <v>354</v>
      </c>
      <c r="B355" s="29">
        <v>1998</v>
      </c>
      <c r="C355" s="29" t="s">
        <v>13385</v>
      </c>
      <c r="D355" s="28" t="s">
        <v>15513</v>
      </c>
      <c r="E355" s="28" t="s">
        <v>13434</v>
      </c>
      <c r="F355" s="28" t="s">
        <v>12419</v>
      </c>
      <c r="G355" s="28"/>
      <c r="H355" s="28"/>
      <c r="I355" s="29"/>
      <c r="J355" s="28"/>
      <c r="K355" s="39">
        <v>36</v>
      </c>
      <c r="L355" s="28" t="s">
        <v>13503</v>
      </c>
      <c r="M355" s="33" t="str">
        <f t="shared" si="37"/>
        <v>https://www.aiche.org/academy/conferences/process-plant-safety-symposium/1998/proceeding</v>
      </c>
      <c r="N355" s="40" t="str">
        <f t="shared" si="41"/>
        <v>C. Sheppard, "Process Safety in the Curriculum - Explosion Prevention Technical Elective," 1998 Process Plant Safety Symposium, Houston Texas, 26 October  1998, AIChE.</v>
      </c>
      <c r="O355" s="28" t="s">
        <v>972</v>
      </c>
      <c r="P355" s="28" t="s">
        <v>13341</v>
      </c>
      <c r="Q355" s="33" t="str">
        <f t="shared" si="38"/>
        <v>https://www.aiche.org/academy/conferences/process-plant-safety-symposium/1998/proceeding</v>
      </c>
      <c r="R355" s="33" t="str">
        <f t="shared" si="39"/>
        <v>https://www.aiche.org/academy/conferences/process-plant-safety-symposium/1998/proceeding/session/technical-papers</v>
      </c>
      <c r="S355" s="28" t="s">
        <v>18303</v>
      </c>
      <c r="T355" s="33" t="str">
        <f t="shared" si="40"/>
        <v>https://www.aiche.org/node/1888926/group/9691/session/124311/paper/858301</v>
      </c>
    </row>
    <row r="356" spans="1:20" ht="77.5" x14ac:dyDescent="0.35">
      <c r="A356" s="29">
        <v>355</v>
      </c>
      <c r="B356" s="29">
        <v>1998</v>
      </c>
      <c r="C356" s="29" t="s">
        <v>13385</v>
      </c>
      <c r="D356" s="28" t="s">
        <v>15514</v>
      </c>
      <c r="E356" s="28" t="s">
        <v>13435</v>
      </c>
      <c r="F356" s="28" t="s">
        <v>13436</v>
      </c>
      <c r="G356" s="28"/>
      <c r="H356" s="28"/>
      <c r="I356" s="29"/>
      <c r="J356" s="28"/>
      <c r="K356" s="39">
        <v>37</v>
      </c>
      <c r="L356" s="28" t="s">
        <v>13503</v>
      </c>
      <c r="M356" s="33" t="str">
        <f t="shared" si="37"/>
        <v>https://www.aiche.org/academy/conferences/process-plant-safety-symposium/1998/proceeding</v>
      </c>
      <c r="N356" s="40" t="str">
        <f t="shared" si="41"/>
        <v>A.M.Birk, "Propane and LPG BLEVE Incident Simulation for Plant Safety Analysis, Emergency Response Planning and Training," 1998 Process Plant Safety Symposium, Houston Texas, 26 October  1998, AIChE.</v>
      </c>
      <c r="O356" s="28" t="s">
        <v>976</v>
      </c>
      <c r="P356" s="28" t="s">
        <v>13342</v>
      </c>
      <c r="Q356" s="33" t="str">
        <f t="shared" si="38"/>
        <v>https://www.aiche.org/academy/conferences/process-plant-safety-symposium/1998/proceeding</v>
      </c>
      <c r="R356" s="33" t="str">
        <f t="shared" si="39"/>
        <v>https://www.aiche.org/academy/conferences/process-plant-safety-symposium/1998/proceeding/session/technical-papers</v>
      </c>
      <c r="S356" s="28" t="s">
        <v>18304</v>
      </c>
      <c r="T356" s="33" t="str">
        <f t="shared" si="40"/>
        <v>https://www.aiche.org/node/1888926/group/9691/session/124311/paper/858306</v>
      </c>
    </row>
    <row r="357" spans="1:20" ht="62" x14ac:dyDescent="0.35">
      <c r="A357" s="29">
        <v>356</v>
      </c>
      <c r="B357" s="29">
        <v>1998</v>
      </c>
      <c r="C357" s="29" t="s">
        <v>13385</v>
      </c>
      <c r="D357" s="28" t="s">
        <v>15515</v>
      </c>
      <c r="E357" s="28" t="s">
        <v>15477</v>
      </c>
      <c r="F357" s="28" t="s">
        <v>13437</v>
      </c>
      <c r="G357" s="28"/>
      <c r="H357" s="28"/>
      <c r="I357" s="29"/>
      <c r="J357" s="28"/>
      <c r="K357" s="39">
        <v>38</v>
      </c>
      <c r="L357" s="28" t="s">
        <v>13503</v>
      </c>
      <c r="M357" s="33" t="str">
        <f t="shared" si="37"/>
        <v>https://www.aiche.org/academy/conferences/process-plant-safety-symposium/1998/proceeding</v>
      </c>
      <c r="N357" s="40" t="str">
        <f t="shared" si="41"/>
        <v>D. Daley and B. Bosler, "Y2K Readiness in an Operating Plant," 1998 Process Plant Safety Symposium, Houston Texas, 26 October  1998, AIChE.</v>
      </c>
      <c r="O357" s="28" t="s">
        <v>981</v>
      </c>
      <c r="P357" s="28" t="s">
        <v>13343</v>
      </c>
      <c r="Q357" s="33" t="str">
        <f t="shared" si="38"/>
        <v>https://www.aiche.org/academy/conferences/process-plant-safety-symposium/1998/proceeding</v>
      </c>
      <c r="R357" s="33" t="str">
        <f t="shared" si="39"/>
        <v>https://www.aiche.org/academy/conferences/process-plant-safety-symposium/1998/proceeding/session/technical-papers</v>
      </c>
      <c r="S357" s="28" t="s">
        <v>18305</v>
      </c>
      <c r="T357" s="33" t="str">
        <f t="shared" si="40"/>
        <v>https://www.aiche.org/node/1888926/group/9691/session/124311/paper/858311</v>
      </c>
    </row>
    <row r="358" spans="1:20" ht="46.5" x14ac:dyDescent="0.35">
      <c r="A358" s="29">
        <v>357</v>
      </c>
      <c r="B358" s="29">
        <v>1998</v>
      </c>
      <c r="C358" s="29" t="s">
        <v>13385</v>
      </c>
      <c r="D358" s="28" t="s">
        <v>15515</v>
      </c>
      <c r="E358" s="28" t="s">
        <v>13438</v>
      </c>
      <c r="F358" s="28" t="s">
        <v>13439</v>
      </c>
      <c r="G358" s="28"/>
      <c r="H358" s="28"/>
      <c r="I358" s="29"/>
      <c r="J358" s="28"/>
      <c r="K358" s="39">
        <v>39</v>
      </c>
      <c r="L358" s="28" t="s">
        <v>13503</v>
      </c>
      <c r="M358" s="33" t="str">
        <f t="shared" si="37"/>
        <v>https://www.aiche.org/academy/conferences/process-plant-safety-symposium/1998/proceeding</v>
      </c>
      <c r="N358" s="40" t="str">
        <f t="shared" si="41"/>
        <v>W. H. Bosler, "Y2K: Religion or Science?," 1998 Process Plant Safety Symposium, Houston Texas, 26 October  1998, AIChE.</v>
      </c>
      <c r="O358" s="28" t="s">
        <v>983</v>
      </c>
      <c r="P358" s="28" t="s">
        <v>13344</v>
      </c>
      <c r="Q358" s="33" t="str">
        <f t="shared" si="38"/>
        <v>https://www.aiche.org/academy/conferences/process-plant-safety-symposium/1998/proceeding</v>
      </c>
      <c r="R358" s="33" t="str">
        <f t="shared" si="39"/>
        <v>https://www.aiche.org/academy/conferences/process-plant-safety-symposium/1998/proceeding/session/technical-papers</v>
      </c>
      <c r="S358" s="28" t="s">
        <v>18306</v>
      </c>
      <c r="T358" s="33" t="str">
        <f t="shared" si="40"/>
        <v>https://www.aiche.org/node/1888926/group/9691/session/124311/paper/858316</v>
      </c>
    </row>
    <row r="359" spans="1:20" ht="46.5" x14ac:dyDescent="0.35">
      <c r="A359" s="29">
        <v>358</v>
      </c>
      <c r="B359" s="29">
        <v>1998</v>
      </c>
      <c r="C359" s="29" t="s">
        <v>13385</v>
      </c>
      <c r="D359" s="28" t="s">
        <v>15515</v>
      </c>
      <c r="E359" s="28" t="s">
        <v>13440</v>
      </c>
      <c r="F359" s="28" t="s">
        <v>3160</v>
      </c>
      <c r="G359" s="28"/>
      <c r="H359" s="28"/>
      <c r="I359" s="29"/>
      <c r="J359" s="28"/>
      <c r="K359" s="39">
        <v>40</v>
      </c>
      <c r="L359" s="28" t="s">
        <v>13503</v>
      </c>
      <c r="M359" s="33" t="str">
        <f t="shared" si="37"/>
        <v>https://www.aiche.org/academy/conferences/process-plant-safety-symposium/1998/proceeding</v>
      </c>
      <c r="N359" s="40" t="str">
        <f t="shared" si="41"/>
        <v>A. E. Summers, "Year 2000 Compliance," 1998 Process Plant Safety Symposium, Houston Texas, 26 October  1998, AIChE.</v>
      </c>
      <c r="O359" s="28" t="s">
        <v>987</v>
      </c>
      <c r="P359" s="28" t="s">
        <v>13345</v>
      </c>
      <c r="Q359" s="33" t="str">
        <f t="shared" si="38"/>
        <v>https://www.aiche.org/academy/conferences/process-plant-safety-symposium/1998/proceeding</v>
      </c>
      <c r="R359" s="33" t="str">
        <f t="shared" si="39"/>
        <v>https://www.aiche.org/academy/conferences/process-plant-safety-symposium/1998/proceeding/session/technical-papers</v>
      </c>
      <c r="S359" s="28" t="s">
        <v>18307</v>
      </c>
      <c r="T359" s="33" t="str">
        <f t="shared" si="40"/>
        <v>https://www.aiche.org/node/1888926/group/9691/session/124311/paper/858321</v>
      </c>
    </row>
    <row r="360" spans="1:20" ht="77.5" x14ac:dyDescent="0.35">
      <c r="A360" s="29">
        <v>359</v>
      </c>
      <c r="B360" s="29">
        <v>1998</v>
      </c>
      <c r="C360" s="29" t="s">
        <v>13385</v>
      </c>
      <c r="D360" s="28" t="s">
        <v>15516</v>
      </c>
      <c r="E360" s="28" t="s">
        <v>13441</v>
      </c>
      <c r="F360" s="28" t="s">
        <v>15478</v>
      </c>
      <c r="G360" s="28"/>
      <c r="H360" s="28"/>
      <c r="I360" s="29"/>
      <c r="J360" s="28"/>
      <c r="K360" s="39">
        <v>41</v>
      </c>
      <c r="L360" s="28" t="s">
        <v>13503</v>
      </c>
      <c r="M360" s="33" t="str">
        <f t="shared" si="37"/>
        <v>https://www.aiche.org/academy/conferences/process-plant-safety-symposium/1998/proceeding</v>
      </c>
      <c r="N360" s="40" t="str">
        <f t="shared" si="41"/>
        <v>W. Fischer and N. Anderson, "The Frontline Learning Organization: From Concept to Competitive Advantage," 1998 Process Plant Safety Symposium, Houston Texas, 26 October  1998, AIChE.</v>
      </c>
      <c r="O360" s="28" t="s">
        <v>989</v>
      </c>
      <c r="P360" s="28" t="s">
        <v>13346</v>
      </c>
      <c r="Q360" s="33" t="str">
        <f t="shared" si="38"/>
        <v>https://www.aiche.org/academy/conferences/process-plant-safety-symposium/1998/proceeding</v>
      </c>
      <c r="R360" s="33" t="str">
        <f t="shared" si="39"/>
        <v>https://www.aiche.org/academy/conferences/process-plant-safety-symposium/1998/proceeding/session/technical-papers</v>
      </c>
      <c r="S360" s="28" t="s">
        <v>18308</v>
      </c>
      <c r="T360" s="33" t="str">
        <f t="shared" si="40"/>
        <v>https://www.aiche.org/node/1888926/group/9691/session/124311/paper/858326</v>
      </c>
    </row>
    <row r="361" spans="1:20" ht="77.5" x14ac:dyDescent="0.35">
      <c r="A361" s="29">
        <v>360</v>
      </c>
      <c r="B361" s="29">
        <v>1998</v>
      </c>
      <c r="C361" s="29" t="s">
        <v>13385</v>
      </c>
      <c r="D361" s="28" t="s">
        <v>15516</v>
      </c>
      <c r="E361" s="28" t="s">
        <v>13442</v>
      </c>
      <c r="F361" s="28" t="s">
        <v>15479</v>
      </c>
      <c r="G361" s="28"/>
      <c r="H361" s="28"/>
      <c r="I361" s="29"/>
      <c r="J361" s="28"/>
      <c r="K361" s="39">
        <v>42</v>
      </c>
      <c r="L361" s="28" t="s">
        <v>13503</v>
      </c>
      <c r="M361" s="33" t="str">
        <f t="shared" si="37"/>
        <v>https://www.aiche.org/academy/conferences/process-plant-safety-symposium/1998/proceeding</v>
      </c>
      <c r="N361" s="40" t="str">
        <f t="shared" si="41"/>
        <v>W. Webb and L. V. Heuval, "Changing the Workplace Culture to Reap the Benefits of Good Reliability Programs," 1998 Process Plant Safety Symposium, Houston Texas, 26 October  1998, AIChE.</v>
      </c>
      <c r="O361" s="28" t="s">
        <v>993</v>
      </c>
      <c r="P361" s="28" t="s">
        <v>13347</v>
      </c>
      <c r="Q361" s="33" t="str">
        <f t="shared" si="38"/>
        <v>https://www.aiche.org/academy/conferences/process-plant-safety-symposium/1998/proceeding</v>
      </c>
      <c r="R361" s="33" t="str">
        <f t="shared" si="39"/>
        <v>https://www.aiche.org/academy/conferences/process-plant-safety-symposium/1998/proceeding/session/technical-papers</v>
      </c>
      <c r="S361" s="28" t="s">
        <v>18309</v>
      </c>
      <c r="T361" s="33" t="str">
        <f t="shared" si="40"/>
        <v>https://www.aiche.org/node/1888926/group/9691/session/124311/paper/858331</v>
      </c>
    </row>
    <row r="362" spans="1:20" ht="62" x14ac:dyDescent="0.35">
      <c r="A362" s="29">
        <v>361</v>
      </c>
      <c r="B362" s="29">
        <v>1998</v>
      </c>
      <c r="C362" s="29" t="s">
        <v>13385</v>
      </c>
      <c r="D362" s="28" t="s">
        <v>15517</v>
      </c>
      <c r="E362" s="28" t="s">
        <v>15504</v>
      </c>
      <c r="F362" s="28" t="s">
        <v>15480</v>
      </c>
      <c r="G362" s="28"/>
      <c r="H362" s="28"/>
      <c r="I362" s="29"/>
      <c r="J362" s="28"/>
      <c r="K362" s="39">
        <v>43</v>
      </c>
      <c r="L362" s="28" t="s">
        <v>13503</v>
      </c>
      <c r="M362" s="33" t="str">
        <f t="shared" si="37"/>
        <v>https://www.aiche.org/academy/conferences/process-plant-safety-symposium/1998/proceeding</v>
      </c>
      <c r="N362" s="40" t="str">
        <f t="shared" si="41"/>
        <v>J. Coe and S. E. Anderson, "Risk Management Planning Presentation," 1998 Process Plant Safety Symposium, Houston Texas, 26 October  1998, AIChE.</v>
      </c>
      <c r="O362" s="28" t="s">
        <v>995</v>
      </c>
      <c r="P362" s="28" t="s">
        <v>13348</v>
      </c>
      <c r="Q362" s="33" t="str">
        <f t="shared" si="38"/>
        <v>https://www.aiche.org/academy/conferences/process-plant-safety-symposium/1998/proceeding</v>
      </c>
      <c r="R362" s="33" t="str">
        <f t="shared" si="39"/>
        <v>https://www.aiche.org/academy/conferences/process-plant-safety-symposium/1998/proceeding/session/technical-papers</v>
      </c>
      <c r="S362" s="28" t="s">
        <v>18310</v>
      </c>
      <c r="T362" s="33" t="str">
        <f t="shared" si="40"/>
        <v>https://www.aiche.org/node/1888926/group/9691/session/124311/paper/858336</v>
      </c>
    </row>
    <row r="363" spans="1:20" ht="62" x14ac:dyDescent="0.35">
      <c r="A363" s="29">
        <v>362</v>
      </c>
      <c r="B363" s="29">
        <v>1998</v>
      </c>
      <c r="C363" s="29" t="s">
        <v>13385</v>
      </c>
      <c r="D363" s="28" t="s">
        <v>11437</v>
      </c>
      <c r="E363" s="28" t="s">
        <v>13443</v>
      </c>
      <c r="F363" s="28" t="s">
        <v>13444</v>
      </c>
      <c r="G363" s="28"/>
      <c r="H363" s="28"/>
      <c r="I363" s="29"/>
      <c r="J363" s="28"/>
      <c r="K363" s="39">
        <v>44</v>
      </c>
      <c r="L363" s="28" t="s">
        <v>13503</v>
      </c>
      <c r="M363" s="33" t="str">
        <f t="shared" si="37"/>
        <v>https://www.aiche.org/academy/conferences/process-plant-safety-symposium/1998/proceeding</v>
      </c>
      <c r="N363" s="40" t="str">
        <f t="shared" ref="N363:N393" si="42">F363&amp;", """&amp;E363&amp;","" "&amp;L364&amp;", AIChE"&amp;"."</f>
        <v>S. Hartung, "Revalidation of a Large Flare Stack - Practical Lessons Learned," 1998 Process Plant Safety Symposium, Houston Texas, 26 October  1998, AIChE.</v>
      </c>
      <c r="O363" s="28" t="s">
        <v>999</v>
      </c>
      <c r="P363" s="28" t="s">
        <v>13349</v>
      </c>
      <c r="Q363" s="33" t="str">
        <f t="shared" si="38"/>
        <v>https://www.aiche.org/academy/conferences/process-plant-safety-symposium/1998/proceeding</v>
      </c>
      <c r="R363" s="33" t="str">
        <f t="shared" si="39"/>
        <v>https://www.aiche.org/academy/conferences/process-plant-safety-symposium/1998/proceeding/session/technical-papers</v>
      </c>
      <c r="S363" s="28" t="s">
        <v>18311</v>
      </c>
      <c r="T363" s="33" t="str">
        <f t="shared" si="40"/>
        <v>https://www.aiche.org/node/1888926/group/9691/session/124311/paper/858341</v>
      </c>
    </row>
    <row r="364" spans="1:20" ht="77.5" x14ac:dyDescent="0.35">
      <c r="A364" s="29">
        <v>363</v>
      </c>
      <c r="B364" s="29">
        <v>1998</v>
      </c>
      <c r="C364" s="29" t="s">
        <v>13385</v>
      </c>
      <c r="D364" s="28" t="s">
        <v>11437</v>
      </c>
      <c r="E364" s="28" t="s">
        <v>13445</v>
      </c>
      <c r="F364" s="28" t="s">
        <v>13446</v>
      </c>
      <c r="G364" s="28"/>
      <c r="H364" s="28"/>
      <c r="I364" s="29"/>
      <c r="J364" s="28"/>
      <c r="K364" s="39">
        <v>45</v>
      </c>
      <c r="L364" s="28" t="s">
        <v>13503</v>
      </c>
      <c r="M364" s="33" t="str">
        <f t="shared" si="37"/>
        <v>https://www.aiche.org/academy/conferences/process-plant-safety-symposium/1998/proceeding</v>
      </c>
      <c r="N364" s="40" t="str">
        <f t="shared" si="42"/>
        <v>R. Montgomery and A. Huff, "Selecting an Analysis Methodology for Performing a Layer of Protection Analysis," 1998 Process Plant Safety Symposium, Houston Texas, 26 October  1998, AIChE.</v>
      </c>
      <c r="O364" s="28" t="s">
        <v>1003</v>
      </c>
      <c r="P364" s="28" t="s">
        <v>13350</v>
      </c>
      <c r="Q364" s="33" t="str">
        <f t="shared" si="38"/>
        <v>https://www.aiche.org/academy/conferences/process-plant-safety-symposium/1998/proceeding</v>
      </c>
      <c r="R364" s="33" t="str">
        <f t="shared" si="39"/>
        <v>https://www.aiche.org/academy/conferences/process-plant-safety-symposium/1998/proceeding/session/technical-papers</v>
      </c>
      <c r="S364" s="28" t="s">
        <v>18312</v>
      </c>
      <c r="T364" s="33" t="str">
        <f t="shared" si="40"/>
        <v>https://www.aiche.org/node/1888926/group/9691/session/124311/paper/858346</v>
      </c>
    </row>
    <row r="365" spans="1:20" ht="77.5" x14ac:dyDescent="0.35">
      <c r="A365" s="29">
        <v>364</v>
      </c>
      <c r="B365" s="29">
        <v>1998</v>
      </c>
      <c r="C365" s="29" t="s">
        <v>13385</v>
      </c>
      <c r="D365" s="28" t="s">
        <v>11437</v>
      </c>
      <c r="E365" s="28" t="s">
        <v>13447</v>
      </c>
      <c r="F365" s="28" t="s">
        <v>15481</v>
      </c>
      <c r="G365" s="28"/>
      <c r="H365" s="28"/>
      <c r="I365" s="29"/>
      <c r="J365" s="28"/>
      <c r="K365" s="39">
        <v>46</v>
      </c>
      <c r="L365" s="28" t="s">
        <v>13503</v>
      </c>
      <c r="M365" s="33" t="str">
        <f t="shared" si="37"/>
        <v>https://www.aiche.org/academy/conferences/process-plant-safety-symposium/1998/proceeding</v>
      </c>
      <c r="N365" s="40" t="str">
        <f t="shared" si="42"/>
        <v>K. Zimmermann, M. Monson and C. Fuentes, "A Sensitivity Analysis of PHAST Model Parameters for Formaldehyde Spills," 1998 Process Plant Safety Symposium, Houston Texas, 26 October  1998, AIChE.</v>
      </c>
      <c r="O365" s="28" t="s">
        <v>1005</v>
      </c>
      <c r="P365" s="28" t="s">
        <v>13351</v>
      </c>
      <c r="Q365" s="33" t="str">
        <f t="shared" si="38"/>
        <v>https://www.aiche.org/academy/conferences/process-plant-safety-symposium/1998/proceeding</v>
      </c>
      <c r="R365" s="33" t="str">
        <f t="shared" si="39"/>
        <v>https://www.aiche.org/academy/conferences/process-plant-safety-symposium/1998/proceeding/session/technical-papers</v>
      </c>
      <c r="S365" s="28" t="s">
        <v>18313</v>
      </c>
      <c r="T365" s="33" t="str">
        <f t="shared" si="40"/>
        <v>https://www.aiche.org/node/1888926/group/9691/session/124311/paper/858351</v>
      </c>
    </row>
    <row r="366" spans="1:20" ht="77.5" x14ac:dyDescent="0.35">
      <c r="A366" s="29">
        <v>365</v>
      </c>
      <c r="B366" s="29">
        <v>1998</v>
      </c>
      <c r="C366" s="29" t="s">
        <v>13385</v>
      </c>
      <c r="D366" s="28" t="s">
        <v>11437</v>
      </c>
      <c r="E366" s="28" t="s">
        <v>15482</v>
      </c>
      <c r="F366" s="28" t="s">
        <v>13448</v>
      </c>
      <c r="G366" s="28"/>
      <c r="H366" s="28"/>
      <c r="I366" s="29"/>
      <c r="J366" s="28"/>
      <c r="K366" s="39">
        <v>47</v>
      </c>
      <c r="L366" s="28" t="s">
        <v>13503</v>
      </c>
      <c r="M366" s="33" t="str">
        <f t="shared" si="37"/>
        <v>https://www.aiche.org/academy/conferences/process-plant-safety-symposium/1998/proceeding</v>
      </c>
      <c r="N366" s="40" t="str">
        <f t="shared" si="42"/>
        <v>I. Shaikh and S. Mannan, "Source-Term Modeling for High Pressure, High Temperature Releases of High Flash Point Fluids," 1998 Process Plant Safety Symposium, Houston Texas, 26 October  1998, AIChE.</v>
      </c>
      <c r="O366" s="28" t="s">
        <v>1268</v>
      </c>
      <c r="P366" s="28" t="s">
        <v>13352</v>
      </c>
      <c r="Q366" s="33" t="str">
        <f t="shared" si="38"/>
        <v>https://www.aiche.org/academy/conferences/process-plant-safety-symposium/1998/proceeding</v>
      </c>
      <c r="R366" s="33" t="str">
        <f t="shared" si="39"/>
        <v>https://www.aiche.org/academy/conferences/process-plant-safety-symposium/1998/proceeding/session/technical-papers</v>
      </c>
      <c r="S366" s="28" t="s">
        <v>18314</v>
      </c>
      <c r="T366" s="33" t="str">
        <f t="shared" si="40"/>
        <v>https://www.aiche.org/node/1888926/group/9691/session/124311/paper/858356</v>
      </c>
    </row>
    <row r="367" spans="1:20" ht="77.5" x14ac:dyDescent="0.35">
      <c r="A367" s="29">
        <v>366</v>
      </c>
      <c r="B367" s="29">
        <v>1998</v>
      </c>
      <c r="C367" s="29" t="s">
        <v>13385</v>
      </c>
      <c r="D367" s="28" t="s">
        <v>11437</v>
      </c>
      <c r="E367" s="28" t="s">
        <v>13449</v>
      </c>
      <c r="F367" s="28" t="s">
        <v>13450</v>
      </c>
      <c r="G367" s="28"/>
      <c r="H367" s="28"/>
      <c r="I367" s="29"/>
      <c r="J367" s="28"/>
      <c r="K367" s="39">
        <v>48</v>
      </c>
      <c r="L367" s="28" t="s">
        <v>13503</v>
      </c>
      <c r="M367" s="33" t="str">
        <f t="shared" si="37"/>
        <v>https://www.aiche.org/academy/conferences/process-plant-safety-symposium/1998/proceeding</v>
      </c>
      <c r="N367" s="40" t="str">
        <f t="shared" si="42"/>
        <v>T. Melton and D. Johnson, "A Method for Evaluating Hazards of Low Volatility Toxic Liquids," 1998 Process Plant Safety Symposium, Houston Texas, 26 October  1998, AIChE.</v>
      </c>
      <c r="O367" s="28" t="s">
        <v>1270</v>
      </c>
      <c r="P367" s="28" t="s">
        <v>13353</v>
      </c>
      <c r="Q367" s="33" t="str">
        <f t="shared" si="38"/>
        <v>https://www.aiche.org/academy/conferences/process-plant-safety-symposium/1998/proceeding</v>
      </c>
      <c r="R367" s="33" t="str">
        <f t="shared" si="39"/>
        <v>https://www.aiche.org/academy/conferences/process-plant-safety-symposium/1998/proceeding/session/technical-papers</v>
      </c>
      <c r="S367" s="28" t="s">
        <v>18315</v>
      </c>
      <c r="T367" s="33" t="str">
        <f t="shared" si="40"/>
        <v>https://www.aiche.org/node/1888926/group/9691/session/124311/paper/858361</v>
      </c>
    </row>
    <row r="368" spans="1:20" ht="77.5" x14ac:dyDescent="0.35">
      <c r="A368" s="29">
        <v>367</v>
      </c>
      <c r="B368" s="29">
        <v>1998</v>
      </c>
      <c r="C368" s="29" t="s">
        <v>13385</v>
      </c>
      <c r="D368" s="28" t="s">
        <v>17</v>
      </c>
      <c r="E368" s="28" t="s">
        <v>13451</v>
      </c>
      <c r="F368" s="28" t="s">
        <v>13452</v>
      </c>
      <c r="G368" s="28"/>
      <c r="H368" s="28"/>
      <c r="I368" s="29"/>
      <c r="J368" s="28"/>
      <c r="K368" s="39">
        <v>49</v>
      </c>
      <c r="L368" s="28" t="s">
        <v>13503</v>
      </c>
      <c r="M368" s="33" t="str">
        <f t="shared" si="37"/>
        <v>https://www.aiche.org/academy/conferences/process-plant-safety-symposium/1998/proceeding</v>
      </c>
      <c r="N368" s="40" t="str">
        <f t="shared" si="42"/>
        <v>J. Hayes, R. Montgomery, and A. Remson, "Transforming Your Mechanical Integrity Program into a Reliability Program," 1998 Process Plant Safety Symposium, Houston Texas, 26 October  1998, AIChE.</v>
      </c>
      <c r="O368" s="28" t="s">
        <v>1273</v>
      </c>
      <c r="P368" s="28" t="s">
        <v>13354</v>
      </c>
      <c r="Q368" s="33" t="str">
        <f t="shared" si="38"/>
        <v>https://www.aiche.org/academy/conferences/process-plant-safety-symposium/1998/proceeding</v>
      </c>
      <c r="R368" s="33" t="str">
        <f t="shared" si="39"/>
        <v>https://www.aiche.org/academy/conferences/process-plant-safety-symposium/1998/proceeding/session/technical-papers</v>
      </c>
      <c r="S368" s="28" t="s">
        <v>18316</v>
      </c>
      <c r="T368" s="33" t="str">
        <f t="shared" si="40"/>
        <v>https://www.aiche.org/node/1888926/group/9691/session/124311/paper/858366</v>
      </c>
    </row>
    <row r="369" spans="1:20" ht="93" x14ac:dyDescent="0.35">
      <c r="A369" s="29">
        <v>368</v>
      </c>
      <c r="B369" s="29">
        <v>1998</v>
      </c>
      <c r="C369" s="29" t="s">
        <v>13385</v>
      </c>
      <c r="D369" s="28" t="s">
        <v>15518</v>
      </c>
      <c r="E369" s="28" t="s">
        <v>13453</v>
      </c>
      <c r="F369" s="40" t="s">
        <v>15505</v>
      </c>
      <c r="G369" s="28"/>
      <c r="H369" s="28"/>
      <c r="I369" s="29"/>
      <c r="J369" s="28"/>
      <c r="K369" s="39">
        <v>50</v>
      </c>
      <c r="L369" s="28" t="s">
        <v>13503</v>
      </c>
      <c r="M369" s="33" t="str">
        <f t="shared" si="37"/>
        <v>https://www.aiche.org/academy/conferences/process-plant-safety-symposium/1998/proceeding</v>
      </c>
      <c r="N369" s="40" t="str">
        <f t="shared" si="42"/>
        <v>D.W.B. Wilson and M. Rowbottom, "Changing Safely-A Methodology for the Structured Assessment of Modifications to Safety Management Systems and Organizations," 1998 Process Plant Safety Symposium, Houston Texas, 26 October  1998, AIChE.</v>
      </c>
      <c r="O369" s="28" t="s">
        <v>1275</v>
      </c>
      <c r="P369" s="28" t="s">
        <v>13355</v>
      </c>
      <c r="Q369" s="33" t="str">
        <f t="shared" si="38"/>
        <v>https://www.aiche.org/academy/conferences/process-plant-safety-symposium/1998/proceeding</v>
      </c>
      <c r="R369" s="33" t="str">
        <f t="shared" si="39"/>
        <v>https://www.aiche.org/academy/conferences/process-plant-safety-symposium/1998/proceeding/session/technical-papers</v>
      </c>
      <c r="S369" s="28" t="s">
        <v>18317</v>
      </c>
      <c r="T369" s="33" t="str">
        <f t="shared" si="40"/>
        <v>https://www.aiche.org/node/1888926/group/9691/session/124311/paper/858371</v>
      </c>
    </row>
    <row r="370" spans="1:20" ht="62" x14ac:dyDescent="0.35">
      <c r="A370" s="29">
        <v>369</v>
      </c>
      <c r="B370" s="29">
        <v>1998</v>
      </c>
      <c r="C370" s="29" t="s">
        <v>13385</v>
      </c>
      <c r="D370" s="28" t="s">
        <v>15518</v>
      </c>
      <c r="E370" s="28" t="s">
        <v>13454</v>
      </c>
      <c r="F370" s="28" t="s">
        <v>13455</v>
      </c>
      <c r="G370" s="28"/>
      <c r="H370" s="28"/>
      <c r="I370" s="29"/>
      <c r="J370" s="28"/>
      <c r="K370" s="39">
        <v>51</v>
      </c>
      <c r="L370" s="28" t="s">
        <v>13503</v>
      </c>
      <c r="M370" s="33" t="str">
        <f t="shared" si="37"/>
        <v>https://www.aiche.org/academy/conferences/process-plant-safety-symposium/1998/proceeding</v>
      </c>
      <c r="N370" s="40" t="str">
        <f t="shared" si="42"/>
        <v>K. Ford and A. Summers, "Is Your SIS Grandfathered Under ANSI/ISA S84.01-1996?," 1998 Process Plant Safety Symposium, Houston Texas, 26 October  1998, AIChE.</v>
      </c>
      <c r="O370" s="28" t="s">
        <v>1279</v>
      </c>
      <c r="P370" s="28" t="s">
        <v>13356</v>
      </c>
      <c r="Q370" s="33" t="str">
        <f t="shared" si="38"/>
        <v>https://www.aiche.org/academy/conferences/process-plant-safety-symposium/1998/proceeding</v>
      </c>
      <c r="R370" s="33" t="str">
        <f t="shared" si="39"/>
        <v>https://www.aiche.org/academy/conferences/process-plant-safety-symposium/1998/proceeding/session/technical-papers</v>
      </c>
      <c r="S370" s="28" t="s">
        <v>18318</v>
      </c>
      <c r="T370" s="33" t="str">
        <f t="shared" si="40"/>
        <v>https://www.aiche.org/node/1888926/group/9691/session/124311/paper/858376</v>
      </c>
    </row>
    <row r="371" spans="1:20" ht="62" x14ac:dyDescent="0.35">
      <c r="A371" s="29">
        <v>370</v>
      </c>
      <c r="B371" s="29">
        <v>1998</v>
      </c>
      <c r="C371" s="29" t="s">
        <v>13385</v>
      </c>
      <c r="D371" s="28" t="s">
        <v>14940</v>
      </c>
      <c r="E371" s="28" t="s">
        <v>13456</v>
      </c>
      <c r="F371" s="28" t="s">
        <v>10232</v>
      </c>
      <c r="G371" s="28"/>
      <c r="H371" s="28"/>
      <c r="I371" s="29"/>
      <c r="J371" s="28"/>
      <c r="K371" s="39">
        <v>52</v>
      </c>
      <c r="L371" s="28" t="s">
        <v>13503</v>
      </c>
      <c r="M371" s="33" t="str">
        <f t="shared" si="37"/>
        <v>https://www.aiche.org/academy/conferences/process-plant-safety-symposium/1998/proceeding</v>
      </c>
      <c r="N371" s="40" t="str">
        <f t="shared" si="42"/>
        <v>J. Murphy, "The Reactive Chemicals Risk Management Process," 1998 Process Plant Safety Symposium, Houston Texas, 26 October  1998, AIChE.</v>
      </c>
      <c r="O371" s="28" t="s">
        <v>1280</v>
      </c>
      <c r="P371" s="28" t="s">
        <v>13357</v>
      </c>
      <c r="Q371" s="33" t="str">
        <f t="shared" si="38"/>
        <v>https://www.aiche.org/academy/conferences/process-plant-safety-symposium/1998/proceeding</v>
      </c>
      <c r="R371" s="33" t="str">
        <f t="shared" si="39"/>
        <v>https://www.aiche.org/academy/conferences/process-plant-safety-symposium/1998/proceeding/session/technical-papers</v>
      </c>
      <c r="S371" s="28" t="s">
        <v>18319</v>
      </c>
      <c r="T371" s="33" t="str">
        <f t="shared" si="40"/>
        <v>https://www.aiche.org/node/1888926/group/9691/session/124311/paper/858381</v>
      </c>
    </row>
    <row r="372" spans="1:20" ht="77.5" x14ac:dyDescent="0.35">
      <c r="A372" s="29">
        <v>371</v>
      </c>
      <c r="B372" s="29">
        <v>1998</v>
      </c>
      <c r="C372" s="29" t="s">
        <v>13385</v>
      </c>
      <c r="D372" s="28" t="s">
        <v>14940</v>
      </c>
      <c r="E372" s="28" t="s">
        <v>13457</v>
      </c>
      <c r="F372" s="28" t="s">
        <v>13458</v>
      </c>
      <c r="G372" s="28"/>
      <c r="H372" s="28"/>
      <c r="I372" s="29"/>
      <c r="J372" s="28"/>
      <c r="K372" s="39">
        <v>53</v>
      </c>
      <c r="L372" s="28" t="s">
        <v>13503</v>
      </c>
      <c r="M372" s="33" t="str">
        <f t="shared" si="37"/>
        <v>https://www.aiche.org/academy/conferences/process-plant-safety-symposium/1998/proceeding</v>
      </c>
      <c r="N372" s="40" t="str">
        <f t="shared" si="42"/>
        <v>V. Edwards and D.Clark, "Should We Equip Highly Hazardous Chemical Processes with Critical Incident Recorders?," 1998 Process Plant Safety Symposium, Houston Texas, 26 October  1998, AIChE.</v>
      </c>
      <c r="O372" s="28" t="s">
        <v>1283</v>
      </c>
      <c r="P372" s="28" t="s">
        <v>13358</v>
      </c>
      <c r="Q372" s="33" t="str">
        <f t="shared" si="38"/>
        <v>https://www.aiche.org/academy/conferences/process-plant-safety-symposium/1998/proceeding</v>
      </c>
      <c r="R372" s="33" t="str">
        <f t="shared" si="39"/>
        <v>https://www.aiche.org/academy/conferences/process-plant-safety-symposium/1998/proceeding/session/technical-papers</v>
      </c>
      <c r="S372" s="28" t="s">
        <v>18320</v>
      </c>
      <c r="T372" s="33" t="str">
        <f t="shared" si="40"/>
        <v>https://www.aiche.org/node/1888926/group/9691/session/124311/paper/858386</v>
      </c>
    </row>
    <row r="373" spans="1:20" ht="62" x14ac:dyDescent="0.35">
      <c r="A373" s="29">
        <v>372</v>
      </c>
      <c r="B373" s="29">
        <v>1998</v>
      </c>
      <c r="C373" s="29" t="s">
        <v>13385</v>
      </c>
      <c r="D373" s="28" t="s">
        <v>14940</v>
      </c>
      <c r="E373" s="28" t="s">
        <v>13459</v>
      </c>
      <c r="F373" s="28" t="s">
        <v>13460</v>
      </c>
      <c r="G373" s="28"/>
      <c r="H373" s="28"/>
      <c r="I373" s="29"/>
      <c r="J373" s="28"/>
      <c r="K373" s="39">
        <v>54</v>
      </c>
      <c r="L373" s="28" t="s">
        <v>13503</v>
      </c>
      <c r="M373" s="33" t="str">
        <f t="shared" si="37"/>
        <v>https://www.aiche.org/academy/conferences/process-plant-safety-symposium/1998/proceeding</v>
      </c>
      <c r="N373" s="40" t="str">
        <f t="shared" si="42"/>
        <v>M. Levin, "A Study of the Energetics of Oligomer/Polymer Decomposition," 1998 Process Plant Safety Symposium, Houston Texas, 26 October  1998, AIChE.</v>
      </c>
      <c r="O373" s="28" t="s">
        <v>1287</v>
      </c>
      <c r="P373" s="28" t="s">
        <v>13359</v>
      </c>
      <c r="Q373" s="33" t="str">
        <f t="shared" si="38"/>
        <v>https://www.aiche.org/academy/conferences/process-plant-safety-symposium/1998/proceeding</v>
      </c>
      <c r="R373" s="33" t="str">
        <f t="shared" si="39"/>
        <v>https://www.aiche.org/academy/conferences/process-plant-safety-symposium/1998/proceeding/session/technical-papers</v>
      </c>
      <c r="S373" s="28" t="s">
        <v>18321</v>
      </c>
      <c r="T373" s="33" t="str">
        <f t="shared" si="40"/>
        <v>https://www.aiche.org/node/1888926/group/9691/session/124311/paper/858391</v>
      </c>
    </row>
    <row r="374" spans="1:20" ht="77.5" x14ac:dyDescent="0.35">
      <c r="A374" s="29">
        <v>373</v>
      </c>
      <c r="B374" s="29">
        <v>1998</v>
      </c>
      <c r="C374" s="29" t="s">
        <v>13385</v>
      </c>
      <c r="D374" s="28" t="s">
        <v>15519</v>
      </c>
      <c r="E374" s="28" t="s">
        <v>13461</v>
      </c>
      <c r="F374" s="28" t="s">
        <v>13462</v>
      </c>
      <c r="G374" s="28"/>
      <c r="H374" s="28"/>
      <c r="I374" s="29"/>
      <c r="J374" s="28"/>
      <c r="K374" s="39">
        <v>55</v>
      </c>
      <c r="L374" s="28" t="s">
        <v>13503</v>
      </c>
      <c r="M374" s="33" t="str">
        <f t="shared" si="37"/>
        <v>https://www.aiche.org/academy/conferences/process-plant-safety-symposium/1998/proceeding</v>
      </c>
      <c r="N374" s="40" t="str">
        <f t="shared" si="42"/>
        <v>N. Cammy, J. Harris, E. Marszal and L. Richardson, "Safety Integrity Level Selection, A Process Licensor’s Perspective," 1998 Process Plant Safety Symposium, Houston Texas, 26 October  1998, AIChE.</v>
      </c>
      <c r="O374" s="28" t="s">
        <v>1289</v>
      </c>
      <c r="P374" s="28" t="s">
        <v>13360</v>
      </c>
      <c r="Q374" s="33" t="str">
        <f t="shared" si="38"/>
        <v>https://www.aiche.org/academy/conferences/process-plant-safety-symposium/1998/proceeding</v>
      </c>
      <c r="R374" s="33" t="str">
        <f t="shared" si="39"/>
        <v>https://www.aiche.org/academy/conferences/process-plant-safety-symposium/1998/proceeding/session/technical-papers</v>
      </c>
      <c r="S374" s="28" t="s">
        <v>18322</v>
      </c>
      <c r="T374" s="33" t="str">
        <f t="shared" si="40"/>
        <v>https://www.aiche.org/node/1888926/group/9691/session/124311/paper/858396</v>
      </c>
    </row>
    <row r="375" spans="1:20" ht="77.5" x14ac:dyDescent="0.35">
      <c r="A375" s="29">
        <v>374</v>
      </c>
      <c r="B375" s="29">
        <v>1998</v>
      </c>
      <c r="C375" s="29" t="s">
        <v>13385</v>
      </c>
      <c r="D375" s="28" t="s">
        <v>15519</v>
      </c>
      <c r="E375" s="28" t="s">
        <v>13463</v>
      </c>
      <c r="F375" s="28" t="s">
        <v>13464</v>
      </c>
      <c r="G375" s="28"/>
      <c r="H375" s="28"/>
      <c r="I375" s="29"/>
      <c r="J375" s="28"/>
      <c r="K375" s="39">
        <v>56</v>
      </c>
      <c r="L375" s="28" t="s">
        <v>13503</v>
      </c>
      <c r="M375" s="33" t="str">
        <f t="shared" si="37"/>
        <v>https://www.aiche.org/academy/conferences/process-plant-safety-symposium/1998/proceeding</v>
      </c>
      <c r="N375" s="40" t="str">
        <f t="shared" si="42"/>
        <v>A. Woltman, "Shell’s Method for Determining Safety Integrity Level Requirements for Safety Instrumented Systems," 1998 Process Plant Safety Symposium, Houston Texas, 26 October  1998, AIChE.</v>
      </c>
      <c r="O375" s="28" t="s">
        <v>1293</v>
      </c>
      <c r="P375" s="28" t="s">
        <v>13361</v>
      </c>
      <c r="Q375" s="33" t="str">
        <f t="shared" si="38"/>
        <v>https://www.aiche.org/academy/conferences/process-plant-safety-symposium/1998/proceeding</v>
      </c>
      <c r="R375" s="33" t="str">
        <f t="shared" si="39"/>
        <v>https://www.aiche.org/academy/conferences/process-plant-safety-symposium/1998/proceeding/session/technical-papers</v>
      </c>
      <c r="S375" s="28" t="s">
        <v>18323</v>
      </c>
      <c r="T375" s="33" t="str">
        <f t="shared" si="40"/>
        <v>https://www.aiche.org/node/1888926/group/9691/session/124311/paper/858401</v>
      </c>
    </row>
    <row r="376" spans="1:20" ht="62" x14ac:dyDescent="0.35">
      <c r="A376" s="29">
        <v>375</v>
      </c>
      <c r="B376" s="29">
        <v>1998</v>
      </c>
      <c r="C376" s="29" t="s">
        <v>13385</v>
      </c>
      <c r="D376" s="28" t="s">
        <v>15519</v>
      </c>
      <c r="E376" s="28" t="s">
        <v>13465</v>
      </c>
      <c r="F376" s="28" t="s">
        <v>13466</v>
      </c>
      <c r="G376" s="28"/>
      <c r="H376" s="28"/>
      <c r="I376" s="29"/>
      <c r="J376" s="28"/>
      <c r="K376" s="39">
        <v>57</v>
      </c>
      <c r="L376" s="28" t="s">
        <v>13503</v>
      </c>
      <c r="M376" s="33" t="str">
        <f t="shared" si="37"/>
        <v>https://www.aiche.org/academy/conferences/process-plant-safety-symposium/1998/proceeding</v>
      </c>
      <c r="N376" s="40" t="str">
        <f t="shared" si="42"/>
        <v>A. Dowell, "Layer of Protection Analysis: A Worked Example for a Distillation System.," 1998 Process Plant Safety Symposium, Houston Texas, 26 October  1998, AIChE.</v>
      </c>
      <c r="O376" s="28" t="s">
        <v>1295</v>
      </c>
      <c r="P376" s="28" t="s">
        <v>13362</v>
      </c>
      <c r="Q376" s="33" t="str">
        <f t="shared" si="38"/>
        <v>https://www.aiche.org/academy/conferences/process-plant-safety-symposium/1998/proceeding</v>
      </c>
      <c r="R376" s="33" t="str">
        <f t="shared" si="39"/>
        <v>https://www.aiche.org/academy/conferences/process-plant-safety-symposium/1998/proceeding/session/technical-papers</v>
      </c>
      <c r="S376" s="28" t="s">
        <v>18324</v>
      </c>
      <c r="T376" s="33" t="str">
        <f t="shared" si="40"/>
        <v>https://www.aiche.org/node/1888926/group/9691/session/124311/paper/858406</v>
      </c>
    </row>
    <row r="377" spans="1:20" ht="77.5" x14ac:dyDescent="0.35">
      <c r="A377" s="29">
        <v>376</v>
      </c>
      <c r="B377" s="29">
        <v>1998</v>
      </c>
      <c r="C377" s="29" t="s">
        <v>13385</v>
      </c>
      <c r="D377" s="28" t="s">
        <v>15520</v>
      </c>
      <c r="E377" s="28" t="s">
        <v>13467</v>
      </c>
      <c r="F377" s="28" t="s">
        <v>13468</v>
      </c>
      <c r="G377" s="28"/>
      <c r="H377" s="28"/>
      <c r="I377" s="29"/>
      <c r="J377" s="28"/>
      <c r="K377" s="39">
        <v>58</v>
      </c>
      <c r="L377" s="28" t="s">
        <v>13503</v>
      </c>
      <c r="M377" s="33" t="str">
        <f t="shared" si="37"/>
        <v>https://www.aiche.org/academy/conferences/process-plant-safety-symposium/1998/proceeding</v>
      </c>
      <c r="N377" s="40" t="str">
        <f t="shared" si="42"/>
        <v>K. Pearson-Dafft and D. Hendershot, "Safety Through Design in the Chemical Process Industry: Inherently Safer Process Design," 1998 Process Plant Safety Symposium, Houston Texas, 26 October  1998, AIChE.</v>
      </c>
      <c r="O377" s="28" t="s">
        <v>1299</v>
      </c>
      <c r="P377" s="28" t="s">
        <v>13363</v>
      </c>
      <c r="Q377" s="33" t="str">
        <f t="shared" si="38"/>
        <v>https://www.aiche.org/academy/conferences/process-plant-safety-symposium/1998/proceeding</v>
      </c>
      <c r="R377" s="33" t="str">
        <f t="shared" si="39"/>
        <v>https://www.aiche.org/academy/conferences/process-plant-safety-symposium/1998/proceeding/session/technical-papers</v>
      </c>
      <c r="S377" s="28" t="s">
        <v>18325</v>
      </c>
      <c r="T377" s="33" t="str">
        <f t="shared" si="40"/>
        <v>https://www.aiche.org/node/1888926/group/9691/session/124311/paper/858411</v>
      </c>
    </row>
    <row r="378" spans="1:20" ht="62" x14ac:dyDescent="0.35">
      <c r="A378" s="29">
        <v>377</v>
      </c>
      <c r="B378" s="29">
        <v>1998</v>
      </c>
      <c r="C378" s="29" t="s">
        <v>13385</v>
      </c>
      <c r="D378" s="28" t="s">
        <v>15520</v>
      </c>
      <c r="E378" s="28" t="s">
        <v>13469</v>
      </c>
      <c r="F378" s="28" t="s">
        <v>13470</v>
      </c>
      <c r="G378" s="28"/>
      <c r="H378" s="28"/>
      <c r="I378" s="29"/>
      <c r="J378" s="28"/>
      <c r="K378" s="39">
        <v>59</v>
      </c>
      <c r="L378" s="28" t="s">
        <v>13503</v>
      </c>
      <c r="M378" s="33" t="str">
        <f t="shared" si="37"/>
        <v>https://www.aiche.org/academy/conferences/process-plant-safety-symposium/1998/proceeding</v>
      </c>
      <c r="N378" s="40" t="str">
        <f t="shared" si="42"/>
        <v>B. Poblete, "Proactive vs. Prescriptive Safety for the Offshore Industry," 1998 Process Plant Safety Symposium, Houston Texas, 26 October  1998, AIChE.</v>
      </c>
      <c r="O378" s="28" t="s">
        <v>1301</v>
      </c>
      <c r="P378" s="28" t="s">
        <v>13364</v>
      </c>
      <c r="Q378" s="33" t="str">
        <f t="shared" si="38"/>
        <v>https://www.aiche.org/academy/conferences/process-plant-safety-symposium/1998/proceeding</v>
      </c>
      <c r="R378" s="33" t="str">
        <f t="shared" si="39"/>
        <v>https://www.aiche.org/academy/conferences/process-plant-safety-symposium/1998/proceeding/session/technical-papers</v>
      </c>
      <c r="S378" s="28" t="s">
        <v>18326</v>
      </c>
      <c r="T378" s="33" t="str">
        <f t="shared" si="40"/>
        <v>https://www.aiche.org/node/1888926/group/9691/session/124311/paper/858416</v>
      </c>
    </row>
    <row r="379" spans="1:20" ht="77.5" x14ac:dyDescent="0.35">
      <c r="A379" s="29">
        <v>378</v>
      </c>
      <c r="B379" s="29">
        <v>1998</v>
      </c>
      <c r="C379" s="29" t="s">
        <v>13385</v>
      </c>
      <c r="D379" s="28" t="s">
        <v>2063</v>
      </c>
      <c r="E379" s="28" t="s">
        <v>15483</v>
      </c>
      <c r="F379" s="28" t="s">
        <v>13471</v>
      </c>
      <c r="G379" s="28"/>
      <c r="H379" s="28"/>
      <c r="I379" s="29"/>
      <c r="J379" s="28"/>
      <c r="K379" s="39">
        <v>60</v>
      </c>
      <c r="L379" s="28" t="s">
        <v>13503</v>
      </c>
      <c r="M379" s="33" t="str">
        <f t="shared" si="37"/>
        <v>https://www.aiche.org/academy/conferences/process-plant-safety-symposium/1998/proceeding</v>
      </c>
      <c r="N379" s="40" t="str">
        <f t="shared" si="42"/>
        <v>M. Brauer, "Human Factors Technology Advancement/Insertion in the System Safety Engineering Process," 1998 Process Plant Safety Symposium, Houston Texas, 26 October  1998, AIChE.</v>
      </c>
      <c r="O379" s="28" t="s">
        <v>1304</v>
      </c>
      <c r="P379" s="28" t="s">
        <v>13365</v>
      </c>
      <c r="Q379" s="33" t="str">
        <f t="shared" si="38"/>
        <v>https://www.aiche.org/academy/conferences/process-plant-safety-symposium/1998/proceeding</v>
      </c>
      <c r="R379" s="33" t="str">
        <f t="shared" si="39"/>
        <v>https://www.aiche.org/academy/conferences/process-plant-safety-symposium/1998/proceeding/session/technical-papers</v>
      </c>
      <c r="S379" s="28" t="s">
        <v>18327</v>
      </c>
      <c r="T379" s="33" t="str">
        <f t="shared" si="40"/>
        <v>https://www.aiche.org/node/1888926/group/9691/session/124311/paper/858421</v>
      </c>
    </row>
    <row r="380" spans="1:20" ht="62" x14ac:dyDescent="0.35">
      <c r="A380" s="29">
        <v>379</v>
      </c>
      <c r="B380" s="29">
        <v>1998</v>
      </c>
      <c r="C380" s="29" t="s">
        <v>13385</v>
      </c>
      <c r="D380" s="28" t="s">
        <v>2063</v>
      </c>
      <c r="E380" s="28" t="s">
        <v>13472</v>
      </c>
      <c r="F380" s="28" t="s">
        <v>13473</v>
      </c>
      <c r="G380" s="28"/>
      <c r="H380" s="28"/>
      <c r="I380" s="29"/>
      <c r="J380" s="28"/>
      <c r="K380" s="39" t="s">
        <v>15489</v>
      </c>
      <c r="L380" s="28" t="s">
        <v>13503</v>
      </c>
      <c r="M380" s="33" t="str">
        <f t="shared" si="37"/>
        <v>https://www.aiche.org/academy/conferences/process-plant-safety-symposium/1998/proceeding</v>
      </c>
      <c r="N380" s="40" t="str">
        <f t="shared" si="42"/>
        <v>R. Quintana, "Prevention of Physical Hazards Through Role Ambiguity Minimization," 1998 Process Plant Safety Symposium, Houston Texas, 26 October  1998, AIChE.</v>
      </c>
      <c r="O380" s="28" t="s">
        <v>1308</v>
      </c>
      <c r="P380" s="28" t="s">
        <v>13366</v>
      </c>
      <c r="Q380" s="33" t="str">
        <f t="shared" si="38"/>
        <v>https://www.aiche.org/academy/conferences/process-plant-safety-symposium/1998/proceeding</v>
      </c>
      <c r="R380" s="33" t="str">
        <f t="shared" si="39"/>
        <v>https://www.aiche.org/academy/conferences/process-plant-safety-symposium/1998/proceeding/session/technical-papers</v>
      </c>
      <c r="S380" s="28" t="s">
        <v>18328</v>
      </c>
      <c r="T380" s="33" t="str">
        <f t="shared" si="40"/>
        <v>https://www.aiche.org/node/1888926/group/9691/session/124311/paper/858426</v>
      </c>
    </row>
    <row r="381" spans="1:20" ht="62" x14ac:dyDescent="0.35">
      <c r="A381" s="29">
        <v>380</v>
      </c>
      <c r="B381" s="29">
        <v>1998</v>
      </c>
      <c r="C381" s="29" t="s">
        <v>13385</v>
      </c>
      <c r="D381" s="28" t="s">
        <v>2063</v>
      </c>
      <c r="E381" s="28" t="s">
        <v>13474</v>
      </c>
      <c r="F381" s="28" t="s">
        <v>13475</v>
      </c>
      <c r="G381" s="28"/>
      <c r="H381" s="28"/>
      <c r="I381" s="29"/>
      <c r="J381" s="28"/>
      <c r="K381" s="39" t="s">
        <v>15490</v>
      </c>
      <c r="L381" s="28" t="s">
        <v>13503</v>
      </c>
      <c r="M381" s="33" t="str">
        <f t="shared" si="37"/>
        <v>https://www.aiche.org/academy/conferences/process-plant-safety-symposium/1998/proceeding</v>
      </c>
      <c r="N381" s="40" t="str">
        <f t="shared" si="42"/>
        <v>R. Kell, "Industry Best Practice in Simulator Training," 1998 Process Plant Safety Symposium, Houston Texas, 26 October  1998, AIChE.</v>
      </c>
      <c r="O381" s="28" t="s">
        <v>1312</v>
      </c>
      <c r="P381" s="28" t="s">
        <v>13367</v>
      </c>
      <c r="Q381" s="33" t="str">
        <f t="shared" si="38"/>
        <v>https://www.aiche.org/academy/conferences/process-plant-safety-symposium/1998/proceeding</v>
      </c>
      <c r="R381" s="33" t="str">
        <f t="shared" si="39"/>
        <v>https://www.aiche.org/academy/conferences/process-plant-safety-symposium/1998/proceeding/session/technical-papers</v>
      </c>
      <c r="S381" s="28" t="s">
        <v>18329</v>
      </c>
      <c r="T381" s="33" t="str">
        <f t="shared" si="40"/>
        <v>https://www.aiche.org/node/1888926/group/9691/session/124311/paper/858431</v>
      </c>
    </row>
    <row r="382" spans="1:20" ht="62" x14ac:dyDescent="0.35">
      <c r="A382" s="29">
        <v>381</v>
      </c>
      <c r="B382" s="29">
        <v>1998</v>
      </c>
      <c r="C382" s="29" t="s">
        <v>13385</v>
      </c>
      <c r="D382" s="28" t="s">
        <v>15521</v>
      </c>
      <c r="E382" s="28" t="s">
        <v>13476</v>
      </c>
      <c r="F382" s="28" t="s">
        <v>13477</v>
      </c>
      <c r="G382" s="28"/>
      <c r="H382" s="28"/>
      <c r="I382" s="29"/>
      <c r="J382" s="28"/>
      <c r="K382" s="39" t="s">
        <v>15491</v>
      </c>
      <c r="L382" s="28" t="s">
        <v>13503</v>
      </c>
      <c r="M382" s="33" t="str">
        <f t="shared" si="37"/>
        <v>https://www.aiche.org/academy/conferences/process-plant-safety-symposium/1998/proceeding</v>
      </c>
      <c r="N382" s="40" t="str">
        <f t="shared" si="42"/>
        <v>G. Harris, "EHCMA Five-Year Accident History Protocol," 1998 Process Plant Safety Symposium, Houston Texas, 26 October  1998, AIChE.</v>
      </c>
      <c r="O382" s="28" t="s">
        <v>1314</v>
      </c>
      <c r="P382" s="28" t="s">
        <v>13368</v>
      </c>
      <c r="Q382" s="33" t="str">
        <f t="shared" si="38"/>
        <v>https://www.aiche.org/academy/conferences/process-plant-safety-symposium/1998/proceeding</v>
      </c>
      <c r="R382" s="33" t="str">
        <f t="shared" si="39"/>
        <v>https://www.aiche.org/academy/conferences/process-plant-safety-symposium/1998/proceeding/session/technical-papers</v>
      </c>
      <c r="S382" s="28" t="s">
        <v>18330</v>
      </c>
      <c r="T382" s="33" t="str">
        <f t="shared" si="40"/>
        <v>https://www.aiche.org/node/1888926/group/9691/session/124311/paper/858436</v>
      </c>
    </row>
    <row r="383" spans="1:20" ht="62" x14ac:dyDescent="0.35">
      <c r="A383" s="29">
        <v>382</v>
      </c>
      <c r="B383" s="29">
        <v>1998</v>
      </c>
      <c r="C383" s="29" t="s">
        <v>13385</v>
      </c>
      <c r="D383" s="28" t="s">
        <v>15521</v>
      </c>
      <c r="E383" s="28" t="s">
        <v>13478</v>
      </c>
      <c r="F383" s="28" t="s">
        <v>15484</v>
      </c>
      <c r="G383" s="28"/>
      <c r="H383" s="28"/>
      <c r="I383" s="29"/>
      <c r="J383" s="28"/>
      <c r="K383" s="39" t="s">
        <v>15492</v>
      </c>
      <c r="L383" s="28" t="s">
        <v>13503</v>
      </c>
      <c r="M383" s="33" t="str">
        <f t="shared" si="37"/>
        <v>https://www.aiche.org/academy/conferences/process-plant-safety-symposium/1998/proceeding</v>
      </c>
      <c r="N383" s="40" t="str">
        <f t="shared" si="42"/>
        <v>G. King, S. Mannan and S. Putman, "If You Model It, Will They Come?," 1998 Process Plant Safety Symposium, Houston Texas, 26 October  1998, AIChE.</v>
      </c>
      <c r="O383" s="28" t="s">
        <v>3903</v>
      </c>
      <c r="P383" s="28" t="s">
        <v>13369</v>
      </c>
      <c r="Q383" s="33" t="str">
        <f t="shared" si="38"/>
        <v>https://www.aiche.org/academy/conferences/process-plant-safety-symposium/1998/proceeding</v>
      </c>
      <c r="R383" s="33" t="str">
        <f t="shared" si="39"/>
        <v>https://www.aiche.org/academy/conferences/process-plant-safety-symposium/1998/proceeding/session/technical-papers</v>
      </c>
      <c r="S383" s="28" t="s">
        <v>18331</v>
      </c>
      <c r="T383" s="33" t="str">
        <f t="shared" si="40"/>
        <v>https://www.aiche.org/node/1888926/group/9691/session/124311/paper/858441</v>
      </c>
    </row>
    <row r="384" spans="1:20" ht="77.5" x14ac:dyDescent="0.35">
      <c r="A384" s="29">
        <v>383</v>
      </c>
      <c r="B384" s="29">
        <v>1998</v>
      </c>
      <c r="C384" s="29" t="s">
        <v>13385</v>
      </c>
      <c r="D384" s="28" t="s">
        <v>15521</v>
      </c>
      <c r="E384" s="28" t="s">
        <v>13479</v>
      </c>
      <c r="F384" s="28" t="s">
        <v>13480</v>
      </c>
      <c r="G384" s="28"/>
      <c r="H384" s="28"/>
      <c r="I384" s="29"/>
      <c r="J384" s="28"/>
      <c r="K384" s="39" t="s">
        <v>15493</v>
      </c>
      <c r="L384" s="28" t="s">
        <v>13503</v>
      </c>
      <c r="M384" s="33" t="str">
        <f t="shared" ref="M384:M393" si="43">HYPERLINK("https://www.aiche.org/academy/conferences/process-plant-safety-symposium/1998/proceeding")</f>
        <v>https://www.aiche.org/academy/conferences/process-plant-safety-symposium/1998/proceeding</v>
      </c>
      <c r="N384" s="40" t="str">
        <f t="shared" si="42"/>
        <v>M. McDaniel, "Between a Rock and a Hard Place: A Case Study in Negotiating Community Contracts," 1998 Process Plant Safety Symposium, Houston Texas, 26 October  1998, AIChE.</v>
      </c>
      <c r="O384" s="28" t="s">
        <v>3906</v>
      </c>
      <c r="P384" s="28" t="s">
        <v>13370</v>
      </c>
      <c r="Q384" s="33" t="str">
        <f t="shared" ref="Q384:Q393" si="44">HYPERLINK("https://www.aiche.org/academy/conferences/process-plant-safety-symposium/1998/proceeding")</f>
        <v>https://www.aiche.org/academy/conferences/process-plant-safety-symposium/1998/proceeding</v>
      </c>
      <c r="R384" s="33" t="str">
        <f t="shared" ref="R384:R393" si="45">HYPERLINK("https://www.aiche.org/academy/conferences/process-plant-safety-symposium/1998/proceeding/session/technical-papers")</f>
        <v>https://www.aiche.org/academy/conferences/process-plant-safety-symposium/1998/proceeding/session/technical-papers</v>
      </c>
      <c r="S384" s="28" t="s">
        <v>18332</v>
      </c>
      <c r="T384" s="33" t="str">
        <f t="shared" si="40"/>
        <v>https://www.aiche.org/node/1888926/group/9691/session/124311/paper/858446</v>
      </c>
    </row>
    <row r="385" spans="1:20" ht="62" x14ac:dyDescent="0.35">
      <c r="A385" s="29">
        <v>384</v>
      </c>
      <c r="B385" s="29">
        <v>1998</v>
      </c>
      <c r="C385" s="29" t="s">
        <v>13385</v>
      </c>
      <c r="D385" s="28" t="s">
        <v>15521</v>
      </c>
      <c r="E385" s="28" t="s">
        <v>15485</v>
      </c>
      <c r="F385" s="28" t="s">
        <v>13481</v>
      </c>
      <c r="G385" s="28"/>
      <c r="H385" s="28"/>
      <c r="I385" s="29"/>
      <c r="J385" s="28"/>
      <c r="K385" s="39" t="s">
        <v>15494</v>
      </c>
      <c r="L385" s="28" t="s">
        <v>13503</v>
      </c>
      <c r="M385" s="33" t="str">
        <f t="shared" si="43"/>
        <v>https://www.aiche.org/academy/conferences/process-plant-safety-symposium/1998/proceeding</v>
      </c>
      <c r="N385" s="40" t="str">
        <f t="shared" si="42"/>
        <v>D. Gee, P. Patrick, and M. Carter, "Preparation of Rollout Brochures for Jefferson County RMP," 1998 Process Plant Safety Symposium, Houston Texas, 26 October  1998, AIChE.</v>
      </c>
      <c r="O385" s="28" t="s">
        <v>3909</v>
      </c>
      <c r="P385" s="28" t="s">
        <v>13371</v>
      </c>
      <c r="Q385" s="33" t="str">
        <f t="shared" si="44"/>
        <v>https://www.aiche.org/academy/conferences/process-plant-safety-symposium/1998/proceeding</v>
      </c>
      <c r="R385" s="33" t="str">
        <f t="shared" si="45"/>
        <v>https://www.aiche.org/academy/conferences/process-plant-safety-symposium/1998/proceeding/session/technical-papers</v>
      </c>
      <c r="S385" s="28" t="s">
        <v>18333</v>
      </c>
      <c r="T385" s="33" t="str">
        <f t="shared" si="40"/>
        <v>https://www.aiche.org/node/1888926/group/9691/session/124311/paper/858451</v>
      </c>
    </row>
    <row r="386" spans="1:20" ht="62" x14ac:dyDescent="0.35">
      <c r="A386" s="29">
        <v>385</v>
      </c>
      <c r="B386" s="29">
        <v>1998</v>
      </c>
      <c r="C386" s="29" t="s">
        <v>13385</v>
      </c>
      <c r="D386" s="28" t="s">
        <v>11516</v>
      </c>
      <c r="E386" s="28" t="s">
        <v>13482</v>
      </c>
      <c r="F386" s="28" t="s">
        <v>13483</v>
      </c>
      <c r="G386" s="28"/>
      <c r="H386" s="28"/>
      <c r="I386" s="29"/>
      <c r="J386" s="28"/>
      <c r="K386" s="39" t="s">
        <v>15495</v>
      </c>
      <c r="L386" s="28" t="s">
        <v>13503</v>
      </c>
      <c r="M386" s="33" t="str">
        <f t="shared" si="43"/>
        <v>https://www.aiche.org/academy/conferences/process-plant-safety-symposium/1998/proceeding</v>
      </c>
      <c r="N386" s="40" t="str">
        <f t="shared" si="42"/>
        <v>K. Turnbull, "Investigating High Risk Incidents," 1998 Process Plant Safety Symposium, Houston Texas, 26 October  1998, AIChE.</v>
      </c>
      <c r="O386" s="28" t="s">
        <v>3912</v>
      </c>
      <c r="P386" s="28" t="s">
        <v>13372</v>
      </c>
      <c r="Q386" s="33" t="str">
        <f t="shared" si="44"/>
        <v>https://www.aiche.org/academy/conferences/process-plant-safety-symposium/1998/proceeding</v>
      </c>
      <c r="R386" s="33" t="str">
        <f t="shared" si="45"/>
        <v>https://www.aiche.org/academy/conferences/process-plant-safety-symposium/1998/proceeding/session/technical-papers</v>
      </c>
      <c r="S386" s="28" t="s">
        <v>18334</v>
      </c>
      <c r="T386" s="33" t="str">
        <f t="shared" si="40"/>
        <v>https://www.aiche.org/node/1888926/group/9691/session/124311/paper/858456</v>
      </c>
    </row>
    <row r="387" spans="1:20" ht="93" x14ac:dyDescent="0.35">
      <c r="A387" s="29">
        <v>386</v>
      </c>
      <c r="B387" s="29">
        <v>1998</v>
      </c>
      <c r="C387" s="29" t="s">
        <v>13385</v>
      </c>
      <c r="D387" s="28" t="s">
        <v>11516</v>
      </c>
      <c r="E387" s="28" t="s">
        <v>15486</v>
      </c>
      <c r="F387" s="28" t="s">
        <v>15487</v>
      </c>
      <c r="G387" s="28"/>
      <c r="H387" s="28"/>
      <c r="I387" s="29"/>
      <c r="J387" s="28"/>
      <c r="K387" s="39" t="s">
        <v>15496</v>
      </c>
      <c r="L387" s="28" t="s">
        <v>13503</v>
      </c>
      <c r="M387" s="33" t="str">
        <f t="shared" si="43"/>
        <v>https://www.aiche.org/academy/conferences/process-plant-safety-symposium/1998/proceeding</v>
      </c>
      <c r="N387" s="40" t="str">
        <f t="shared" si="42"/>
        <v>M. Paradies and E. Skompski, "Software Solutions for Developing and Tracking Corrective Actions and Trending the Root Causes of Incidents," 1998 Process Plant Safety Symposium, Houston Texas, 26 October  1998, AIChE.</v>
      </c>
      <c r="O387" s="28" t="s">
        <v>3916</v>
      </c>
      <c r="P387" s="28" t="s">
        <v>13373</v>
      </c>
      <c r="Q387" s="33" t="str">
        <f t="shared" si="44"/>
        <v>https://www.aiche.org/academy/conferences/process-plant-safety-symposium/1998/proceeding</v>
      </c>
      <c r="R387" s="33" t="str">
        <f t="shared" si="45"/>
        <v>https://www.aiche.org/academy/conferences/process-plant-safety-symposium/1998/proceeding/session/technical-papers</v>
      </c>
      <c r="S387" s="28" t="s">
        <v>18335</v>
      </c>
      <c r="T387" s="33" t="str">
        <f t="shared" ref="T387:T450" si="46">HYPERLINK(S387)</f>
        <v>https://www.aiche.org/node/1888926/group/9691/session/124311/paper/858461</v>
      </c>
    </row>
    <row r="388" spans="1:20" ht="77.5" x14ac:dyDescent="0.35">
      <c r="A388" s="29">
        <v>387</v>
      </c>
      <c r="B388" s="29">
        <v>1998</v>
      </c>
      <c r="C388" s="29" t="s">
        <v>13385</v>
      </c>
      <c r="D388" s="28" t="s">
        <v>11516</v>
      </c>
      <c r="E388" s="28" t="s">
        <v>13484</v>
      </c>
      <c r="F388" s="28" t="s">
        <v>13485</v>
      </c>
      <c r="G388" s="28"/>
      <c r="H388" s="28"/>
      <c r="I388" s="29"/>
      <c r="J388" s="28"/>
      <c r="K388" s="39" t="s">
        <v>15497</v>
      </c>
      <c r="L388" s="28" t="s">
        <v>13503</v>
      </c>
      <c r="M388" s="33" t="str">
        <f t="shared" si="43"/>
        <v>https://www.aiche.org/academy/conferences/process-plant-safety-symposium/1998/proceeding</v>
      </c>
      <c r="N388" s="40" t="str">
        <f t="shared" si="42"/>
        <v>C. Amorim, "Developing and Implementing a Process Safety and Risk Management Program for a Pharmaceutical Operation," 1998 Process Plant Safety Symposium, Houston Texas, 26 October  1998, AIChE.</v>
      </c>
      <c r="O388" s="28" t="s">
        <v>3920</v>
      </c>
      <c r="P388" s="28" t="s">
        <v>13374</v>
      </c>
      <c r="Q388" s="33" t="str">
        <f t="shared" si="44"/>
        <v>https://www.aiche.org/academy/conferences/process-plant-safety-symposium/1998/proceeding</v>
      </c>
      <c r="R388" s="33" t="str">
        <f t="shared" si="45"/>
        <v>https://www.aiche.org/academy/conferences/process-plant-safety-symposium/1998/proceeding/session/technical-papers</v>
      </c>
      <c r="S388" s="28" t="s">
        <v>18336</v>
      </c>
      <c r="T388" s="33" t="str">
        <f t="shared" si="46"/>
        <v>https://www.aiche.org/node/1888926/group/9691/session/124311/paper/858466</v>
      </c>
    </row>
    <row r="389" spans="1:20" ht="62" x14ac:dyDescent="0.35">
      <c r="A389" s="29">
        <v>388</v>
      </c>
      <c r="B389" s="29">
        <v>1998</v>
      </c>
      <c r="C389" s="29" t="s">
        <v>13385</v>
      </c>
      <c r="D389" s="28" t="s">
        <v>15522</v>
      </c>
      <c r="E389" s="28" t="s">
        <v>13486</v>
      </c>
      <c r="F389" s="28" t="s">
        <v>13487</v>
      </c>
      <c r="G389" s="28"/>
      <c r="H389" s="28"/>
      <c r="I389" s="29"/>
      <c r="J389" s="28"/>
      <c r="K389" s="39" t="s">
        <v>15498</v>
      </c>
      <c r="L389" s="28" t="s">
        <v>13503</v>
      </c>
      <c r="M389" s="33" t="str">
        <f t="shared" si="43"/>
        <v>https://www.aiche.org/academy/conferences/process-plant-safety-symposium/1998/proceeding</v>
      </c>
      <c r="N389" s="40" t="str">
        <f t="shared" si="42"/>
        <v>M. Israni, "Merging of US LNG Standards – 49 CFR 193 and NFPA 59A," 1998 Process Plant Safety Symposium, Houston Texas, 26 October  1998, AIChE.</v>
      </c>
      <c r="O389" s="28" t="s">
        <v>3923</v>
      </c>
      <c r="P389" s="28" t="s">
        <v>13375</v>
      </c>
      <c r="Q389" s="33" t="str">
        <f t="shared" si="44"/>
        <v>https://www.aiche.org/academy/conferences/process-plant-safety-symposium/1998/proceeding</v>
      </c>
      <c r="R389" s="33" t="str">
        <f t="shared" si="45"/>
        <v>https://www.aiche.org/academy/conferences/process-plant-safety-symposium/1998/proceeding/session/technical-papers</v>
      </c>
      <c r="S389" s="28" t="s">
        <v>18337</v>
      </c>
      <c r="T389" s="33" t="str">
        <f t="shared" si="46"/>
        <v>https://www.aiche.org/node/1888926/group/9691/session/124311/paper/858471</v>
      </c>
    </row>
    <row r="390" spans="1:20" ht="77.5" x14ac:dyDescent="0.35">
      <c r="A390" s="29">
        <v>389</v>
      </c>
      <c r="B390" s="29">
        <v>1998</v>
      </c>
      <c r="C390" s="29" t="s">
        <v>13385</v>
      </c>
      <c r="D390" s="28" t="s">
        <v>15522</v>
      </c>
      <c r="E390" s="28" t="s">
        <v>13488</v>
      </c>
      <c r="F390" s="28" t="s">
        <v>13489</v>
      </c>
      <c r="G390" s="28"/>
      <c r="H390" s="28"/>
      <c r="I390" s="29"/>
      <c r="J390" s="28"/>
      <c r="K390" s="39" t="s">
        <v>15499</v>
      </c>
      <c r="L390" s="28" t="s">
        <v>13503</v>
      </c>
      <c r="M390" s="33" t="str">
        <f t="shared" si="43"/>
        <v>https://www.aiche.org/academy/conferences/process-plant-safety-symposium/1998/proceeding</v>
      </c>
      <c r="N390" s="40" t="str">
        <f t="shared" si="42"/>
        <v>M. Cunningham and A.M. Birk, "Field Inspection of Rail-Car Thermal Insulation by Thermography," 1998 Process Plant Safety Symposium, Houston Texas, 26 October  1998, AIChE.</v>
      </c>
      <c r="O390" s="28" t="s">
        <v>3925</v>
      </c>
      <c r="P390" s="28" t="s">
        <v>13376</v>
      </c>
      <c r="Q390" s="33" t="str">
        <f t="shared" si="44"/>
        <v>https://www.aiche.org/academy/conferences/process-plant-safety-symposium/1998/proceeding</v>
      </c>
      <c r="R390" s="33" t="str">
        <f t="shared" si="45"/>
        <v>https://www.aiche.org/academy/conferences/process-plant-safety-symposium/1998/proceeding/session/technical-papers</v>
      </c>
      <c r="S390" s="28" t="s">
        <v>18338</v>
      </c>
      <c r="T390" s="33" t="str">
        <f t="shared" si="46"/>
        <v>https://www.aiche.org/node/1888926/group/9691/session/124311/paper/858476</v>
      </c>
    </row>
    <row r="391" spans="1:20" ht="93" x14ac:dyDescent="0.35">
      <c r="A391" s="29">
        <v>390</v>
      </c>
      <c r="B391" s="29">
        <v>1998</v>
      </c>
      <c r="C391" s="29" t="s">
        <v>13385</v>
      </c>
      <c r="D391" s="28" t="s">
        <v>15523</v>
      </c>
      <c r="E391" s="28" t="s">
        <v>13490</v>
      </c>
      <c r="F391" s="28" t="s">
        <v>13491</v>
      </c>
      <c r="G391" s="28"/>
      <c r="H391" s="28"/>
      <c r="I391" s="29"/>
      <c r="J391" s="28"/>
      <c r="K391" s="39" t="s">
        <v>15500</v>
      </c>
      <c r="L391" s="28" t="s">
        <v>13503</v>
      </c>
      <c r="M391" s="33" t="str">
        <f t="shared" si="43"/>
        <v>https://www.aiche.org/academy/conferences/process-plant-safety-symposium/1998/proceeding</v>
      </c>
      <c r="N391" s="40" t="str">
        <f t="shared" si="42"/>
        <v>J. Cornwell, "The Use of Comparative Quantitative Risk Analysis in Evaluating Proposed Hydrogen Fluoride Mitigation Systems," 1998 Process Plant Safety Symposium, Houston Texas, 26 October  1998, AIChE.</v>
      </c>
      <c r="O391" s="28" t="s">
        <v>13377</v>
      </c>
      <c r="P391" s="28" t="s">
        <v>13378</v>
      </c>
      <c r="Q391" s="33" t="str">
        <f t="shared" si="44"/>
        <v>https://www.aiche.org/academy/conferences/process-plant-safety-symposium/1998/proceeding</v>
      </c>
      <c r="R391" s="33" t="str">
        <f t="shared" si="45"/>
        <v>https://www.aiche.org/academy/conferences/process-plant-safety-symposium/1998/proceeding/session/technical-papers</v>
      </c>
      <c r="S391" s="28" t="s">
        <v>18339</v>
      </c>
      <c r="T391" s="33" t="str">
        <f t="shared" si="46"/>
        <v>https://www.aiche.org/node/1888926/group/9691/session/124311/paper/858481</v>
      </c>
    </row>
    <row r="392" spans="1:20" ht="77.5" x14ac:dyDescent="0.35">
      <c r="A392" s="29">
        <v>391</v>
      </c>
      <c r="B392" s="29">
        <v>1998</v>
      </c>
      <c r="C392" s="29" t="s">
        <v>13385</v>
      </c>
      <c r="D392" s="28" t="s">
        <v>15523</v>
      </c>
      <c r="E392" s="28" t="s">
        <v>13492</v>
      </c>
      <c r="F392" s="28" t="s">
        <v>13493</v>
      </c>
      <c r="G392" s="28"/>
      <c r="H392" s="28"/>
      <c r="I392" s="29"/>
      <c r="J392" s="28"/>
      <c r="K392" s="39" t="s">
        <v>15501</v>
      </c>
      <c r="L392" s="28" t="s">
        <v>13503</v>
      </c>
      <c r="M392" s="33" t="str">
        <f t="shared" si="43"/>
        <v>https://www.aiche.org/academy/conferences/process-plant-safety-symposium/1998/proceeding</v>
      </c>
      <c r="N392" s="40" t="str">
        <f t="shared" si="42"/>
        <v>D. Walker and E. Daggett, "The Status of Risk and Reliability Management Programs in Industry," 1998 Process Plant Safety Symposium, Houston Texas, 26 October  1998, AIChE.</v>
      </c>
      <c r="O392" s="28" t="s">
        <v>13379</v>
      </c>
      <c r="P392" s="28" t="s">
        <v>13380</v>
      </c>
      <c r="Q392" s="33" t="str">
        <f t="shared" si="44"/>
        <v>https://www.aiche.org/academy/conferences/process-plant-safety-symposium/1998/proceeding</v>
      </c>
      <c r="R392" s="33" t="str">
        <f t="shared" si="45"/>
        <v>https://www.aiche.org/academy/conferences/process-plant-safety-symposium/1998/proceeding/session/technical-papers</v>
      </c>
      <c r="S392" s="28" t="s">
        <v>18340</v>
      </c>
      <c r="T392" s="33" t="str">
        <f t="shared" si="46"/>
        <v>https://www.aiche.org/node/1888926/group/9691/session/124311/paper/858486</v>
      </c>
    </row>
    <row r="393" spans="1:20" ht="77.5" x14ac:dyDescent="0.35">
      <c r="A393" s="29">
        <v>392</v>
      </c>
      <c r="B393" s="29">
        <v>1998</v>
      </c>
      <c r="C393" s="29" t="s">
        <v>13385</v>
      </c>
      <c r="D393" s="28" t="s">
        <v>15523</v>
      </c>
      <c r="E393" s="28" t="s">
        <v>13494</v>
      </c>
      <c r="F393" s="28" t="s">
        <v>15488</v>
      </c>
      <c r="G393" s="28"/>
      <c r="H393" s="28"/>
      <c r="I393" s="29"/>
      <c r="J393" s="28"/>
      <c r="K393" s="39" t="s">
        <v>15502</v>
      </c>
      <c r="L393" s="28" t="s">
        <v>13503</v>
      </c>
      <c r="M393" s="33" t="str">
        <f t="shared" si="43"/>
        <v>https://www.aiche.org/academy/conferences/process-plant-safety-symposium/1998/proceeding</v>
      </c>
      <c r="N393" s="40" t="str">
        <f t="shared" si="42"/>
        <v>M. Casada, L. Vanden Heuvel, and D. Walker, "Assessing Business Interruption Risk at Critical Manufacturing Facilities," 1998 Process Plant Safety Symposium, Houston Texas, 26 October  1998, AIChE.</v>
      </c>
      <c r="O393" s="28" t="s">
        <v>13381</v>
      </c>
      <c r="P393" s="28" t="s">
        <v>13382</v>
      </c>
      <c r="Q393" s="33" t="str">
        <f t="shared" si="44"/>
        <v>https://www.aiche.org/academy/conferences/process-plant-safety-symposium/1998/proceeding</v>
      </c>
      <c r="R393" s="33" t="str">
        <f t="shared" si="45"/>
        <v>https://www.aiche.org/academy/conferences/process-plant-safety-symposium/1998/proceeding/session/technical-papers</v>
      </c>
      <c r="S393" s="28" t="s">
        <v>18341</v>
      </c>
      <c r="T393" s="33" t="str">
        <f t="shared" si="46"/>
        <v>https://www.aiche.org/node/1888926/group/9691/session/124311/paper/858491</v>
      </c>
    </row>
    <row r="394" spans="1:20" ht="62" x14ac:dyDescent="0.35">
      <c r="A394" s="29">
        <v>393</v>
      </c>
      <c r="B394" s="29">
        <v>1998</v>
      </c>
      <c r="C394" s="29" t="s">
        <v>13385</v>
      </c>
      <c r="D394" s="28" t="s">
        <v>15523</v>
      </c>
      <c r="E394" s="28" t="s">
        <v>13495</v>
      </c>
      <c r="F394" s="28" t="s">
        <v>13496</v>
      </c>
      <c r="G394" s="28"/>
      <c r="H394" s="28"/>
      <c r="I394" s="29"/>
      <c r="J394" s="28"/>
      <c r="K394" s="39" t="s">
        <v>15503</v>
      </c>
      <c r="L394" s="28" t="s">
        <v>13503</v>
      </c>
      <c r="M394" s="33" t="str">
        <f>HYPERLINK("https://www.aiche.org/academy/conferences/process-plant-safety-symposium/1998/proceeding")</f>
        <v>https://www.aiche.org/academy/conferences/process-plant-safety-symposium/1998/proceeding</v>
      </c>
      <c r="N394" s="40" t="str">
        <f t="shared" ref="N394:N425" si="47">F394&amp;", """&amp;E394&amp;","" "&amp;L394&amp;", AIChE"&amp;"."</f>
        <v>R. Gustafson, "The Integration of Traditional QRA into Commercial Risk Decision Making," 1998 Process Plant Safety Symposium, Houston Texas, 26 October  1998, AIChE.</v>
      </c>
      <c r="O394" s="28" t="s">
        <v>13383</v>
      </c>
      <c r="P394" s="28" t="s">
        <v>13384</v>
      </c>
      <c r="Q394" s="33" t="str">
        <f>HYPERLINK("https://www.aiche.org/academy/conferences/process-plant-safety-symposium/1998/proceeding")</f>
        <v>https://www.aiche.org/academy/conferences/process-plant-safety-symposium/1998/proceeding</v>
      </c>
      <c r="R394" s="33" t="str">
        <f>HYPERLINK("https://www.aiche.org/academy/conferences/process-plant-safety-symposium/1998/proceeding/session/technical-papers")</f>
        <v>https://www.aiche.org/academy/conferences/process-plant-safety-symposium/1998/proceeding/session/technical-papers</v>
      </c>
      <c r="S394" s="28" t="s">
        <v>18342</v>
      </c>
      <c r="T394" s="33" t="str">
        <f t="shared" si="46"/>
        <v>https://www.aiche.org/node/1888926/group/9691/session/124311/paper/858496</v>
      </c>
    </row>
    <row r="395" spans="1:20" ht="77.5" x14ac:dyDescent="0.35">
      <c r="A395" s="29">
        <v>394</v>
      </c>
      <c r="B395" s="29">
        <v>2001</v>
      </c>
      <c r="C395" s="29" t="s">
        <v>14604</v>
      </c>
      <c r="D395" s="28" t="s">
        <v>14605</v>
      </c>
      <c r="E395" s="28" t="s">
        <v>14606</v>
      </c>
      <c r="F395" s="28" t="s">
        <v>14663</v>
      </c>
      <c r="G395" s="28"/>
      <c r="H395" s="28"/>
      <c r="I395" s="29" t="s">
        <v>14700</v>
      </c>
      <c r="J395" s="29" t="s">
        <v>14746</v>
      </c>
      <c r="K395" s="29">
        <v>1</v>
      </c>
      <c r="L395" s="28" t="s">
        <v>14938</v>
      </c>
      <c r="M395" s="33" t="str">
        <f t="shared" ref="M395:M445" si="48">HYPERLINK("https://www.aiche.org/academy/conferences/process-plant-safety-symposium/2001/proceeding")</f>
        <v>https://www.aiche.org/academy/conferences/process-plant-safety-symposium/2001/proceeding</v>
      </c>
      <c r="N395" s="40" t="str">
        <f t="shared" si="47"/>
        <v>S. Chia, B. Long and R. Raman, "Development and Implementation of a Safety Management System for Small Facilities," 2001 Process Plant Safety Symposium, Houston Texas, 23-25 April  2001, AIChE.</v>
      </c>
      <c r="O395" s="41" t="s">
        <v>704</v>
      </c>
      <c r="P395" s="28" t="s">
        <v>14798</v>
      </c>
      <c r="Q395" s="33" t="str">
        <f t="shared" ref="Q395:Q445" si="49">HYPERLINK("https://www.aiche.org/academy/conferences/process-plant-safety-symposium/2001/proceeding")</f>
        <v>https://www.aiche.org/academy/conferences/process-plant-safety-symposium/2001/proceeding</v>
      </c>
      <c r="R395" s="33" t="str">
        <f t="shared" ref="R395:R445" si="50">HYPERLINK("https://www.aiche.org/academy/conferences/process-plant-safety-symposium/2001/proceeding/session/technical-papers")</f>
        <v>https://www.aiche.org/academy/conferences/process-plant-safety-symposium/2001/proceeding/session/technical-papers</v>
      </c>
      <c r="S395" s="28" t="s">
        <v>18343</v>
      </c>
      <c r="T395" s="33" t="str">
        <f t="shared" si="46"/>
        <v>https://www.aiche.org/node/1949571/group/9721/session/124371/paper/859441</v>
      </c>
    </row>
    <row r="396" spans="1:20" ht="62" x14ac:dyDescent="0.35">
      <c r="A396" s="29">
        <v>395</v>
      </c>
      <c r="B396" s="29">
        <v>2001</v>
      </c>
      <c r="C396" s="29" t="s">
        <v>14604</v>
      </c>
      <c r="D396" s="28" t="s">
        <v>14605</v>
      </c>
      <c r="E396" s="28" t="s">
        <v>14607</v>
      </c>
      <c r="F396" s="28" t="s">
        <v>3215</v>
      </c>
      <c r="G396" s="28"/>
      <c r="H396" s="28"/>
      <c r="I396" s="29" t="s">
        <v>14701</v>
      </c>
      <c r="J396" s="29" t="s">
        <v>14747</v>
      </c>
      <c r="K396" s="29">
        <v>2</v>
      </c>
      <c r="L396" s="28" t="s">
        <v>14938</v>
      </c>
      <c r="M396" s="33" t="str">
        <f t="shared" si="48"/>
        <v>https://www.aiche.org/academy/conferences/process-plant-safety-symposium/2001/proceeding</v>
      </c>
      <c r="N396" s="40" t="str">
        <f t="shared" si="47"/>
        <v>D. Leggett, "Practical Hazard Evaluation for the Small Chemical Manufacturer," 2001 Process Plant Safety Symposium, Houston Texas, 23-25 April  2001, AIChE.</v>
      </c>
      <c r="O396" s="42" t="s">
        <v>708</v>
      </c>
      <c r="P396" s="28" t="s">
        <v>14799</v>
      </c>
      <c r="Q396" s="33" t="str">
        <f t="shared" si="49"/>
        <v>https://www.aiche.org/academy/conferences/process-plant-safety-symposium/2001/proceeding</v>
      </c>
      <c r="R396" s="33" t="str">
        <f t="shared" si="50"/>
        <v>https://www.aiche.org/academy/conferences/process-plant-safety-symposium/2001/proceeding/session/technical-papers</v>
      </c>
      <c r="S396" s="28" t="s">
        <v>18344</v>
      </c>
      <c r="T396" s="33" t="str">
        <f t="shared" si="46"/>
        <v>https://www.aiche.org/node/1949571/group/9721/session/124371/paper/859446</v>
      </c>
    </row>
    <row r="397" spans="1:20" ht="62" x14ac:dyDescent="0.35">
      <c r="A397" s="29">
        <v>396</v>
      </c>
      <c r="B397" s="29">
        <v>2001</v>
      </c>
      <c r="C397" s="29" t="s">
        <v>14604</v>
      </c>
      <c r="D397" s="28" t="s">
        <v>14605</v>
      </c>
      <c r="E397" s="28" t="s">
        <v>14608</v>
      </c>
      <c r="F397" s="28" t="s">
        <v>14664</v>
      </c>
      <c r="G397" s="28"/>
      <c r="H397" s="28"/>
      <c r="I397" s="29" t="s">
        <v>14702</v>
      </c>
      <c r="J397" s="29" t="s">
        <v>14748</v>
      </c>
      <c r="K397" s="29">
        <v>3</v>
      </c>
      <c r="L397" s="28" t="s">
        <v>14938</v>
      </c>
      <c r="M397" s="33" t="str">
        <f t="shared" si="48"/>
        <v>https://www.aiche.org/academy/conferences/process-plant-safety-symposium/2001/proceeding</v>
      </c>
      <c r="N397" s="40" t="str">
        <f t="shared" si="47"/>
        <v>J. F. Splain and B. W. Host , "PSM - Your Insurer Should Help," 2001 Process Plant Safety Symposium, Houston Texas, 23-25 April  2001, AIChE.</v>
      </c>
      <c r="O397" s="42" t="s">
        <v>711</v>
      </c>
      <c r="P397" s="28" t="s">
        <v>14800</v>
      </c>
      <c r="Q397" s="33" t="str">
        <f t="shared" si="49"/>
        <v>https://www.aiche.org/academy/conferences/process-plant-safety-symposium/2001/proceeding</v>
      </c>
      <c r="R397" s="33" t="str">
        <f t="shared" si="50"/>
        <v>https://www.aiche.org/academy/conferences/process-plant-safety-symposium/2001/proceeding/session/technical-papers</v>
      </c>
      <c r="S397" s="28" t="s">
        <v>18345</v>
      </c>
      <c r="T397" s="33" t="str">
        <f t="shared" si="46"/>
        <v>https://www.aiche.org/node/1949571/group/9721/session/124371/paper/859451</v>
      </c>
    </row>
    <row r="398" spans="1:20" ht="62" x14ac:dyDescent="0.35">
      <c r="A398" s="29">
        <v>397</v>
      </c>
      <c r="B398" s="29">
        <v>2001</v>
      </c>
      <c r="C398" s="29" t="s">
        <v>14604</v>
      </c>
      <c r="D398" s="28" t="s">
        <v>14609</v>
      </c>
      <c r="E398" s="28" t="s">
        <v>14610</v>
      </c>
      <c r="F398" s="28" t="s">
        <v>14665</v>
      </c>
      <c r="G398" s="28"/>
      <c r="H398" s="28"/>
      <c r="I398" s="29" t="s">
        <v>14703</v>
      </c>
      <c r="J398" s="29" t="s">
        <v>14749</v>
      </c>
      <c r="K398" s="29">
        <v>4</v>
      </c>
      <c r="L398" s="28" t="s">
        <v>14938</v>
      </c>
      <c r="M398" s="33" t="str">
        <f t="shared" si="48"/>
        <v>https://www.aiche.org/academy/conferences/process-plant-safety-symposium/2001/proceeding</v>
      </c>
      <c r="N398" s="40" t="str">
        <f t="shared" si="47"/>
        <v>J. R. Thompson, "PSM Auditing in DuPont - Past, Present and Future," 2001 Process Plant Safety Symposium, Houston Texas, 23-25 April  2001, AIChE.</v>
      </c>
      <c r="O398" s="42" t="s">
        <v>715</v>
      </c>
      <c r="P398" s="28" t="s">
        <v>14801</v>
      </c>
      <c r="Q398" s="33" t="str">
        <f t="shared" si="49"/>
        <v>https://www.aiche.org/academy/conferences/process-plant-safety-symposium/2001/proceeding</v>
      </c>
      <c r="R398" s="33" t="str">
        <f t="shared" si="50"/>
        <v>https://www.aiche.org/academy/conferences/process-plant-safety-symposium/2001/proceeding/session/technical-papers</v>
      </c>
      <c r="S398" s="28" t="s">
        <v>18346</v>
      </c>
      <c r="T398" s="33" t="str">
        <f t="shared" si="46"/>
        <v>https://www.aiche.org/node/1949571/group/9721/session/124371/paper/859456</v>
      </c>
    </row>
    <row r="399" spans="1:20" ht="62" x14ac:dyDescent="0.35">
      <c r="A399" s="29">
        <v>398</v>
      </c>
      <c r="B399" s="29">
        <v>2001</v>
      </c>
      <c r="C399" s="29" t="s">
        <v>14604</v>
      </c>
      <c r="D399" s="28" t="s">
        <v>14609</v>
      </c>
      <c r="E399" s="28" t="s">
        <v>14611</v>
      </c>
      <c r="F399" s="28" t="s">
        <v>14666</v>
      </c>
      <c r="G399" s="28"/>
      <c r="H399" s="28"/>
      <c r="I399" s="29" t="s">
        <v>14704</v>
      </c>
      <c r="J399" s="29" t="s">
        <v>14750</v>
      </c>
      <c r="K399" s="29">
        <v>5</v>
      </c>
      <c r="L399" s="28" t="s">
        <v>14938</v>
      </c>
      <c r="M399" s="33" t="str">
        <f t="shared" si="48"/>
        <v>https://www.aiche.org/academy/conferences/process-plant-safety-symposium/2001/proceeding</v>
      </c>
      <c r="N399" s="40" t="str">
        <f t="shared" si="47"/>
        <v>M. C. Welch and R. B. Hartman, "The Value of Assessing Sustainability in PMS Audits," 2001 Process Plant Safety Symposium, Houston Texas, 23-25 April  2001, AIChE.</v>
      </c>
      <c r="O399" s="42" t="s">
        <v>719</v>
      </c>
      <c r="P399" s="28" t="s">
        <v>14802</v>
      </c>
      <c r="Q399" s="33" t="str">
        <f t="shared" si="49"/>
        <v>https://www.aiche.org/academy/conferences/process-plant-safety-symposium/2001/proceeding</v>
      </c>
      <c r="R399" s="33" t="str">
        <f t="shared" si="50"/>
        <v>https://www.aiche.org/academy/conferences/process-plant-safety-symposium/2001/proceeding/session/technical-papers</v>
      </c>
      <c r="S399" s="28" t="s">
        <v>18347</v>
      </c>
      <c r="T399" s="33" t="str">
        <f t="shared" si="46"/>
        <v>https://www.aiche.org/node/1949571/group/9721/session/124371/paper/859461</v>
      </c>
    </row>
    <row r="400" spans="1:20" ht="62" x14ac:dyDescent="0.35">
      <c r="A400" s="29">
        <v>399</v>
      </c>
      <c r="B400" s="29">
        <v>2001</v>
      </c>
      <c r="C400" s="29" t="s">
        <v>14604</v>
      </c>
      <c r="D400" s="28" t="s">
        <v>14609</v>
      </c>
      <c r="E400" s="28" t="s">
        <v>14612</v>
      </c>
      <c r="F400" s="28" t="s">
        <v>14667</v>
      </c>
      <c r="G400" s="28"/>
      <c r="H400" s="28"/>
      <c r="I400" s="29" t="s">
        <v>14705</v>
      </c>
      <c r="J400" s="29" t="s">
        <v>14751</v>
      </c>
      <c r="K400" s="29">
        <v>6</v>
      </c>
      <c r="L400" s="28" t="s">
        <v>14938</v>
      </c>
      <c r="M400" s="33" t="str">
        <f t="shared" si="48"/>
        <v>https://www.aiche.org/academy/conferences/process-plant-safety-symposium/2001/proceeding</v>
      </c>
      <c r="N400" s="40" t="str">
        <f t="shared" si="47"/>
        <v>R. A. Barrish and R. C. Antoff, "Third Party Accidental Release Prevention Audits," 2001 Process Plant Safety Symposium, Houston Texas, 23-25 April  2001, AIChE.</v>
      </c>
      <c r="O400" s="42" t="s">
        <v>723</v>
      </c>
      <c r="P400" s="28" t="s">
        <v>15434</v>
      </c>
      <c r="Q400" s="33" t="str">
        <f t="shared" si="49"/>
        <v>https://www.aiche.org/academy/conferences/process-plant-safety-symposium/2001/proceeding</v>
      </c>
      <c r="R400" s="33" t="str">
        <f t="shared" si="50"/>
        <v>https://www.aiche.org/academy/conferences/process-plant-safety-symposium/2001/proceeding/session/technical-papers</v>
      </c>
      <c r="S400" s="28" t="s">
        <v>18348</v>
      </c>
      <c r="T400" s="33" t="str">
        <f t="shared" si="46"/>
        <v>https://www.aiche.org/node/1949571/group/9721/session/124371/paper/859466</v>
      </c>
    </row>
    <row r="401" spans="1:20" ht="62" x14ac:dyDescent="0.35">
      <c r="A401" s="29">
        <v>400</v>
      </c>
      <c r="B401" s="29">
        <v>2001</v>
      </c>
      <c r="C401" s="29" t="s">
        <v>14604</v>
      </c>
      <c r="D401" s="28" t="s">
        <v>14609</v>
      </c>
      <c r="E401" s="28" t="s">
        <v>14613</v>
      </c>
      <c r="F401" s="28" t="s">
        <v>14668</v>
      </c>
      <c r="G401" s="28"/>
      <c r="H401" s="28"/>
      <c r="I401" s="29" t="s">
        <v>14706</v>
      </c>
      <c r="J401" s="29" t="s">
        <v>14752</v>
      </c>
      <c r="K401" s="29">
        <v>7</v>
      </c>
      <c r="L401" s="28" t="s">
        <v>14938</v>
      </c>
      <c r="M401" s="33" t="str">
        <f t="shared" si="48"/>
        <v>https://www.aiche.org/academy/conferences/process-plant-safety-symposium/2001/proceeding</v>
      </c>
      <c r="N401" s="40" t="str">
        <f t="shared" si="47"/>
        <v>J. C. Belke, "The Case for Voluntary Third Party Risk Management Program Audits," 2001 Process Plant Safety Symposium, Houston Texas, 23-25 April  2001, AIChE.</v>
      </c>
      <c r="O401" s="42" t="s">
        <v>726</v>
      </c>
      <c r="P401" s="28" t="s">
        <v>14803</v>
      </c>
      <c r="Q401" s="33" t="str">
        <f t="shared" si="49"/>
        <v>https://www.aiche.org/academy/conferences/process-plant-safety-symposium/2001/proceeding</v>
      </c>
      <c r="R401" s="33" t="str">
        <f t="shared" si="50"/>
        <v>https://www.aiche.org/academy/conferences/process-plant-safety-symposium/2001/proceeding/session/technical-papers</v>
      </c>
      <c r="S401" s="28" t="s">
        <v>18349</v>
      </c>
      <c r="T401" s="33" t="str">
        <f t="shared" si="46"/>
        <v>https://www.aiche.org/node/1949571/group/9721/session/124371/paper/859471</v>
      </c>
    </row>
    <row r="402" spans="1:20" ht="62" x14ac:dyDescent="0.35">
      <c r="A402" s="29">
        <v>401</v>
      </c>
      <c r="B402" s="29">
        <v>2001</v>
      </c>
      <c r="C402" s="29" t="s">
        <v>14604</v>
      </c>
      <c r="D402" s="28" t="s">
        <v>14614</v>
      </c>
      <c r="E402" s="28" t="s">
        <v>14615</v>
      </c>
      <c r="F402" s="28" t="s">
        <v>14669</v>
      </c>
      <c r="G402" s="28"/>
      <c r="H402" s="28"/>
      <c r="I402" s="29" t="s">
        <v>14707</v>
      </c>
      <c r="J402" s="29" t="s">
        <v>14753</v>
      </c>
      <c r="K402" s="29">
        <v>8</v>
      </c>
      <c r="L402" s="28" t="s">
        <v>14938</v>
      </c>
      <c r="M402" s="33" t="str">
        <f t="shared" si="48"/>
        <v>https://www.aiche.org/academy/conferences/process-plant-safety-symposium/2001/proceeding</v>
      </c>
      <c r="N402" s="40" t="str">
        <f t="shared" si="47"/>
        <v>R. A. Brennecke and C. A. Gamer, "CEOs, VPP and the Bottom Line," 2001 Process Plant Safety Symposium, Houston Texas, 23-25 April  2001, AIChE.</v>
      </c>
      <c r="O402" s="42" t="s">
        <v>729</v>
      </c>
      <c r="P402" s="28" t="s">
        <v>14804</v>
      </c>
      <c r="Q402" s="33" t="str">
        <f t="shared" si="49"/>
        <v>https://www.aiche.org/academy/conferences/process-plant-safety-symposium/2001/proceeding</v>
      </c>
      <c r="R402" s="33" t="str">
        <f t="shared" si="50"/>
        <v>https://www.aiche.org/academy/conferences/process-plant-safety-symposium/2001/proceeding/session/technical-papers</v>
      </c>
      <c r="S402" s="28" t="s">
        <v>18350</v>
      </c>
      <c r="T402" s="33" t="str">
        <f t="shared" si="46"/>
        <v>https://www.aiche.org/node/1949571/group/9721/session/124371/paper/859476</v>
      </c>
    </row>
    <row r="403" spans="1:20" ht="62" x14ac:dyDescent="0.35">
      <c r="A403" s="29">
        <v>402</v>
      </c>
      <c r="B403" s="29">
        <v>2001</v>
      </c>
      <c r="C403" s="29" t="s">
        <v>14604</v>
      </c>
      <c r="D403" s="28" t="s">
        <v>14614</v>
      </c>
      <c r="E403" s="28" t="s">
        <v>14616</v>
      </c>
      <c r="F403" s="28" t="s">
        <v>6585</v>
      </c>
      <c r="G403" s="28"/>
      <c r="H403" s="28"/>
      <c r="I403" s="29" t="s">
        <v>14708</v>
      </c>
      <c r="J403" s="29" t="s">
        <v>14754</v>
      </c>
      <c r="K403" s="29">
        <v>9</v>
      </c>
      <c r="L403" s="28" t="s">
        <v>14938</v>
      </c>
      <c r="M403" s="33" t="str">
        <f t="shared" si="48"/>
        <v>https://www.aiche.org/academy/conferences/process-plant-safety-symposium/2001/proceeding</v>
      </c>
      <c r="N403" s="40" t="str">
        <f t="shared" si="47"/>
        <v>S. E. Anderson, "Process Safety Management: Boon or Burden?," 2001 Process Plant Safety Symposium, Houston Texas, 23-25 April  2001, AIChE.</v>
      </c>
      <c r="O403" s="42" t="s">
        <v>732</v>
      </c>
      <c r="P403" s="28" t="s">
        <v>14805</v>
      </c>
      <c r="Q403" s="33" t="str">
        <f t="shared" si="49"/>
        <v>https://www.aiche.org/academy/conferences/process-plant-safety-symposium/2001/proceeding</v>
      </c>
      <c r="R403" s="33" t="str">
        <f t="shared" si="50"/>
        <v>https://www.aiche.org/academy/conferences/process-plant-safety-symposium/2001/proceeding/session/technical-papers</v>
      </c>
      <c r="S403" s="28" t="s">
        <v>18351</v>
      </c>
      <c r="T403" s="33" t="str">
        <f t="shared" si="46"/>
        <v>https://www.aiche.org/node/1949571/group/9721/session/124371/paper/859481</v>
      </c>
    </row>
    <row r="404" spans="1:20" ht="77.5" x14ac:dyDescent="0.35">
      <c r="A404" s="29">
        <v>403</v>
      </c>
      <c r="B404" s="29">
        <v>2001</v>
      </c>
      <c r="C404" s="29" t="s">
        <v>14604</v>
      </c>
      <c r="D404" s="28" t="s">
        <v>14614</v>
      </c>
      <c r="E404" s="28" t="s">
        <v>14617</v>
      </c>
      <c r="F404" s="28" t="s">
        <v>14670</v>
      </c>
      <c r="G404" s="28"/>
      <c r="H404" s="28"/>
      <c r="I404" s="29" t="s">
        <v>14709</v>
      </c>
      <c r="J404" s="29" t="s">
        <v>14755</v>
      </c>
      <c r="K404" s="29">
        <v>10</v>
      </c>
      <c r="L404" s="28" t="s">
        <v>14938</v>
      </c>
      <c r="M404" s="33" t="str">
        <f t="shared" si="48"/>
        <v>https://www.aiche.org/academy/conferences/process-plant-safety-symposium/2001/proceeding</v>
      </c>
      <c r="N404" s="40" t="str">
        <f t="shared" si="47"/>
        <v>J. W. Chastain and R. M. Schisla, Jr. , "Risk and Cost Assessment of Catastrophic Failures of Pumps Resulting from Isolated Running," 2001 Process Plant Safety Symposium, Houston Texas, 23-25 April  2001, AIChE.</v>
      </c>
      <c r="O404" s="28" t="s">
        <v>75</v>
      </c>
      <c r="P404" s="28" t="s">
        <v>14806</v>
      </c>
      <c r="Q404" s="33" t="str">
        <f t="shared" si="49"/>
        <v>https://www.aiche.org/academy/conferences/process-plant-safety-symposium/2001/proceeding</v>
      </c>
      <c r="R404" s="33" t="str">
        <f t="shared" si="50"/>
        <v>https://www.aiche.org/academy/conferences/process-plant-safety-symposium/2001/proceeding/session/technical-papers</v>
      </c>
      <c r="S404" s="28" t="s">
        <v>18352</v>
      </c>
      <c r="T404" s="33" t="str">
        <f t="shared" si="46"/>
        <v>https://www.aiche.org/node/1949571/group/9721/session/124371/paper/859486</v>
      </c>
    </row>
    <row r="405" spans="1:20" ht="62" x14ac:dyDescent="0.35">
      <c r="A405" s="29">
        <v>404</v>
      </c>
      <c r="B405" s="29">
        <v>2001</v>
      </c>
      <c r="C405" s="29" t="s">
        <v>14604</v>
      </c>
      <c r="D405" s="28" t="s">
        <v>14614</v>
      </c>
      <c r="E405" s="28" t="s">
        <v>14618</v>
      </c>
      <c r="F405" s="28" t="s">
        <v>5088</v>
      </c>
      <c r="G405" s="28"/>
      <c r="H405" s="28"/>
      <c r="I405" s="29" t="s">
        <v>14710</v>
      </c>
      <c r="J405" s="29" t="s">
        <v>14756</v>
      </c>
      <c r="K405" s="29">
        <v>11</v>
      </c>
      <c r="L405" s="28" t="s">
        <v>14938</v>
      </c>
      <c r="M405" s="33" t="str">
        <f t="shared" si="48"/>
        <v>https://www.aiche.org/academy/conferences/process-plant-safety-symposium/2001/proceeding</v>
      </c>
      <c r="N405" s="40" t="str">
        <f t="shared" si="47"/>
        <v>T. F. Barry, "Cost-Benefit Analysis of Fire Risk Reduction Alternatives," 2001 Process Plant Safety Symposium, Houston Texas, 23-25 April  2001, AIChE.</v>
      </c>
      <c r="O405" s="28" t="s">
        <v>79</v>
      </c>
      <c r="P405" s="28" t="s">
        <v>14807</v>
      </c>
      <c r="Q405" s="33" t="str">
        <f t="shared" si="49"/>
        <v>https://www.aiche.org/academy/conferences/process-plant-safety-symposium/2001/proceeding</v>
      </c>
      <c r="R405" s="33" t="str">
        <f t="shared" si="50"/>
        <v>https://www.aiche.org/academy/conferences/process-plant-safety-symposium/2001/proceeding/session/technical-papers</v>
      </c>
      <c r="S405" s="28" t="s">
        <v>18353</v>
      </c>
      <c r="T405" s="33" t="str">
        <f t="shared" si="46"/>
        <v>https://www.aiche.org/node/1949571/group/9721/session/124371/paper/859491</v>
      </c>
    </row>
    <row r="406" spans="1:20" ht="62" x14ac:dyDescent="0.35">
      <c r="A406" s="29">
        <v>405</v>
      </c>
      <c r="B406" s="29">
        <v>2001</v>
      </c>
      <c r="C406" s="29" t="s">
        <v>14604</v>
      </c>
      <c r="D406" s="28" t="s">
        <v>18</v>
      </c>
      <c r="E406" s="28" t="s">
        <v>14619</v>
      </c>
      <c r="F406" s="28" t="s">
        <v>14671</v>
      </c>
      <c r="G406" s="28"/>
      <c r="H406" s="28"/>
      <c r="I406" s="29" t="s">
        <v>14711</v>
      </c>
      <c r="J406" s="29" t="s">
        <v>14757</v>
      </c>
      <c r="K406" s="29">
        <v>12</v>
      </c>
      <c r="L406" s="28" t="s">
        <v>14938</v>
      </c>
      <c r="M406" s="33" t="str">
        <f t="shared" si="48"/>
        <v>https://www.aiche.org/academy/conferences/process-plant-safety-symposium/2001/proceeding</v>
      </c>
      <c r="N406" s="40" t="str">
        <f t="shared" si="47"/>
        <v>S. M. Rout, "MOC - A Key to PSM Effectiveness," 2001 Process Plant Safety Symposium, Houston Texas, 23-25 April  2001, AIChE.</v>
      </c>
      <c r="O406" s="28" t="s">
        <v>83</v>
      </c>
      <c r="P406" s="28" t="s">
        <v>14808</v>
      </c>
      <c r="Q406" s="33" t="str">
        <f t="shared" si="49"/>
        <v>https://www.aiche.org/academy/conferences/process-plant-safety-symposium/2001/proceeding</v>
      </c>
      <c r="R406" s="33" t="str">
        <f t="shared" si="50"/>
        <v>https://www.aiche.org/academy/conferences/process-plant-safety-symposium/2001/proceeding/session/technical-papers</v>
      </c>
      <c r="S406" s="28" t="s">
        <v>18354</v>
      </c>
      <c r="T406" s="33" t="str">
        <f t="shared" si="46"/>
        <v>https://www.aiche.org/node/1949571/group/9721/session/124371/paper/859496</v>
      </c>
    </row>
    <row r="407" spans="1:20" ht="46.5" x14ac:dyDescent="0.35">
      <c r="A407" s="29">
        <v>406</v>
      </c>
      <c r="B407" s="29">
        <v>2001</v>
      </c>
      <c r="C407" s="29" t="s">
        <v>14604</v>
      </c>
      <c r="D407" s="28" t="s">
        <v>18</v>
      </c>
      <c r="E407" s="28" t="s">
        <v>14620</v>
      </c>
      <c r="F407" s="28" t="s">
        <v>14672</v>
      </c>
      <c r="G407" s="28"/>
      <c r="H407" s="28"/>
      <c r="I407" s="29" t="s">
        <v>14712</v>
      </c>
      <c r="J407" s="29" t="s">
        <v>14758</v>
      </c>
      <c r="K407" s="29">
        <v>13</v>
      </c>
      <c r="L407" s="28" t="s">
        <v>14938</v>
      </c>
      <c r="M407" s="33" t="str">
        <f t="shared" si="48"/>
        <v>https://www.aiche.org/academy/conferences/process-plant-safety-symposium/2001/proceeding</v>
      </c>
      <c r="N407" s="40" t="str">
        <f t="shared" si="47"/>
        <v>K. Saka, "Management of Change in Japan," 2001 Process Plant Safety Symposium, Houston Texas, 23-25 April  2001, AIChE.</v>
      </c>
      <c r="O407" s="28" t="s">
        <v>86</v>
      </c>
      <c r="P407" s="28" t="s">
        <v>14809</v>
      </c>
      <c r="Q407" s="33" t="str">
        <f t="shared" si="49"/>
        <v>https://www.aiche.org/academy/conferences/process-plant-safety-symposium/2001/proceeding</v>
      </c>
      <c r="R407" s="33" t="str">
        <f t="shared" si="50"/>
        <v>https://www.aiche.org/academy/conferences/process-plant-safety-symposium/2001/proceeding/session/technical-papers</v>
      </c>
      <c r="S407" s="28" t="s">
        <v>18355</v>
      </c>
      <c r="T407" s="33" t="str">
        <f t="shared" si="46"/>
        <v>https://www.aiche.org/node/1949571/group/9721/session/124371/paper/859501</v>
      </c>
    </row>
    <row r="408" spans="1:20" ht="62" x14ac:dyDescent="0.35">
      <c r="A408" s="29">
        <v>407</v>
      </c>
      <c r="B408" s="29">
        <v>2001</v>
      </c>
      <c r="C408" s="29" t="s">
        <v>14604</v>
      </c>
      <c r="D408" s="28" t="s">
        <v>18</v>
      </c>
      <c r="E408" s="28" t="s">
        <v>14621</v>
      </c>
      <c r="F408" s="28" t="s">
        <v>14673</v>
      </c>
      <c r="G408" s="28"/>
      <c r="H408" s="28"/>
      <c r="I408" s="29" t="s">
        <v>14713</v>
      </c>
      <c r="J408" s="29" t="s">
        <v>14759</v>
      </c>
      <c r="K408" s="29">
        <v>14</v>
      </c>
      <c r="L408" s="28" t="s">
        <v>14938</v>
      </c>
      <c r="M408" s="33" t="str">
        <f t="shared" si="48"/>
        <v>https://www.aiche.org/academy/conferences/process-plant-safety-symposium/2001/proceeding</v>
      </c>
      <c r="N408" s="40" t="str">
        <f t="shared" si="47"/>
        <v>A. F. Fregosi, "Implementation of an Electronic Management of Change System," 2001 Process Plant Safety Symposium, Houston Texas, 23-25 April  2001, AIChE.</v>
      </c>
      <c r="O408" s="28" t="s">
        <v>89</v>
      </c>
      <c r="P408" s="28" t="s">
        <v>14810</v>
      </c>
      <c r="Q408" s="33" t="str">
        <f t="shared" si="49"/>
        <v>https://www.aiche.org/academy/conferences/process-plant-safety-symposium/2001/proceeding</v>
      </c>
      <c r="R408" s="33" t="str">
        <f t="shared" si="50"/>
        <v>https://www.aiche.org/academy/conferences/process-plant-safety-symposium/2001/proceeding/session/technical-papers</v>
      </c>
      <c r="S408" s="28" t="s">
        <v>18356</v>
      </c>
      <c r="T408" s="33" t="str">
        <f t="shared" si="46"/>
        <v>https://www.aiche.org/node/1949571/group/9721/session/124371/paper/859506</v>
      </c>
    </row>
    <row r="409" spans="1:20" ht="93" x14ac:dyDescent="0.35">
      <c r="A409" s="29">
        <v>408</v>
      </c>
      <c r="B409" s="29">
        <v>2001</v>
      </c>
      <c r="C409" s="29" t="s">
        <v>14604</v>
      </c>
      <c r="D409" s="28" t="s">
        <v>14622</v>
      </c>
      <c r="E409" s="28" t="s">
        <v>14623</v>
      </c>
      <c r="F409" s="28" t="s">
        <v>14674</v>
      </c>
      <c r="G409" s="28"/>
      <c r="H409" s="28"/>
      <c r="I409" s="29" t="s">
        <v>14714</v>
      </c>
      <c r="J409" s="29" t="s">
        <v>14760</v>
      </c>
      <c r="K409" s="29">
        <v>15</v>
      </c>
      <c r="L409" s="28" t="s">
        <v>14938</v>
      </c>
      <c r="M409" s="33" t="str">
        <f t="shared" si="48"/>
        <v>https://www.aiche.org/academy/conferences/process-plant-safety-symposium/2001/proceeding</v>
      </c>
      <c r="N409" s="40" t="str">
        <f t="shared" si="47"/>
        <v>G. R. Maxwell, R. O. Dixon, C. E. Rickets, V. H. Edwards et al. , "Assuring Process Safety in the Transfer of Hydrogen Cyanide Manufacturing Technology," 2001 Process Plant Safety Symposium, Houston Texas, 23-25 April  2001, AIChE.</v>
      </c>
      <c r="O409" s="28" t="s">
        <v>92</v>
      </c>
      <c r="P409" s="28" t="s">
        <v>14811</v>
      </c>
      <c r="Q409" s="33" t="str">
        <f t="shared" si="49"/>
        <v>https://www.aiche.org/academy/conferences/process-plant-safety-symposium/2001/proceeding</v>
      </c>
      <c r="R409" s="33" t="str">
        <f t="shared" si="50"/>
        <v>https://www.aiche.org/academy/conferences/process-plant-safety-symposium/2001/proceeding/session/technical-papers</v>
      </c>
      <c r="S409" s="28" t="s">
        <v>18357</v>
      </c>
      <c r="T409" s="33" t="str">
        <f t="shared" si="46"/>
        <v>https://www.aiche.org/node/1949571/group/9721/session/124371/paper/859511</v>
      </c>
    </row>
    <row r="410" spans="1:20" ht="77.5" x14ac:dyDescent="0.35">
      <c r="A410" s="29">
        <v>409</v>
      </c>
      <c r="B410" s="29">
        <v>2001</v>
      </c>
      <c r="C410" s="29" t="s">
        <v>14604</v>
      </c>
      <c r="D410" s="28" t="s">
        <v>14622</v>
      </c>
      <c r="E410" s="28" t="s">
        <v>14624</v>
      </c>
      <c r="F410" s="28" t="s">
        <v>14675</v>
      </c>
      <c r="G410" s="28"/>
      <c r="H410" s="28"/>
      <c r="I410" s="29" t="s">
        <v>14715</v>
      </c>
      <c r="J410" s="29" t="s">
        <v>14761</v>
      </c>
      <c r="K410" s="29">
        <v>16</v>
      </c>
      <c r="L410" s="28" t="s">
        <v>14938</v>
      </c>
      <c r="M410" s="33" t="str">
        <f t="shared" si="48"/>
        <v>https://www.aiche.org/academy/conferences/process-plant-safety-symposium/2001/proceeding</v>
      </c>
      <c r="N410" s="40" t="str">
        <f t="shared" si="47"/>
        <v>J. P. Jones, "Safe! Fast and Efficient?: Managing Process Hazard Analysis on a Project Task Force," 2001 Process Plant Safety Symposium, Houston Texas, 23-25 April  2001, AIChE.</v>
      </c>
      <c r="O410" s="28" t="s">
        <v>95</v>
      </c>
      <c r="P410" s="28" t="s">
        <v>14812</v>
      </c>
      <c r="Q410" s="33" t="str">
        <f t="shared" si="49"/>
        <v>https://www.aiche.org/academy/conferences/process-plant-safety-symposium/2001/proceeding</v>
      </c>
      <c r="R410" s="33" t="str">
        <f t="shared" si="50"/>
        <v>https://www.aiche.org/academy/conferences/process-plant-safety-symposium/2001/proceeding/session/technical-papers</v>
      </c>
      <c r="S410" s="28" t="s">
        <v>18358</v>
      </c>
      <c r="T410" s="33" t="str">
        <f t="shared" si="46"/>
        <v>https://www.aiche.org/node/1949571/group/9721/session/124371/paper/859516</v>
      </c>
    </row>
    <row r="411" spans="1:20" ht="77.5" x14ac:dyDescent="0.35">
      <c r="A411" s="29">
        <v>410</v>
      </c>
      <c r="B411" s="29">
        <v>2001</v>
      </c>
      <c r="C411" s="29" t="s">
        <v>14604</v>
      </c>
      <c r="D411" s="28" t="s">
        <v>14622</v>
      </c>
      <c r="E411" s="28" t="s">
        <v>14625</v>
      </c>
      <c r="F411" s="28" t="s">
        <v>7595</v>
      </c>
      <c r="G411" s="28"/>
      <c r="H411" s="28"/>
      <c r="I411" s="29" t="s">
        <v>14716</v>
      </c>
      <c r="J411" s="29" t="s">
        <v>14762</v>
      </c>
      <c r="K411" s="29">
        <v>17</v>
      </c>
      <c r="L411" s="28" t="s">
        <v>14938</v>
      </c>
      <c r="M411" s="33" t="str">
        <f t="shared" si="48"/>
        <v>https://www.aiche.org/academy/conferences/process-plant-safety-symposium/2001/proceeding</v>
      </c>
      <c r="N411" s="40" t="str">
        <f t="shared" si="47"/>
        <v>D. G. Clark, "A Practical Quantitative Methodology to Minimize the Frequency of Hazardous Events," 2001 Process Plant Safety Symposium, Houston Texas, 23-25 April  2001, AIChE.</v>
      </c>
      <c r="O411" s="28" t="s">
        <v>98</v>
      </c>
      <c r="P411" s="28" t="s">
        <v>14813</v>
      </c>
      <c r="Q411" s="33" t="str">
        <f t="shared" si="49"/>
        <v>https://www.aiche.org/academy/conferences/process-plant-safety-symposium/2001/proceeding</v>
      </c>
      <c r="R411" s="33" t="str">
        <f t="shared" si="50"/>
        <v>https://www.aiche.org/academy/conferences/process-plant-safety-symposium/2001/proceeding/session/technical-papers</v>
      </c>
      <c r="S411" s="28" t="s">
        <v>18359</v>
      </c>
      <c r="T411" s="33" t="str">
        <f t="shared" si="46"/>
        <v>https://www.aiche.org/node/1949571/group/9721/session/124371/paper/859521</v>
      </c>
    </row>
    <row r="412" spans="1:20" ht="77.5" x14ac:dyDescent="0.35">
      <c r="A412" s="29">
        <v>411</v>
      </c>
      <c r="B412" s="29">
        <v>2001</v>
      </c>
      <c r="C412" s="29" t="s">
        <v>14604</v>
      </c>
      <c r="D412" s="28" t="s">
        <v>14622</v>
      </c>
      <c r="E412" s="28" t="s">
        <v>14626</v>
      </c>
      <c r="F412" s="28" t="s">
        <v>14676</v>
      </c>
      <c r="G412" s="28"/>
      <c r="H412" s="28"/>
      <c r="I412" s="29" t="s">
        <v>14717</v>
      </c>
      <c r="J412" s="29" t="s">
        <v>14763</v>
      </c>
      <c r="K412" s="29">
        <v>18</v>
      </c>
      <c r="L412" s="28" t="s">
        <v>14938</v>
      </c>
      <c r="M412" s="33" t="str">
        <f t="shared" si="48"/>
        <v>https://www.aiche.org/academy/conferences/process-plant-safety-symposium/2001/proceeding</v>
      </c>
      <c r="N412" s="40" t="str">
        <f t="shared" si="47"/>
        <v>R. L. Post, D. C. Hendershot and P. Ker, "Safety and Reliability: A Synergetic Design Approach," 2001 Process Plant Safety Symposium, Houston Texas, 23-25 April  2001, AIChE.</v>
      </c>
      <c r="O412" s="28" t="s">
        <v>102</v>
      </c>
      <c r="P412" s="28" t="s">
        <v>14814</v>
      </c>
      <c r="Q412" s="33" t="str">
        <f t="shared" si="49"/>
        <v>https://www.aiche.org/academy/conferences/process-plant-safety-symposium/2001/proceeding</v>
      </c>
      <c r="R412" s="33" t="str">
        <f t="shared" si="50"/>
        <v>https://www.aiche.org/academy/conferences/process-plant-safety-symposium/2001/proceeding/session/technical-papers</v>
      </c>
      <c r="S412" s="28" t="s">
        <v>18360</v>
      </c>
      <c r="T412" s="33" t="str">
        <f t="shared" si="46"/>
        <v>https://www.aiche.org/node/1949571/group/9721/session/124371/paper/859526</v>
      </c>
    </row>
    <row r="413" spans="1:20" ht="62" x14ac:dyDescent="0.35">
      <c r="A413" s="29">
        <v>412</v>
      </c>
      <c r="B413" s="29">
        <v>2001</v>
      </c>
      <c r="C413" s="29" t="s">
        <v>14604</v>
      </c>
      <c r="D413" s="28" t="s">
        <v>14622</v>
      </c>
      <c r="E413" s="28" t="s">
        <v>14627</v>
      </c>
      <c r="F413" s="28" t="s">
        <v>14677</v>
      </c>
      <c r="G413" s="28"/>
      <c r="H413" s="28"/>
      <c r="I413" s="29" t="s">
        <v>14718</v>
      </c>
      <c r="J413" s="29" t="s">
        <v>14764</v>
      </c>
      <c r="K413" s="29">
        <v>19</v>
      </c>
      <c r="L413" s="28" t="s">
        <v>14938</v>
      </c>
      <c r="M413" s="33" t="str">
        <f t="shared" si="48"/>
        <v>https://www.aiche.org/academy/conferences/process-plant-safety-symposium/2001/proceeding</v>
      </c>
      <c r="N413" s="40" t="str">
        <f t="shared" si="47"/>
        <v>G. May, "Integration of Mechanical Integrity into the Design and Construction Project Phases," 2001 Process Plant Safety Symposium, Houston Texas, 23-25 April  2001, AIChE.</v>
      </c>
      <c r="O413" s="28" t="s">
        <v>106</v>
      </c>
      <c r="P413" s="28" t="s">
        <v>14815</v>
      </c>
      <c r="Q413" s="33" t="str">
        <f t="shared" si="49"/>
        <v>https://www.aiche.org/academy/conferences/process-plant-safety-symposium/2001/proceeding</v>
      </c>
      <c r="R413" s="33" t="str">
        <f t="shared" si="50"/>
        <v>https://www.aiche.org/academy/conferences/process-plant-safety-symposium/2001/proceeding/session/technical-papers</v>
      </c>
      <c r="S413" s="28" t="s">
        <v>18361</v>
      </c>
      <c r="T413" s="33" t="str">
        <f t="shared" si="46"/>
        <v>https://www.aiche.org/node/1949571/group/9721/session/124371/paper/859531</v>
      </c>
    </row>
    <row r="414" spans="1:20" ht="62" x14ac:dyDescent="0.35">
      <c r="A414" s="29">
        <v>413</v>
      </c>
      <c r="B414" s="29">
        <v>2001</v>
      </c>
      <c r="C414" s="29" t="s">
        <v>14604</v>
      </c>
      <c r="D414" s="28" t="s">
        <v>14622</v>
      </c>
      <c r="E414" s="28" t="s">
        <v>14628</v>
      </c>
      <c r="F414" s="28" t="s">
        <v>14678</v>
      </c>
      <c r="G414" s="28"/>
      <c r="H414" s="28"/>
      <c r="I414" s="29" t="s">
        <v>14719</v>
      </c>
      <c r="J414" s="29" t="s">
        <v>14765</v>
      </c>
      <c r="K414" s="29">
        <v>20</v>
      </c>
      <c r="L414" s="28" t="s">
        <v>14938</v>
      </c>
      <c r="M414" s="33" t="str">
        <f t="shared" si="48"/>
        <v>https://www.aiche.org/academy/conferences/process-plant-safety-symposium/2001/proceeding</v>
      </c>
      <c r="N414" s="40" t="str">
        <f t="shared" si="47"/>
        <v>S. Chia and R. Raman, "Process Safety Approach to Plant Design and Operation," 2001 Process Plant Safety Symposium, Houston Texas, 23-25 April  2001, AIChE.</v>
      </c>
      <c r="O414" s="28" t="s">
        <v>110</v>
      </c>
      <c r="P414" s="28" t="s">
        <v>14816</v>
      </c>
      <c r="Q414" s="33" t="str">
        <f t="shared" si="49"/>
        <v>https://www.aiche.org/academy/conferences/process-plant-safety-symposium/2001/proceeding</v>
      </c>
      <c r="R414" s="33" t="str">
        <f t="shared" si="50"/>
        <v>https://www.aiche.org/academy/conferences/process-plant-safety-symposium/2001/proceeding/session/technical-papers</v>
      </c>
      <c r="S414" s="28" t="s">
        <v>18362</v>
      </c>
      <c r="T414" s="33" t="str">
        <f t="shared" si="46"/>
        <v>https://www.aiche.org/node/1949571/group/9721/session/124371/paper/859536</v>
      </c>
    </row>
    <row r="415" spans="1:20" ht="62" x14ac:dyDescent="0.35">
      <c r="A415" s="29">
        <v>414</v>
      </c>
      <c r="B415" s="29">
        <v>2001</v>
      </c>
      <c r="C415" s="29" t="s">
        <v>14604</v>
      </c>
      <c r="D415" s="28" t="s">
        <v>14629</v>
      </c>
      <c r="E415" s="28" t="s">
        <v>12125</v>
      </c>
      <c r="F415" s="28" t="s">
        <v>15435</v>
      </c>
      <c r="G415" s="28"/>
      <c r="H415" s="28"/>
      <c r="I415" s="29" t="s">
        <v>14520</v>
      </c>
      <c r="J415" s="29" t="s">
        <v>14766</v>
      </c>
      <c r="K415" s="29">
        <v>21</v>
      </c>
      <c r="L415" s="28" t="s">
        <v>14938</v>
      </c>
      <c r="M415" s="33" t="str">
        <f t="shared" si="48"/>
        <v>https://www.aiche.org/academy/conferences/process-plant-safety-symposium/2001/proceeding</v>
      </c>
      <c r="N415" s="40" t="str">
        <f t="shared" si="47"/>
        <v>J. Murphy, G. Joseph, L. Long et al., "Hazard Investigation of Reactive Chemicals," 2001 Process Plant Safety Symposium, Houston Texas, 23-25 April  2001, AIChE.</v>
      </c>
      <c r="O415" s="28" t="s">
        <v>114</v>
      </c>
      <c r="P415" s="28" t="s">
        <v>14817</v>
      </c>
      <c r="Q415" s="33" t="str">
        <f t="shared" si="49"/>
        <v>https://www.aiche.org/academy/conferences/process-plant-safety-symposium/2001/proceeding</v>
      </c>
      <c r="R415" s="33" t="str">
        <f t="shared" si="50"/>
        <v>https://www.aiche.org/academy/conferences/process-plant-safety-symposium/2001/proceeding/session/technical-papers</v>
      </c>
      <c r="S415" s="28" t="s">
        <v>18363</v>
      </c>
      <c r="T415" s="33" t="str">
        <f t="shared" si="46"/>
        <v>https://www.aiche.org/node/1949571/group/9721/session/124371/paper/859541</v>
      </c>
    </row>
    <row r="416" spans="1:20" ht="46.5" x14ac:dyDescent="0.35">
      <c r="A416" s="29">
        <v>415</v>
      </c>
      <c r="B416" s="29">
        <v>2001</v>
      </c>
      <c r="C416" s="29" t="s">
        <v>14604</v>
      </c>
      <c r="D416" s="28" t="s">
        <v>14629</v>
      </c>
      <c r="E416" s="28" t="s">
        <v>14630</v>
      </c>
      <c r="F416" s="28" t="s">
        <v>11777</v>
      </c>
      <c r="G416" s="28"/>
      <c r="H416" s="28"/>
      <c r="I416" s="29" t="s">
        <v>14720</v>
      </c>
      <c r="J416" s="29" t="s">
        <v>14767</v>
      </c>
      <c r="K416" s="29">
        <v>22</v>
      </c>
      <c r="L416" s="28" t="s">
        <v>14938</v>
      </c>
      <c r="M416" s="33" t="str">
        <f t="shared" si="48"/>
        <v>https://www.aiche.org/academy/conferences/process-plant-safety-symposium/2001/proceeding</v>
      </c>
      <c r="N416" s="40" t="str">
        <f t="shared" si="47"/>
        <v>J. Ferris, "Process Safety and the General Duty Clause," 2001 Process Plant Safety Symposium, Houston Texas, 23-25 April  2001, AIChE.</v>
      </c>
      <c r="O416" s="28" t="s">
        <v>118</v>
      </c>
      <c r="P416" s="28" t="s">
        <v>14818</v>
      </c>
      <c r="Q416" s="33" t="str">
        <f t="shared" si="49"/>
        <v>https://www.aiche.org/academy/conferences/process-plant-safety-symposium/2001/proceeding</v>
      </c>
      <c r="R416" s="33" t="str">
        <f t="shared" si="50"/>
        <v>https://www.aiche.org/academy/conferences/process-plant-safety-symposium/2001/proceeding/session/technical-papers</v>
      </c>
      <c r="S416" s="28" t="s">
        <v>18364</v>
      </c>
      <c r="T416" s="33" t="str">
        <f t="shared" si="46"/>
        <v>https://www.aiche.org/node/1949571/group/9721/session/124371/paper/859546</v>
      </c>
    </row>
    <row r="417" spans="1:20" ht="77.5" x14ac:dyDescent="0.35">
      <c r="A417" s="29">
        <v>416</v>
      </c>
      <c r="B417" s="29">
        <v>2001</v>
      </c>
      <c r="C417" s="29" t="s">
        <v>14604</v>
      </c>
      <c r="D417" s="28" t="s">
        <v>14629</v>
      </c>
      <c r="E417" s="28" t="s">
        <v>14631</v>
      </c>
      <c r="F417" s="28" t="s">
        <v>9117</v>
      </c>
      <c r="G417" s="28"/>
      <c r="H417" s="28"/>
      <c r="I417" s="29" t="s">
        <v>14721</v>
      </c>
      <c r="J417" s="29" t="s">
        <v>14768</v>
      </c>
      <c r="K417" s="29">
        <v>23</v>
      </c>
      <c r="L417" s="28" t="s">
        <v>14938</v>
      </c>
      <c r="M417" s="33" t="str">
        <f t="shared" si="48"/>
        <v>https://www.aiche.org/academy/conferences/process-plant-safety-symposium/2001/proceeding</v>
      </c>
      <c r="N417" s="40" t="str">
        <f t="shared" si="47"/>
        <v>M. S. Mannan, "Goal Setting and Chemical Safety Improvements through Accident Database Analysis," 2001 Process Plant Safety Symposium, Houston Texas, 23-25 April  2001, AIChE.</v>
      </c>
      <c r="O417" s="28" t="s">
        <v>122</v>
      </c>
      <c r="P417" s="28" t="s">
        <v>14819</v>
      </c>
      <c r="Q417" s="33" t="str">
        <f t="shared" si="49"/>
        <v>https://www.aiche.org/academy/conferences/process-plant-safety-symposium/2001/proceeding</v>
      </c>
      <c r="R417" s="33" t="str">
        <f t="shared" si="50"/>
        <v>https://www.aiche.org/academy/conferences/process-plant-safety-symposium/2001/proceeding/session/technical-papers</v>
      </c>
      <c r="S417" s="28" t="s">
        <v>18365</v>
      </c>
      <c r="T417" s="33" t="str">
        <f t="shared" si="46"/>
        <v>https://www.aiche.org/node/1949571/group/9721/session/124371/paper/859551</v>
      </c>
    </row>
    <row r="418" spans="1:20" ht="62" x14ac:dyDescent="0.35">
      <c r="A418" s="29">
        <v>417</v>
      </c>
      <c r="B418" s="29">
        <v>2001</v>
      </c>
      <c r="C418" s="29" t="s">
        <v>14604</v>
      </c>
      <c r="D418" s="28" t="s">
        <v>14629</v>
      </c>
      <c r="E418" s="28" t="s">
        <v>12070</v>
      </c>
      <c r="F418" s="28" t="s">
        <v>14679</v>
      </c>
      <c r="G418" s="28"/>
      <c r="H418" s="28"/>
      <c r="I418" s="29" t="s">
        <v>14722</v>
      </c>
      <c r="J418" s="29" t="s">
        <v>14769</v>
      </c>
      <c r="K418" s="29">
        <v>24</v>
      </c>
      <c r="L418" s="28" t="s">
        <v>14938</v>
      </c>
      <c r="M418" s="33" t="str">
        <f t="shared" si="48"/>
        <v>https://www.aiche.org/academy/conferences/process-plant-safety-symposium/2001/proceeding</v>
      </c>
      <c r="N418" s="40" t="str">
        <f t="shared" si="47"/>
        <v>J. S. Arendt, K. Barrett and P. N. Lodal, "Measuring Process Safety Progress: First Steps," 2001 Process Plant Safety Symposium, Houston Texas, 23-25 April  2001, AIChE.</v>
      </c>
      <c r="O418" s="28" t="s">
        <v>194</v>
      </c>
      <c r="P418" s="28" t="s">
        <v>14820</v>
      </c>
      <c r="Q418" s="33" t="str">
        <f t="shared" si="49"/>
        <v>https://www.aiche.org/academy/conferences/process-plant-safety-symposium/2001/proceeding</v>
      </c>
      <c r="R418" s="33" t="str">
        <f t="shared" si="50"/>
        <v>https://www.aiche.org/academy/conferences/process-plant-safety-symposium/2001/proceeding/session/technical-papers</v>
      </c>
      <c r="S418" s="28" t="s">
        <v>18366</v>
      </c>
      <c r="T418" s="33" t="str">
        <f t="shared" si="46"/>
        <v>https://www.aiche.org/node/1949571/group/9721/session/124371/paper/859556</v>
      </c>
    </row>
    <row r="419" spans="1:20" ht="62" x14ac:dyDescent="0.35">
      <c r="A419" s="29">
        <v>418</v>
      </c>
      <c r="B419" s="29">
        <v>2001</v>
      </c>
      <c r="C419" s="29" t="s">
        <v>14604</v>
      </c>
      <c r="D419" s="28" t="s">
        <v>14629</v>
      </c>
      <c r="E419" s="28" t="s">
        <v>14632</v>
      </c>
      <c r="F419" s="28" t="s">
        <v>6629</v>
      </c>
      <c r="G419" s="28"/>
      <c r="H419" s="28"/>
      <c r="I419" s="29" t="s">
        <v>14723</v>
      </c>
      <c r="J419" s="29" t="s">
        <v>14770</v>
      </c>
      <c r="K419" s="29">
        <v>25</v>
      </c>
      <c r="L419" s="28" t="s">
        <v>14938</v>
      </c>
      <c r="M419" s="33" t="str">
        <f t="shared" si="48"/>
        <v>https://www.aiche.org/academy/conferences/process-plant-safety-symposium/2001/proceeding</v>
      </c>
      <c r="N419" s="40" t="str">
        <f t="shared" si="47"/>
        <v>D. J. Leggett, "Process Safety in the Future - A View from the Chemistry," 2001 Process Plant Safety Symposium, Houston Texas, 23-25 April  2001, AIChE.</v>
      </c>
      <c r="O419" s="28" t="s">
        <v>198</v>
      </c>
      <c r="P419" s="28" t="s">
        <v>14821</v>
      </c>
      <c r="Q419" s="33" t="str">
        <f t="shared" si="49"/>
        <v>https://www.aiche.org/academy/conferences/process-plant-safety-symposium/2001/proceeding</v>
      </c>
      <c r="R419" s="33" t="str">
        <f t="shared" si="50"/>
        <v>https://www.aiche.org/academy/conferences/process-plant-safety-symposium/2001/proceeding/session/technical-papers</v>
      </c>
      <c r="S419" s="28" t="s">
        <v>18367</v>
      </c>
      <c r="T419" s="33" t="str">
        <f t="shared" si="46"/>
        <v>https://www.aiche.org/node/1949571/group/9721/session/124371/paper/859561</v>
      </c>
    </row>
    <row r="420" spans="1:20" ht="77.5" x14ac:dyDescent="0.35">
      <c r="A420" s="29">
        <v>419</v>
      </c>
      <c r="B420" s="29">
        <v>2001</v>
      </c>
      <c r="C420" s="29" t="s">
        <v>14604</v>
      </c>
      <c r="D420" s="28" t="s">
        <v>14633</v>
      </c>
      <c r="E420" s="28" t="s">
        <v>14634</v>
      </c>
      <c r="F420" s="28" t="s">
        <v>14680</v>
      </c>
      <c r="G420" s="28"/>
      <c r="H420" s="28"/>
      <c r="I420" s="29" t="s">
        <v>14724</v>
      </c>
      <c r="J420" s="29" t="s">
        <v>14771</v>
      </c>
      <c r="K420" s="29">
        <v>26</v>
      </c>
      <c r="L420" s="28" t="s">
        <v>14938</v>
      </c>
      <c r="M420" s="33" t="str">
        <f t="shared" si="48"/>
        <v>https://www.aiche.org/academy/conferences/process-plant-safety-symposium/2001/proceeding</v>
      </c>
      <c r="N420" s="40" t="str">
        <f t="shared" si="47"/>
        <v>R. W. Hayes and N. P. Glick, "Air Emissions Risk Model for Chemical Fires or Explosions," 2001 Process Plant Safety Symposium, Houston Texas, 23-25 April  2001, AIChE.</v>
      </c>
      <c r="O420" s="28" t="s">
        <v>202</v>
      </c>
      <c r="P420" s="28" t="s">
        <v>14822</v>
      </c>
      <c r="Q420" s="33" t="str">
        <f t="shared" si="49"/>
        <v>https://www.aiche.org/academy/conferences/process-plant-safety-symposium/2001/proceeding</v>
      </c>
      <c r="R420" s="33" t="str">
        <f t="shared" si="50"/>
        <v>https://www.aiche.org/academy/conferences/process-plant-safety-symposium/2001/proceeding/session/technical-papers</v>
      </c>
      <c r="S420" s="28" t="s">
        <v>18368</v>
      </c>
      <c r="T420" s="33" t="str">
        <f t="shared" si="46"/>
        <v>https://www.aiche.org/node/1949571/group/9721/session/124371/paper/859566</v>
      </c>
    </row>
    <row r="421" spans="1:20" ht="77.5" x14ac:dyDescent="0.35">
      <c r="A421" s="29">
        <v>420</v>
      </c>
      <c r="B421" s="29">
        <v>2001</v>
      </c>
      <c r="C421" s="29" t="s">
        <v>14604</v>
      </c>
      <c r="D421" s="28" t="s">
        <v>14633</v>
      </c>
      <c r="E421" s="28" t="s">
        <v>14635</v>
      </c>
      <c r="F421" s="28" t="s">
        <v>14681</v>
      </c>
      <c r="G421" s="28"/>
      <c r="H421" s="28"/>
      <c r="I421" s="29" t="s">
        <v>14725</v>
      </c>
      <c r="J421" s="29" t="s">
        <v>14772</v>
      </c>
      <c r="K421" s="29">
        <v>27</v>
      </c>
      <c r="L421" s="28" t="s">
        <v>14938</v>
      </c>
      <c r="M421" s="33" t="str">
        <f t="shared" si="48"/>
        <v>https://www.aiche.org/academy/conferences/process-plant-safety-symposium/2001/proceeding</v>
      </c>
      <c r="N421" s="40" t="str">
        <f t="shared" si="47"/>
        <v>J. T. Cranefield, "Cost-Effective Approaches for Addressing Facility Siting Issues during the Engineering Phase of Projects," 2001 Process Plant Safety Symposium, Houston Texas, 23-25 April  2001, AIChE.</v>
      </c>
      <c r="O421" s="28" t="s">
        <v>863</v>
      </c>
      <c r="P421" s="28" t="s">
        <v>14823</v>
      </c>
      <c r="Q421" s="33" t="str">
        <f t="shared" si="49"/>
        <v>https://www.aiche.org/academy/conferences/process-plant-safety-symposium/2001/proceeding</v>
      </c>
      <c r="R421" s="33" t="str">
        <f t="shared" si="50"/>
        <v>https://www.aiche.org/academy/conferences/process-plant-safety-symposium/2001/proceeding/session/technical-papers</v>
      </c>
      <c r="S421" s="28" t="s">
        <v>18369</v>
      </c>
      <c r="T421" s="33" t="str">
        <f t="shared" si="46"/>
        <v>https://www.aiche.org/node/1949571/group/9721/session/124371/paper/859571</v>
      </c>
    </row>
    <row r="422" spans="1:20" ht="77.5" x14ac:dyDescent="0.35">
      <c r="A422" s="29">
        <v>421</v>
      </c>
      <c r="B422" s="29">
        <v>2001</v>
      </c>
      <c r="C422" s="29" t="s">
        <v>14604</v>
      </c>
      <c r="D422" s="28" t="s">
        <v>14633</v>
      </c>
      <c r="E422" s="28" t="s">
        <v>14636</v>
      </c>
      <c r="F422" s="28" t="s">
        <v>14682</v>
      </c>
      <c r="G422" s="28"/>
      <c r="H422" s="28"/>
      <c r="I422" s="29" t="s">
        <v>14726</v>
      </c>
      <c r="J422" s="29" t="s">
        <v>14773</v>
      </c>
      <c r="K422" s="29">
        <v>28</v>
      </c>
      <c r="L422" s="28" t="s">
        <v>14938</v>
      </c>
      <c r="M422" s="33" t="str">
        <f t="shared" si="48"/>
        <v>https://www.aiche.org/academy/conferences/process-plant-safety-symposium/2001/proceeding</v>
      </c>
      <c r="N422" s="40" t="str">
        <f t="shared" si="47"/>
        <v>V. H. Edwards, L. L. Hu, B. D. Ababio et al., "Mitigate the Hazards of Emergency Atmospheric Venting by Steam Injection," 2001 Process Plant Safety Symposium, Houston Texas, 23-25 April  2001, AIChE.</v>
      </c>
      <c r="O422" s="28" t="s">
        <v>866</v>
      </c>
      <c r="P422" s="28" t="s">
        <v>14824</v>
      </c>
      <c r="Q422" s="33" t="str">
        <f t="shared" si="49"/>
        <v>https://www.aiche.org/academy/conferences/process-plant-safety-symposium/2001/proceeding</v>
      </c>
      <c r="R422" s="33" t="str">
        <f t="shared" si="50"/>
        <v>https://www.aiche.org/academy/conferences/process-plant-safety-symposium/2001/proceeding/session/technical-papers</v>
      </c>
      <c r="S422" s="28" t="s">
        <v>18370</v>
      </c>
      <c r="T422" s="33" t="str">
        <f t="shared" si="46"/>
        <v>https://www.aiche.org/node/1949571/group/9721/session/124371/paper/859576</v>
      </c>
    </row>
    <row r="423" spans="1:20" ht="77.5" x14ac:dyDescent="0.35">
      <c r="A423" s="29">
        <v>422</v>
      </c>
      <c r="B423" s="29">
        <v>2001</v>
      </c>
      <c r="C423" s="29" t="s">
        <v>14604</v>
      </c>
      <c r="D423" s="28" t="s">
        <v>14633</v>
      </c>
      <c r="E423" s="28" t="s">
        <v>14637</v>
      </c>
      <c r="F423" s="28" t="s">
        <v>933</v>
      </c>
      <c r="G423" s="28"/>
      <c r="H423" s="28"/>
      <c r="I423" s="29" t="s">
        <v>14727</v>
      </c>
      <c r="J423" s="29" t="s">
        <v>14774</v>
      </c>
      <c r="K423" s="29">
        <v>29</v>
      </c>
      <c r="L423" s="28" t="s">
        <v>14938</v>
      </c>
      <c r="M423" s="33" t="str">
        <f t="shared" si="48"/>
        <v>https://www.aiche.org/academy/conferences/process-plant-safety-symposium/2001/proceeding</v>
      </c>
      <c r="N423" s="40" t="str">
        <f t="shared" si="47"/>
        <v>H. K. Fauske and R. E. Henry, "Passive Prevention/Mitigation of Gas Explosions Using Expanded Metal Network," 2001 Process Plant Safety Symposium, Houston Texas, 23-25 April  2001, AIChE.</v>
      </c>
      <c r="O423" s="28" t="s">
        <v>870</v>
      </c>
      <c r="P423" s="28" t="s">
        <v>14825</v>
      </c>
      <c r="Q423" s="33" t="str">
        <f t="shared" si="49"/>
        <v>https://www.aiche.org/academy/conferences/process-plant-safety-symposium/2001/proceeding</v>
      </c>
      <c r="R423" s="33" t="str">
        <f t="shared" si="50"/>
        <v>https://www.aiche.org/academy/conferences/process-plant-safety-symposium/2001/proceeding/session/technical-papers</v>
      </c>
      <c r="S423" s="28" t="s">
        <v>18371</v>
      </c>
      <c r="T423" s="33" t="str">
        <f t="shared" si="46"/>
        <v>https://www.aiche.org/node/1949571/group/9721/session/124371/paper/859581</v>
      </c>
    </row>
    <row r="424" spans="1:20" ht="77.5" x14ac:dyDescent="0.35">
      <c r="A424" s="29">
        <v>423</v>
      </c>
      <c r="B424" s="29">
        <v>2001</v>
      </c>
      <c r="C424" s="29" t="s">
        <v>14604</v>
      </c>
      <c r="D424" s="28" t="s">
        <v>14633</v>
      </c>
      <c r="E424" s="28" t="s">
        <v>14638</v>
      </c>
      <c r="F424" s="28" t="s">
        <v>14683</v>
      </c>
      <c r="G424" s="28"/>
      <c r="H424" s="28"/>
      <c r="I424" s="29" t="s">
        <v>14728</v>
      </c>
      <c r="J424" s="29" t="s">
        <v>14775</v>
      </c>
      <c r="K424" s="29">
        <v>30</v>
      </c>
      <c r="L424" s="28" t="s">
        <v>14938</v>
      </c>
      <c r="M424" s="33" t="str">
        <f t="shared" si="48"/>
        <v>https://www.aiche.org/academy/conferences/process-plant-safety-symposium/2001/proceeding</v>
      </c>
      <c r="N424" s="40" t="str">
        <f t="shared" si="47"/>
        <v>R. E. Henry and H. K. Fauske, "The Role of Expanded Metal Network in Preventing BLEVEs," 2001 Process Plant Safety Symposium, Houston Texas, 23-25 April  2001, AIChE.</v>
      </c>
      <c r="O424" s="28" t="s">
        <v>952</v>
      </c>
      <c r="P424" s="28" t="s">
        <v>14826</v>
      </c>
      <c r="Q424" s="33" t="str">
        <f t="shared" si="49"/>
        <v>https://www.aiche.org/academy/conferences/process-plant-safety-symposium/2001/proceeding</v>
      </c>
      <c r="R424" s="33" t="str">
        <f t="shared" si="50"/>
        <v>https://www.aiche.org/academy/conferences/process-plant-safety-symposium/2001/proceeding/session/technical-papers</v>
      </c>
      <c r="S424" s="28" t="s">
        <v>18372</v>
      </c>
      <c r="T424" s="33" t="str">
        <f t="shared" si="46"/>
        <v>https://www.aiche.org/node/1949571/group/9721/session/124371/paper/859586</v>
      </c>
    </row>
    <row r="425" spans="1:20" ht="62" x14ac:dyDescent="0.35">
      <c r="A425" s="29">
        <v>424</v>
      </c>
      <c r="B425" s="29">
        <v>2001</v>
      </c>
      <c r="C425" s="29" t="s">
        <v>14604</v>
      </c>
      <c r="D425" s="28" t="s">
        <v>14639</v>
      </c>
      <c r="E425" s="28" t="s">
        <v>14640</v>
      </c>
      <c r="F425" s="28" t="s">
        <v>11435</v>
      </c>
      <c r="G425" s="28"/>
      <c r="H425" s="28"/>
      <c r="I425" s="29" t="s">
        <v>14729</v>
      </c>
      <c r="J425" s="29" t="s">
        <v>14776</v>
      </c>
      <c r="K425" s="29">
        <v>31</v>
      </c>
      <c r="L425" s="28" t="s">
        <v>14938</v>
      </c>
      <c r="M425" s="33" t="str">
        <f t="shared" si="48"/>
        <v>https://www.aiche.org/academy/conferences/process-plant-safety-symposium/2001/proceeding</v>
      </c>
      <c r="N425" s="40" t="str">
        <f t="shared" si="47"/>
        <v>W. F. Early, "Ergonomics, Human Factors and Other Topics I Never Heard of during College," 2001 Process Plant Safety Symposium, Houston Texas, 23-25 April  2001, AIChE.</v>
      </c>
      <c r="O425" s="28" t="s">
        <v>954</v>
      </c>
      <c r="P425" s="28" t="s">
        <v>14827</v>
      </c>
      <c r="Q425" s="33" t="str">
        <f t="shared" si="49"/>
        <v>https://www.aiche.org/academy/conferences/process-plant-safety-symposium/2001/proceeding</v>
      </c>
      <c r="R425" s="33" t="str">
        <f t="shared" si="50"/>
        <v>https://www.aiche.org/academy/conferences/process-plant-safety-symposium/2001/proceeding/session/technical-papers</v>
      </c>
      <c r="S425" s="28" t="s">
        <v>18373</v>
      </c>
      <c r="T425" s="33" t="str">
        <f t="shared" si="46"/>
        <v>https://www.aiche.org/node/1949571/group/9721/session/124371/paper/859591</v>
      </c>
    </row>
    <row r="426" spans="1:20" ht="77.5" x14ac:dyDescent="0.35">
      <c r="A426" s="29">
        <v>425</v>
      </c>
      <c r="B426" s="29">
        <v>2001</v>
      </c>
      <c r="C426" s="29" t="s">
        <v>14604</v>
      </c>
      <c r="D426" s="28" t="s">
        <v>14639</v>
      </c>
      <c r="E426" s="28" t="s">
        <v>14641</v>
      </c>
      <c r="F426" s="28" t="s">
        <v>3507</v>
      </c>
      <c r="G426" s="28"/>
      <c r="H426" s="28"/>
      <c r="I426" s="29" t="s">
        <v>14730</v>
      </c>
      <c r="J426" s="29" t="s">
        <v>14777</v>
      </c>
      <c r="K426" s="29">
        <v>32</v>
      </c>
      <c r="L426" s="28" t="s">
        <v>14938</v>
      </c>
      <c r="M426" s="33" t="str">
        <f t="shared" si="48"/>
        <v>https://www.aiche.org/academy/conferences/process-plant-safety-symposium/2001/proceeding</v>
      </c>
      <c r="N426" s="40" t="str">
        <f t="shared" ref="N426:N457" si="51">F426&amp;", """&amp;E426&amp;","" "&amp;L426&amp;", AIChE"&amp;"."</f>
        <v>D. A. Moore, "Human Factors in the Process Industries - A Management System's Approach," 2001 Process Plant Safety Symposium, Houston Texas, 23-25 April  2001, AIChE.</v>
      </c>
      <c r="O426" s="28" t="s">
        <v>958</v>
      </c>
      <c r="P426" s="28" t="s">
        <v>14828</v>
      </c>
      <c r="Q426" s="33" t="str">
        <f t="shared" si="49"/>
        <v>https://www.aiche.org/academy/conferences/process-plant-safety-symposium/2001/proceeding</v>
      </c>
      <c r="R426" s="33" t="str">
        <f t="shared" si="50"/>
        <v>https://www.aiche.org/academy/conferences/process-plant-safety-symposium/2001/proceeding/session/technical-papers</v>
      </c>
      <c r="S426" s="28" t="s">
        <v>18374</v>
      </c>
      <c r="T426" s="33" t="str">
        <f t="shared" si="46"/>
        <v>https://www.aiche.org/node/1949571/group/9721/session/124371/paper/859596</v>
      </c>
    </row>
    <row r="427" spans="1:20" ht="62" x14ac:dyDescent="0.35">
      <c r="A427" s="29">
        <v>426</v>
      </c>
      <c r="B427" s="29">
        <v>2001</v>
      </c>
      <c r="C427" s="29" t="s">
        <v>14604</v>
      </c>
      <c r="D427" s="28" t="s">
        <v>14639</v>
      </c>
      <c r="E427" s="28" t="s">
        <v>14642</v>
      </c>
      <c r="F427" s="28" t="s">
        <v>14684</v>
      </c>
      <c r="G427" s="28"/>
      <c r="H427" s="28"/>
      <c r="I427" s="29" t="s">
        <v>14731</v>
      </c>
      <c r="J427" s="29" t="s">
        <v>14778</v>
      </c>
      <c r="K427" s="29">
        <v>33</v>
      </c>
      <c r="L427" s="28" t="s">
        <v>14938</v>
      </c>
      <c r="M427" s="33" t="str">
        <f t="shared" si="48"/>
        <v>https://www.aiche.org/academy/conferences/process-plant-safety-symposium/2001/proceeding</v>
      </c>
      <c r="N427" s="40" t="str">
        <f t="shared" si="51"/>
        <v>B. A. Walker and K. D. Smith, "Challenges in Control Room Design: An Overview," 2001 Process Plant Safety Symposium, Houston Texas, 23-25 April  2001, AIChE.</v>
      </c>
      <c r="O427" s="28" t="s">
        <v>960</v>
      </c>
      <c r="P427" s="28" t="s">
        <v>14829</v>
      </c>
      <c r="Q427" s="33" t="str">
        <f t="shared" si="49"/>
        <v>https://www.aiche.org/academy/conferences/process-plant-safety-symposium/2001/proceeding</v>
      </c>
      <c r="R427" s="33" t="str">
        <f t="shared" si="50"/>
        <v>https://www.aiche.org/academy/conferences/process-plant-safety-symposium/2001/proceeding/session/technical-papers</v>
      </c>
      <c r="S427" s="28" t="s">
        <v>18375</v>
      </c>
      <c r="T427" s="33" t="str">
        <f t="shared" si="46"/>
        <v>https://www.aiche.org/node/1949571/group/9721/session/124371/paper/859601</v>
      </c>
    </row>
    <row r="428" spans="1:20" ht="62" x14ac:dyDescent="0.35">
      <c r="A428" s="29">
        <v>427</v>
      </c>
      <c r="B428" s="29">
        <v>2001</v>
      </c>
      <c r="C428" s="29" t="s">
        <v>14604</v>
      </c>
      <c r="D428" s="28" t="s">
        <v>14639</v>
      </c>
      <c r="E428" s="28" t="s">
        <v>14643</v>
      </c>
      <c r="F428" s="28" t="s">
        <v>14685</v>
      </c>
      <c r="G428" s="28"/>
      <c r="H428" s="28"/>
      <c r="I428" s="29" t="s">
        <v>14732</v>
      </c>
      <c r="J428" s="29" t="s">
        <v>14779</v>
      </c>
      <c r="K428" s="29">
        <v>34</v>
      </c>
      <c r="L428" s="28" t="s">
        <v>14938</v>
      </c>
      <c r="M428" s="33" t="str">
        <f t="shared" si="48"/>
        <v>https://www.aiche.org/academy/conferences/process-plant-safety-symposium/2001/proceeding</v>
      </c>
      <c r="N428" s="40" t="str">
        <f t="shared" si="51"/>
        <v>H. Romero and E. Kestler-Romero, "Human Factors in the Chemical Industry," 2001 Process Plant Safety Symposium, Houston Texas, 23-25 April  2001, AIChE.</v>
      </c>
      <c r="O428" s="28" t="s">
        <v>967</v>
      </c>
      <c r="P428" s="28" t="s">
        <v>14830</v>
      </c>
      <c r="Q428" s="33" t="str">
        <f t="shared" si="49"/>
        <v>https://www.aiche.org/academy/conferences/process-plant-safety-symposium/2001/proceeding</v>
      </c>
      <c r="R428" s="33" t="str">
        <f t="shared" si="50"/>
        <v>https://www.aiche.org/academy/conferences/process-plant-safety-symposium/2001/proceeding/session/technical-papers</v>
      </c>
      <c r="S428" s="28" t="s">
        <v>18376</v>
      </c>
      <c r="T428" s="33" t="str">
        <f t="shared" si="46"/>
        <v>https://www.aiche.org/node/1949571/group/9721/session/124371/paper/859606</v>
      </c>
    </row>
    <row r="429" spans="1:20" ht="77.5" x14ac:dyDescent="0.35">
      <c r="A429" s="29">
        <v>428</v>
      </c>
      <c r="B429" s="29">
        <v>2001</v>
      </c>
      <c r="C429" s="29" t="s">
        <v>14604</v>
      </c>
      <c r="D429" s="28" t="s">
        <v>14644</v>
      </c>
      <c r="E429" s="28" t="s">
        <v>14645</v>
      </c>
      <c r="F429" s="28" t="s">
        <v>14686</v>
      </c>
      <c r="G429" s="28"/>
      <c r="H429" s="28"/>
      <c r="I429" s="29" t="s">
        <v>14733</v>
      </c>
      <c r="J429" s="29" t="s">
        <v>14780</v>
      </c>
      <c r="K429" s="29">
        <v>35</v>
      </c>
      <c r="L429" s="28" t="s">
        <v>14938</v>
      </c>
      <c r="M429" s="33" t="str">
        <f t="shared" si="48"/>
        <v>https://www.aiche.org/academy/conferences/process-plant-safety-symposium/2001/proceeding</v>
      </c>
      <c r="N429" s="40" t="str">
        <f t="shared" si="51"/>
        <v>A. Sandoval, M. Beruvides and T. Wiesner, "State of the Art Analysis of Current Research Trends in Pipeline Safety," 2001 Process Plant Safety Symposium, Houston Texas, 23-25 April  2001, AIChE.</v>
      </c>
      <c r="O429" s="28" t="s">
        <v>969</v>
      </c>
      <c r="P429" s="28" t="s">
        <v>14831</v>
      </c>
      <c r="Q429" s="33" t="str">
        <f t="shared" si="49"/>
        <v>https://www.aiche.org/academy/conferences/process-plant-safety-symposium/2001/proceeding</v>
      </c>
      <c r="R429" s="33" t="str">
        <f t="shared" si="50"/>
        <v>https://www.aiche.org/academy/conferences/process-plant-safety-symposium/2001/proceeding/session/technical-papers</v>
      </c>
      <c r="S429" s="28" t="s">
        <v>18377</v>
      </c>
      <c r="T429" s="33" t="str">
        <f t="shared" si="46"/>
        <v>https://www.aiche.org/node/1949571/group/9721/session/124371/paper/859611</v>
      </c>
    </row>
    <row r="430" spans="1:20" ht="77.5" x14ac:dyDescent="0.35">
      <c r="A430" s="29">
        <v>429</v>
      </c>
      <c r="B430" s="29">
        <v>2001</v>
      </c>
      <c r="C430" s="29" t="s">
        <v>14604</v>
      </c>
      <c r="D430" s="28" t="s">
        <v>14644</v>
      </c>
      <c r="E430" s="28" t="s">
        <v>14646</v>
      </c>
      <c r="F430" s="28" t="s">
        <v>14687</v>
      </c>
      <c r="G430" s="28"/>
      <c r="H430" s="28"/>
      <c r="I430" s="29" t="s">
        <v>14734</v>
      </c>
      <c r="J430" s="29" t="s">
        <v>14781</v>
      </c>
      <c r="K430" s="29">
        <v>36</v>
      </c>
      <c r="L430" s="28" t="s">
        <v>14938</v>
      </c>
      <c r="M430" s="33" t="str">
        <f t="shared" si="48"/>
        <v>https://www.aiche.org/academy/conferences/process-plant-safety-symposium/2001/proceeding</v>
      </c>
      <c r="N430" s="40" t="str">
        <f t="shared" si="51"/>
        <v>B. A. Fuller and J. N. Shah, "Hazardous Material Transport - Risk Comparison of Alternate Transport Modes," 2001 Process Plant Safety Symposium, Houston Texas, 23-25 April  2001, AIChE.</v>
      </c>
      <c r="O430" s="28" t="s">
        <v>972</v>
      </c>
      <c r="P430" s="28" t="s">
        <v>14832</v>
      </c>
      <c r="Q430" s="33" t="str">
        <f t="shared" si="49"/>
        <v>https://www.aiche.org/academy/conferences/process-plant-safety-symposium/2001/proceeding</v>
      </c>
      <c r="R430" s="33" t="str">
        <f t="shared" si="50"/>
        <v>https://www.aiche.org/academy/conferences/process-plant-safety-symposium/2001/proceeding/session/technical-papers</v>
      </c>
      <c r="S430" s="28" t="s">
        <v>18378</v>
      </c>
      <c r="T430" s="33" t="str">
        <f t="shared" si="46"/>
        <v>https://www.aiche.org/node/1949571/group/9721/session/124371/paper/859616</v>
      </c>
    </row>
    <row r="431" spans="1:20" ht="62" x14ac:dyDescent="0.35">
      <c r="A431" s="29">
        <v>430</v>
      </c>
      <c r="B431" s="29">
        <v>2001</v>
      </c>
      <c r="C431" s="29" t="s">
        <v>14604</v>
      </c>
      <c r="D431" s="28" t="s">
        <v>14644</v>
      </c>
      <c r="E431" s="28" t="s">
        <v>14647</v>
      </c>
      <c r="F431" s="28" t="s">
        <v>14688</v>
      </c>
      <c r="G431" s="28"/>
      <c r="H431" s="28"/>
      <c r="I431" s="29" t="s">
        <v>14735</v>
      </c>
      <c r="J431" s="29" t="s">
        <v>14782</v>
      </c>
      <c r="K431" s="29">
        <v>37</v>
      </c>
      <c r="L431" s="28" t="s">
        <v>14938</v>
      </c>
      <c r="M431" s="33" t="str">
        <f t="shared" si="48"/>
        <v>https://www.aiche.org/academy/conferences/process-plant-safety-symposium/2001/proceeding</v>
      </c>
      <c r="N431" s="40" t="str">
        <f t="shared" si="51"/>
        <v>F. C. Clark, "Evaluation of Risk for Hazardous Material Carriers," 2001 Process Plant Safety Symposium, Houston Texas, 23-25 April  2001, AIChE.</v>
      </c>
      <c r="O431" s="28" t="s">
        <v>976</v>
      </c>
      <c r="P431" s="28" t="s">
        <v>14833</v>
      </c>
      <c r="Q431" s="33" t="str">
        <f t="shared" si="49"/>
        <v>https://www.aiche.org/academy/conferences/process-plant-safety-symposium/2001/proceeding</v>
      </c>
      <c r="R431" s="33" t="str">
        <f t="shared" si="50"/>
        <v>https://www.aiche.org/academy/conferences/process-plant-safety-symposium/2001/proceeding/session/technical-papers</v>
      </c>
      <c r="S431" s="28" t="s">
        <v>18379</v>
      </c>
      <c r="T431" s="33" t="str">
        <f t="shared" si="46"/>
        <v>https://www.aiche.org/node/1949571/group/9721/session/124371/paper/859621</v>
      </c>
    </row>
    <row r="432" spans="1:20" ht="62" x14ac:dyDescent="0.35">
      <c r="A432" s="29">
        <v>431</v>
      </c>
      <c r="B432" s="29">
        <v>2001</v>
      </c>
      <c r="C432" s="29" t="s">
        <v>14604</v>
      </c>
      <c r="D432" s="28" t="s">
        <v>14644</v>
      </c>
      <c r="E432" s="28" t="s">
        <v>14648</v>
      </c>
      <c r="F432" s="28" t="s">
        <v>14689</v>
      </c>
      <c r="G432" s="28"/>
      <c r="H432" s="28"/>
      <c r="I432" s="29" t="s">
        <v>14736</v>
      </c>
      <c r="J432" s="29" t="s">
        <v>14783</v>
      </c>
      <c r="K432" s="29">
        <v>38</v>
      </c>
      <c r="L432" s="28" t="s">
        <v>14938</v>
      </c>
      <c r="M432" s="33" t="str">
        <f t="shared" si="48"/>
        <v>https://www.aiche.org/academy/conferences/process-plant-safety-symposium/2001/proceeding</v>
      </c>
      <c r="N432" s="40" t="str">
        <f t="shared" si="51"/>
        <v>S. Nunes and H. Kytomaa, "Investigation of a Loading Dock Naphthalene Fire," 2001 Process Plant Safety Symposium, Houston Texas, 23-25 April  2001, AIChE.</v>
      </c>
      <c r="O432" s="28" t="s">
        <v>981</v>
      </c>
      <c r="P432" s="28" t="s">
        <v>14834</v>
      </c>
      <c r="Q432" s="33" t="str">
        <f t="shared" si="49"/>
        <v>https://www.aiche.org/academy/conferences/process-plant-safety-symposium/2001/proceeding</v>
      </c>
      <c r="R432" s="33" t="str">
        <f t="shared" si="50"/>
        <v>https://www.aiche.org/academy/conferences/process-plant-safety-symposium/2001/proceeding/session/technical-papers</v>
      </c>
      <c r="S432" s="28" t="s">
        <v>18380</v>
      </c>
      <c r="T432" s="33" t="str">
        <f t="shared" si="46"/>
        <v>https://www.aiche.org/node/1949571/group/9721/session/124371/paper/859626</v>
      </c>
    </row>
    <row r="433" spans="1:20" ht="62" x14ac:dyDescent="0.35">
      <c r="A433" s="29">
        <v>432</v>
      </c>
      <c r="B433" s="29">
        <v>2001</v>
      </c>
      <c r="C433" s="29" t="s">
        <v>14604</v>
      </c>
      <c r="D433" s="28" t="s">
        <v>14644</v>
      </c>
      <c r="E433" s="28" t="s">
        <v>14649</v>
      </c>
      <c r="F433" s="28" t="s">
        <v>3277</v>
      </c>
      <c r="G433" s="28"/>
      <c r="H433" s="28"/>
      <c r="I433" s="29" t="s">
        <v>14737</v>
      </c>
      <c r="J433" s="29" t="s">
        <v>14784</v>
      </c>
      <c r="K433" s="29">
        <v>39</v>
      </c>
      <c r="L433" s="28" t="s">
        <v>14938</v>
      </c>
      <c r="M433" s="33" t="str">
        <f t="shared" si="48"/>
        <v>https://www.aiche.org/academy/conferences/process-plant-safety-symposium/2001/proceeding</v>
      </c>
      <c r="N433" s="40" t="str">
        <f t="shared" si="51"/>
        <v>M. E. Middleton, "Process for Providing On-Scene Response for Distribution Incidents," 2001 Process Plant Safety Symposium, Houston Texas, 23-25 April  2001, AIChE.</v>
      </c>
      <c r="O433" s="28" t="s">
        <v>983</v>
      </c>
      <c r="P433" s="28" t="s">
        <v>14835</v>
      </c>
      <c r="Q433" s="33" t="str">
        <f t="shared" si="49"/>
        <v>https://www.aiche.org/academy/conferences/process-plant-safety-symposium/2001/proceeding</v>
      </c>
      <c r="R433" s="33" t="str">
        <f t="shared" si="50"/>
        <v>https://www.aiche.org/academy/conferences/process-plant-safety-symposium/2001/proceeding/session/technical-papers</v>
      </c>
      <c r="S433" s="28" t="s">
        <v>18381</v>
      </c>
      <c r="T433" s="33" t="str">
        <f t="shared" si="46"/>
        <v>https://www.aiche.org/node/1949571/group/9721/session/124371/paper/859631</v>
      </c>
    </row>
    <row r="434" spans="1:20" ht="77.5" x14ac:dyDescent="0.35">
      <c r="A434" s="29">
        <v>433</v>
      </c>
      <c r="B434" s="29">
        <v>2001</v>
      </c>
      <c r="C434" s="29" t="s">
        <v>14604</v>
      </c>
      <c r="D434" s="28" t="s">
        <v>14644</v>
      </c>
      <c r="E434" s="28" t="s">
        <v>14650</v>
      </c>
      <c r="F434" s="28" t="s">
        <v>14690</v>
      </c>
      <c r="G434" s="28"/>
      <c r="H434" s="28"/>
      <c r="I434" s="29" t="s">
        <v>14738</v>
      </c>
      <c r="J434" s="29" t="s">
        <v>14785</v>
      </c>
      <c r="K434" s="29">
        <v>40</v>
      </c>
      <c r="L434" s="28" t="s">
        <v>14938</v>
      </c>
      <c r="M434" s="33" t="str">
        <f t="shared" si="48"/>
        <v>https://www.aiche.org/academy/conferences/process-plant-safety-symposium/2001/proceeding</v>
      </c>
      <c r="N434" s="40" t="str">
        <f t="shared" si="51"/>
        <v>J. R. Chechak., "Practical Applications of Pipeline Transient Analysis in Today's Regulatory Climate," 2001 Process Plant Safety Symposium, Houston Texas, 23-25 April  2001, AIChE.</v>
      </c>
      <c r="O434" s="28" t="s">
        <v>987</v>
      </c>
      <c r="P434" s="28" t="s">
        <v>14836</v>
      </c>
      <c r="Q434" s="33" t="str">
        <f t="shared" si="49"/>
        <v>https://www.aiche.org/academy/conferences/process-plant-safety-symposium/2001/proceeding</v>
      </c>
      <c r="R434" s="33" t="str">
        <f t="shared" si="50"/>
        <v>https://www.aiche.org/academy/conferences/process-plant-safety-symposium/2001/proceeding/session/technical-papers</v>
      </c>
      <c r="S434" s="28" t="s">
        <v>18382</v>
      </c>
      <c r="T434" s="33" t="str">
        <f t="shared" si="46"/>
        <v>https://www.aiche.org/node/1949571/group/9721/session/124371/paper/859636</v>
      </c>
    </row>
    <row r="435" spans="1:20" ht="62" x14ac:dyDescent="0.35">
      <c r="A435" s="29">
        <v>434</v>
      </c>
      <c r="B435" s="29">
        <v>2001</v>
      </c>
      <c r="C435" s="29" t="s">
        <v>14604</v>
      </c>
      <c r="D435" s="28" t="s">
        <v>13002</v>
      </c>
      <c r="E435" s="28" t="s">
        <v>14651</v>
      </c>
      <c r="F435" s="28" t="s">
        <v>14691</v>
      </c>
      <c r="G435" s="28"/>
      <c r="H435" s="28"/>
      <c r="I435" s="29" t="s">
        <v>14739</v>
      </c>
      <c r="J435" s="29" t="s">
        <v>14786</v>
      </c>
      <c r="K435" s="29">
        <v>41</v>
      </c>
      <c r="L435" s="28" t="s">
        <v>14938</v>
      </c>
      <c r="M435" s="33" t="str">
        <f t="shared" si="48"/>
        <v>https://www.aiche.org/academy/conferences/process-plant-safety-symposium/2001/proceeding</v>
      </c>
      <c r="N435" s="40" t="str">
        <f t="shared" si="51"/>
        <v>J. P. Burelbach, "Vent Sizing Applications for Reactive Systems," 2001 Process Plant Safety Symposium, Houston Texas, 23-25 April  2001, AIChE.</v>
      </c>
      <c r="O435" s="28" t="s">
        <v>989</v>
      </c>
      <c r="P435" s="28" t="s">
        <v>14837</v>
      </c>
      <c r="Q435" s="33" t="str">
        <f t="shared" si="49"/>
        <v>https://www.aiche.org/academy/conferences/process-plant-safety-symposium/2001/proceeding</v>
      </c>
      <c r="R435" s="33" t="str">
        <f t="shared" si="50"/>
        <v>https://www.aiche.org/academy/conferences/process-plant-safety-symposium/2001/proceeding/session/technical-papers</v>
      </c>
      <c r="S435" s="28" t="s">
        <v>18383</v>
      </c>
      <c r="T435" s="33" t="str">
        <f t="shared" si="46"/>
        <v>https://www.aiche.org/node/1949571/group/9721/session/124371/paper/859641</v>
      </c>
    </row>
    <row r="436" spans="1:20" ht="77.5" x14ac:dyDescent="0.35">
      <c r="A436" s="29">
        <v>435</v>
      </c>
      <c r="B436" s="29">
        <v>2001</v>
      </c>
      <c r="C436" s="29" t="s">
        <v>14604</v>
      </c>
      <c r="D436" s="28" t="s">
        <v>13002</v>
      </c>
      <c r="E436" s="28" t="s">
        <v>14652</v>
      </c>
      <c r="F436" s="28" t="s">
        <v>14692</v>
      </c>
      <c r="G436" s="28"/>
      <c r="H436" s="28"/>
      <c r="I436" s="29" t="s">
        <v>14740</v>
      </c>
      <c r="J436" s="29" t="s">
        <v>14787</v>
      </c>
      <c r="K436" s="29">
        <v>42</v>
      </c>
      <c r="L436" s="28" t="s">
        <v>14938</v>
      </c>
      <c r="M436" s="33" t="str">
        <f t="shared" si="48"/>
        <v>https://www.aiche.org/academy/conferences/process-plant-safety-symposium/2001/proceeding</v>
      </c>
      <c r="N436" s="40" t="str">
        <f t="shared" si="51"/>
        <v>R. Darby, F. E. Self. and V. H. Edwards, "Methodology for Sizing Relief Devices for Two Phase (Liquid/Gas) Flow," 2001 Process Plant Safety Symposium, Houston Texas, 23-25 April  2001, AIChE.</v>
      </c>
      <c r="O436" s="28" t="s">
        <v>993</v>
      </c>
      <c r="P436" s="28" t="s">
        <v>14838</v>
      </c>
      <c r="Q436" s="33" t="str">
        <f t="shared" si="49"/>
        <v>https://www.aiche.org/academy/conferences/process-plant-safety-symposium/2001/proceeding</v>
      </c>
      <c r="R436" s="33" t="str">
        <f t="shared" si="50"/>
        <v>https://www.aiche.org/academy/conferences/process-plant-safety-symposium/2001/proceeding/session/technical-papers</v>
      </c>
      <c r="S436" s="28" t="s">
        <v>18384</v>
      </c>
      <c r="T436" s="33" t="str">
        <f t="shared" si="46"/>
        <v>https://www.aiche.org/node/1949571/group/9721/session/124371/paper/859646</v>
      </c>
    </row>
    <row r="437" spans="1:20" ht="77.5" x14ac:dyDescent="0.35">
      <c r="A437" s="29">
        <v>436</v>
      </c>
      <c r="B437" s="29">
        <v>2001</v>
      </c>
      <c r="C437" s="29" t="s">
        <v>14604</v>
      </c>
      <c r="D437" s="28" t="s">
        <v>13002</v>
      </c>
      <c r="E437" s="28" t="s">
        <v>15436</v>
      </c>
      <c r="F437" s="28" t="s">
        <v>11692</v>
      </c>
      <c r="G437" s="28"/>
      <c r="H437" s="28"/>
      <c r="I437" s="29" t="s">
        <v>14741</v>
      </c>
      <c r="J437" s="29" t="s">
        <v>14788</v>
      </c>
      <c r="K437" s="29">
        <v>43</v>
      </c>
      <c r="L437" s="28" t="s">
        <v>14938</v>
      </c>
      <c r="M437" s="33" t="str">
        <f t="shared" si="48"/>
        <v>https://www.aiche.org/academy/conferences/process-plant-safety-symposium/2001/proceeding</v>
      </c>
      <c r="N437" s="40" t="str">
        <f t="shared" si="51"/>
        <v>G. B. Emerson, "Safety &amp; Performance Benefits of Modulating, Pilot Operated Safety Relief Valves," 2001 Process Plant Safety Symposium, Houston Texas, 23-25 April  2001, AIChE.</v>
      </c>
      <c r="O437" s="28" t="s">
        <v>995</v>
      </c>
      <c r="P437" s="28" t="s">
        <v>14839</v>
      </c>
      <c r="Q437" s="33" t="str">
        <f t="shared" si="49"/>
        <v>https://www.aiche.org/academy/conferences/process-plant-safety-symposium/2001/proceeding</v>
      </c>
      <c r="R437" s="33" t="str">
        <f t="shared" si="50"/>
        <v>https://www.aiche.org/academy/conferences/process-plant-safety-symposium/2001/proceeding/session/technical-papers</v>
      </c>
      <c r="S437" s="28" t="s">
        <v>18385</v>
      </c>
      <c r="T437" s="33" t="str">
        <f t="shared" si="46"/>
        <v>https://www.aiche.org/node/1949571/group/9721/session/124371/paper/859651</v>
      </c>
    </row>
    <row r="438" spans="1:20" ht="108.5" x14ac:dyDescent="0.35">
      <c r="A438" s="29">
        <v>437</v>
      </c>
      <c r="B438" s="29">
        <v>2001</v>
      </c>
      <c r="C438" s="29" t="s">
        <v>14604</v>
      </c>
      <c r="D438" s="28" t="s">
        <v>13002</v>
      </c>
      <c r="E438" s="28" t="s">
        <v>14653</v>
      </c>
      <c r="F438" s="28" t="s">
        <v>14693</v>
      </c>
      <c r="G438" s="28"/>
      <c r="H438" s="28"/>
      <c r="I438" s="29" t="s">
        <v>14742</v>
      </c>
      <c r="J438" s="29" t="s">
        <v>14789</v>
      </c>
      <c r="K438" s="29">
        <v>44</v>
      </c>
      <c r="L438" s="28" t="s">
        <v>14938</v>
      </c>
      <c r="M438" s="33" t="str">
        <f t="shared" si="48"/>
        <v>https://www.aiche.org/academy/conferences/process-plant-safety-symposium/2001/proceeding</v>
      </c>
      <c r="N438" s="40" t="str">
        <f t="shared" si="51"/>
        <v>J. Reynolds, H. Thomas and M. Moosemiller, "Predicting Relief Valve Reliability - Results of the API Risk-Based Inspection and AIChE/CCPS Equipment Reliability Database Groups," 2001 Process Plant Safety Symposium, Houston Texas, 23-25 April  2001, AIChE.</v>
      </c>
      <c r="O438" s="28" t="s">
        <v>999</v>
      </c>
      <c r="P438" s="28" t="s">
        <v>14840</v>
      </c>
      <c r="Q438" s="33" t="str">
        <f t="shared" si="49"/>
        <v>https://www.aiche.org/academy/conferences/process-plant-safety-symposium/2001/proceeding</v>
      </c>
      <c r="R438" s="33" t="str">
        <f t="shared" si="50"/>
        <v>https://www.aiche.org/academy/conferences/process-plant-safety-symposium/2001/proceeding/session/technical-papers</v>
      </c>
      <c r="S438" s="28" t="s">
        <v>18386</v>
      </c>
      <c r="T438" s="33" t="str">
        <f t="shared" si="46"/>
        <v>https://www.aiche.org/node/1949571/group/9721/session/124371/paper/859656</v>
      </c>
    </row>
    <row r="439" spans="1:20" ht="77.5" x14ac:dyDescent="0.35">
      <c r="A439" s="29">
        <v>438</v>
      </c>
      <c r="B439" s="29">
        <v>2001</v>
      </c>
      <c r="C439" s="29" t="s">
        <v>14604</v>
      </c>
      <c r="D439" s="28" t="s">
        <v>13002</v>
      </c>
      <c r="E439" s="28" t="s">
        <v>14654</v>
      </c>
      <c r="F439" s="28" t="s">
        <v>950</v>
      </c>
      <c r="G439" s="28"/>
      <c r="H439" s="28"/>
      <c r="I439" s="29" t="s">
        <v>14743</v>
      </c>
      <c r="J439" s="29" t="s">
        <v>14790</v>
      </c>
      <c r="K439" s="29">
        <v>45</v>
      </c>
      <c r="L439" s="28" t="s">
        <v>14938</v>
      </c>
      <c r="M439" s="33" t="str">
        <f t="shared" si="48"/>
        <v>https://www.aiche.org/academy/conferences/process-plant-safety-symposium/2001/proceeding</v>
      </c>
      <c r="N439" s="40" t="str">
        <f t="shared" si="51"/>
        <v>J. E. Huff, "Restrictive Rupture Disc Devices: A Calculation Method for Certification and Relief System Design," 2001 Process Plant Safety Symposium, Houston Texas, 23-25 April  2001, AIChE.</v>
      </c>
      <c r="O439" s="28" t="s">
        <v>1003</v>
      </c>
      <c r="P439" s="28" t="s">
        <v>14841</v>
      </c>
      <c r="Q439" s="33" t="str">
        <f t="shared" si="49"/>
        <v>https://www.aiche.org/academy/conferences/process-plant-safety-symposium/2001/proceeding</v>
      </c>
      <c r="R439" s="33" t="str">
        <f t="shared" si="50"/>
        <v>https://www.aiche.org/academy/conferences/process-plant-safety-symposium/2001/proceeding/session/technical-papers</v>
      </c>
      <c r="S439" s="28" t="s">
        <v>18387</v>
      </c>
      <c r="T439" s="33" t="str">
        <f t="shared" si="46"/>
        <v>https://www.aiche.org/node/1949571/group/9721/session/124371/paper/859661</v>
      </c>
    </row>
    <row r="440" spans="1:20" ht="46.5" x14ac:dyDescent="0.35">
      <c r="A440" s="29">
        <v>439</v>
      </c>
      <c r="B440" s="29">
        <v>2001</v>
      </c>
      <c r="C440" s="29" t="s">
        <v>14604</v>
      </c>
      <c r="D440" s="28" t="s">
        <v>13002</v>
      </c>
      <c r="E440" s="28" t="s">
        <v>14655</v>
      </c>
      <c r="F440" s="28" t="s">
        <v>14694</v>
      </c>
      <c r="G440" s="28"/>
      <c r="H440" s="28"/>
      <c r="I440" s="29" t="s">
        <v>14744</v>
      </c>
      <c r="J440" s="29" t="s">
        <v>14791</v>
      </c>
      <c r="K440" s="29">
        <v>46</v>
      </c>
      <c r="L440" s="28" t="s">
        <v>14938</v>
      </c>
      <c r="M440" s="33" t="str">
        <f t="shared" si="48"/>
        <v>https://www.aiche.org/academy/conferences/process-plant-safety-symposium/2001/proceeding</v>
      </c>
      <c r="N440" s="40" t="str">
        <f t="shared" si="51"/>
        <v>G. Brazier, "Rupture Disk Reliability," 2001 Process Plant Safety Symposium, Houston Texas, 23-25 April  2001, AIChE.</v>
      </c>
      <c r="O440" s="28" t="s">
        <v>1005</v>
      </c>
      <c r="P440" s="28" t="s">
        <v>14842</v>
      </c>
      <c r="Q440" s="33" t="str">
        <f t="shared" si="49"/>
        <v>https://www.aiche.org/academy/conferences/process-plant-safety-symposium/2001/proceeding</v>
      </c>
      <c r="R440" s="33" t="str">
        <f t="shared" si="50"/>
        <v>https://www.aiche.org/academy/conferences/process-plant-safety-symposium/2001/proceeding/session/technical-papers</v>
      </c>
      <c r="S440" s="28" t="s">
        <v>18388</v>
      </c>
      <c r="T440" s="33" t="str">
        <f t="shared" si="46"/>
        <v>https://www.aiche.org/node/1949571/group/9721/session/124371/paper/859666</v>
      </c>
    </row>
    <row r="441" spans="1:20" ht="46.5" x14ac:dyDescent="0.35">
      <c r="A441" s="29">
        <v>440</v>
      </c>
      <c r="B441" s="29">
        <v>2001</v>
      </c>
      <c r="C441" s="29" t="s">
        <v>14604</v>
      </c>
      <c r="D441" s="28"/>
      <c r="E441" s="28" t="s">
        <v>14656</v>
      </c>
      <c r="F441" s="28" t="s">
        <v>14695</v>
      </c>
      <c r="G441" s="28"/>
      <c r="H441" s="28"/>
      <c r="I441" s="29">
        <v>586</v>
      </c>
      <c r="J441" s="29" t="s">
        <v>14792</v>
      </c>
      <c r="K441" s="29">
        <v>47</v>
      </c>
      <c r="L441" s="28" t="s">
        <v>14938</v>
      </c>
      <c r="M441" s="33" t="str">
        <f t="shared" si="48"/>
        <v>https://www.aiche.org/academy/conferences/process-plant-safety-symposium/2001/proceeding</v>
      </c>
      <c r="N441" s="40" t="str">
        <f t="shared" si="51"/>
        <v>M. J. Hazzan, "Public Communications," 2001 Process Plant Safety Symposium, Houston Texas, 23-25 April  2001, AIChE.</v>
      </c>
      <c r="O441" s="28" t="s">
        <v>1268</v>
      </c>
      <c r="P441" s="28" t="s">
        <v>14843</v>
      </c>
      <c r="Q441" s="33" t="str">
        <f t="shared" si="49"/>
        <v>https://www.aiche.org/academy/conferences/process-plant-safety-symposium/2001/proceeding</v>
      </c>
      <c r="R441" s="33" t="str">
        <f t="shared" si="50"/>
        <v>https://www.aiche.org/academy/conferences/process-plant-safety-symposium/2001/proceeding/session/technical-papers</v>
      </c>
      <c r="S441" s="28" t="s">
        <v>18389</v>
      </c>
      <c r="T441" s="33" t="str">
        <f t="shared" si="46"/>
        <v>https://www.aiche.org/node/1949571/group/9721/session/124371/paper/859671</v>
      </c>
    </row>
    <row r="442" spans="1:20" ht="62" x14ac:dyDescent="0.35">
      <c r="A442" s="29">
        <v>441</v>
      </c>
      <c r="B442" s="29">
        <v>2001</v>
      </c>
      <c r="C442" s="29" t="s">
        <v>14604</v>
      </c>
      <c r="D442" s="28" t="s">
        <v>14657</v>
      </c>
      <c r="E442" s="28" t="s">
        <v>14658</v>
      </c>
      <c r="F442" s="28" t="s">
        <v>7422</v>
      </c>
      <c r="G442" s="28"/>
      <c r="H442" s="28"/>
      <c r="I442" s="29" t="s">
        <v>14745</v>
      </c>
      <c r="J442" s="29" t="s">
        <v>14793</v>
      </c>
      <c r="K442" s="29">
        <v>48</v>
      </c>
      <c r="L442" s="28" t="s">
        <v>14938</v>
      </c>
      <c r="M442" s="33" t="str">
        <f t="shared" si="48"/>
        <v>https://www.aiche.org/academy/conferences/process-plant-safety-symposium/2001/proceeding</v>
      </c>
      <c r="N442" s="40" t="str">
        <f t="shared" si="51"/>
        <v>E. M. Marszal, "Process Control Safety Standards as Institutional Memory," 2001 Process Plant Safety Symposium, Houston Texas, 23-25 April  2001, AIChE.</v>
      </c>
      <c r="O442" s="28" t="s">
        <v>1270</v>
      </c>
      <c r="P442" s="28" t="s">
        <v>14844</v>
      </c>
      <c r="Q442" s="33" t="str">
        <f t="shared" si="49"/>
        <v>https://www.aiche.org/academy/conferences/process-plant-safety-symposium/2001/proceeding</v>
      </c>
      <c r="R442" s="33" t="str">
        <f t="shared" si="50"/>
        <v>https://www.aiche.org/academy/conferences/process-plant-safety-symposium/2001/proceeding/session/technical-papers</v>
      </c>
      <c r="S442" s="28" t="s">
        <v>18390</v>
      </c>
      <c r="T442" s="33" t="str">
        <f t="shared" si="46"/>
        <v>https://www.aiche.org/node/1949571/group/9721/session/124371/paper/859676</v>
      </c>
    </row>
    <row r="443" spans="1:20" ht="77.5" x14ac:dyDescent="0.35">
      <c r="A443" s="29">
        <v>442</v>
      </c>
      <c r="B443" s="29">
        <v>2001</v>
      </c>
      <c r="C443" s="29" t="s">
        <v>14604</v>
      </c>
      <c r="D443" s="28" t="s">
        <v>14657</v>
      </c>
      <c r="E443" s="28" t="s">
        <v>14659</v>
      </c>
      <c r="F443" s="28" t="s">
        <v>14696</v>
      </c>
      <c r="G443" s="28"/>
      <c r="H443" s="28"/>
      <c r="I443" s="29"/>
      <c r="J443" s="29" t="s">
        <v>14794</v>
      </c>
      <c r="K443" s="29">
        <v>49</v>
      </c>
      <c r="L443" s="28" t="s">
        <v>14938</v>
      </c>
      <c r="M443" s="33" t="str">
        <f t="shared" si="48"/>
        <v>https://www.aiche.org/academy/conferences/process-plant-safety-symposium/2001/proceeding</v>
      </c>
      <c r="N443" s="40" t="str">
        <f t="shared" si="51"/>
        <v>M. W. Dejmek, "A Work Process for the Application of Safety Instrumented Systems On Capital Projects," 2001 Process Plant Safety Symposium, Houston Texas, 23-25 April  2001, AIChE.</v>
      </c>
      <c r="O443" s="28" t="s">
        <v>1273</v>
      </c>
      <c r="P443" s="28" t="s">
        <v>14845</v>
      </c>
      <c r="Q443" s="33" t="str">
        <f t="shared" si="49"/>
        <v>https://www.aiche.org/academy/conferences/process-plant-safety-symposium/2001/proceeding</v>
      </c>
      <c r="R443" s="33" t="str">
        <f t="shared" si="50"/>
        <v>https://www.aiche.org/academy/conferences/process-plant-safety-symposium/2001/proceeding/session/technical-papers</v>
      </c>
      <c r="S443" s="28" t="s">
        <v>18391</v>
      </c>
      <c r="T443" s="33" t="str">
        <f t="shared" si="46"/>
        <v>https://www.aiche.org/node/1949571/group/9721/session/124371/paper/859681</v>
      </c>
    </row>
    <row r="444" spans="1:20" ht="77.5" x14ac:dyDescent="0.35">
      <c r="A444" s="29">
        <v>443</v>
      </c>
      <c r="B444" s="29">
        <v>2001</v>
      </c>
      <c r="C444" s="29" t="s">
        <v>14604</v>
      </c>
      <c r="D444" s="28" t="s">
        <v>14657</v>
      </c>
      <c r="E444" s="28" t="s">
        <v>14660</v>
      </c>
      <c r="F444" s="28" t="s">
        <v>14697</v>
      </c>
      <c r="G444" s="28"/>
      <c r="H444" s="28"/>
      <c r="I444" s="29" t="s">
        <v>15437</v>
      </c>
      <c r="J444" s="29" t="s">
        <v>14795</v>
      </c>
      <c r="K444" s="29">
        <v>50</v>
      </c>
      <c r="L444" s="28" t="s">
        <v>14938</v>
      </c>
      <c r="M444" s="33" t="str">
        <f t="shared" si="48"/>
        <v>https://www.aiche.org/academy/conferences/process-plant-safety-symposium/2001/proceeding</v>
      </c>
      <c r="N444" s="40" t="str">
        <f t="shared" si="51"/>
        <v>C. D. Hardin, "Testing Safety Intrumented Systems to Validate Compliance to ANSI/ISA-S84.01-1996," 2001 Process Plant Safety Symposium, Houston Texas, 23-25 April  2001, AIChE.</v>
      </c>
      <c r="O444" s="28" t="s">
        <v>1275</v>
      </c>
      <c r="P444" s="28" t="s">
        <v>14846</v>
      </c>
      <c r="Q444" s="33" t="str">
        <f t="shared" si="49"/>
        <v>https://www.aiche.org/academy/conferences/process-plant-safety-symposium/2001/proceeding</v>
      </c>
      <c r="R444" s="33" t="str">
        <f t="shared" si="50"/>
        <v>https://www.aiche.org/academy/conferences/process-plant-safety-symposium/2001/proceeding/session/technical-papers</v>
      </c>
      <c r="S444" s="28" t="s">
        <v>18392</v>
      </c>
      <c r="T444" s="33" t="str">
        <f t="shared" si="46"/>
        <v>https://www.aiche.org/node/1949571/group/9721/session/124371/paper/859686</v>
      </c>
    </row>
    <row r="445" spans="1:20" ht="77.5" x14ac:dyDescent="0.35">
      <c r="A445" s="29">
        <v>444</v>
      </c>
      <c r="B445" s="29">
        <v>2001</v>
      </c>
      <c r="C445" s="29" t="s">
        <v>14604</v>
      </c>
      <c r="D445" s="28" t="s">
        <v>14657</v>
      </c>
      <c r="E445" s="28" t="s">
        <v>14661</v>
      </c>
      <c r="F445" s="28" t="s">
        <v>14698</v>
      </c>
      <c r="G445" s="28"/>
      <c r="H445" s="28"/>
      <c r="I445" s="29" t="s">
        <v>15438</v>
      </c>
      <c r="J445" s="29" t="s">
        <v>14796</v>
      </c>
      <c r="K445" s="29">
        <v>51</v>
      </c>
      <c r="L445" s="28" t="s">
        <v>14938</v>
      </c>
      <c r="M445" s="33" t="str">
        <f t="shared" si="48"/>
        <v>https://www.aiche.org/academy/conferences/process-plant-safety-symposium/2001/proceeding</v>
      </c>
      <c r="N445" s="40" t="str">
        <f t="shared" si="51"/>
        <v>R. Bachnak and J. Williamson, "Safety Instrumented Systems: Reliability Analysis and Evaluation Using Fault Trees," 2001 Process Plant Safety Symposium, Houston Texas, 23-25 April  2001, AIChE.</v>
      </c>
      <c r="O445" s="28" t="s">
        <v>1279</v>
      </c>
      <c r="P445" s="28" t="s">
        <v>14847</v>
      </c>
      <c r="Q445" s="33" t="str">
        <f t="shared" si="49"/>
        <v>https://www.aiche.org/academy/conferences/process-plant-safety-symposium/2001/proceeding</v>
      </c>
      <c r="R445" s="33" t="str">
        <f t="shared" si="50"/>
        <v>https://www.aiche.org/academy/conferences/process-plant-safety-symposium/2001/proceeding/session/technical-papers</v>
      </c>
      <c r="S445" s="28" t="s">
        <v>18393</v>
      </c>
      <c r="T445" s="33" t="str">
        <f t="shared" si="46"/>
        <v>https://www.aiche.org/node/1949571/group/9721/session/124371/paper/859691</v>
      </c>
    </row>
    <row r="446" spans="1:20" ht="77.5" x14ac:dyDescent="0.35">
      <c r="A446" s="29">
        <v>445</v>
      </c>
      <c r="B446" s="29">
        <v>2001</v>
      </c>
      <c r="C446" s="29" t="s">
        <v>14604</v>
      </c>
      <c r="D446" s="28" t="s">
        <v>14657</v>
      </c>
      <c r="E446" s="28" t="s">
        <v>14662</v>
      </c>
      <c r="F446" s="28" t="s">
        <v>14699</v>
      </c>
      <c r="G446" s="28"/>
      <c r="H446" s="28"/>
      <c r="I446" s="29" t="s">
        <v>15439</v>
      </c>
      <c r="J446" s="29" t="s">
        <v>14797</v>
      </c>
      <c r="K446" s="29">
        <v>52</v>
      </c>
      <c r="L446" s="28" t="s">
        <v>14938</v>
      </c>
      <c r="M446" s="33" t="str">
        <f>HYPERLINK("https://www.aiche.org/academy/conferences/process-plant-safety-symposium/2001/proceeding")</f>
        <v>https://www.aiche.org/academy/conferences/process-plant-safety-symposium/2001/proceeding</v>
      </c>
      <c r="N446" s="40" t="str">
        <f t="shared" si="51"/>
        <v>R. Raman and S. Sylvester, "Computer Hazard and Operability Study or `CHAZOP' Benefits and Applications," 2001 Process Plant Safety Symposium, Houston Texas, 23-25 April  2001, AIChE.</v>
      </c>
      <c r="O446" s="28" t="s">
        <v>1280</v>
      </c>
      <c r="P446" s="28" t="s">
        <v>14848</v>
      </c>
      <c r="Q446" s="33" t="str">
        <f>HYPERLINK("https://www.aiche.org/academy/conferences/process-plant-safety-symposium/2001/proceeding")</f>
        <v>https://www.aiche.org/academy/conferences/process-plant-safety-symposium/2001/proceeding</v>
      </c>
      <c r="R446" s="33" t="str">
        <f>HYPERLINK("https://www.aiche.org/academy/conferences/process-plant-safety-symposium/2001/proceeding/session/technical-papers")</f>
        <v>https://www.aiche.org/academy/conferences/process-plant-safety-symposium/2001/proceeding/session/technical-papers</v>
      </c>
      <c r="S446" s="28" t="s">
        <v>18394</v>
      </c>
      <c r="T446" s="33" t="str">
        <f t="shared" si="46"/>
        <v>https://www.aiche.org/node/1949571/group/9721/session/124371/paper/859696</v>
      </c>
    </row>
    <row r="447" spans="1:20" ht="77.5" x14ac:dyDescent="0.35">
      <c r="A447" s="29">
        <v>446</v>
      </c>
      <c r="B447" s="29">
        <v>2003</v>
      </c>
      <c r="C447" s="29" t="s">
        <v>14880</v>
      </c>
      <c r="D447" s="28" t="s">
        <v>14939</v>
      </c>
      <c r="E447" s="28" t="s">
        <v>14881</v>
      </c>
      <c r="F447" s="28" t="s">
        <v>14907</v>
      </c>
      <c r="G447" s="28"/>
      <c r="H447" s="28"/>
      <c r="I447" s="29"/>
      <c r="J447" s="29" t="s">
        <v>14746</v>
      </c>
      <c r="K447" s="39">
        <v>1</v>
      </c>
      <c r="L447" s="28" t="s">
        <v>14937</v>
      </c>
      <c r="M447" s="33" t="str">
        <f t="shared" ref="M447:M476" si="52">HYPERLINK("https://www.aiche.org/academy/conferences/process-plant-safety-symposium/proceeding")</f>
        <v>https://www.aiche.org/academy/conferences/process-plant-safety-symposium/proceeding</v>
      </c>
      <c r="N447" s="40" t="str">
        <f t="shared" si="51"/>
        <v>M.  W. Dejmek and D. Bray, "Building Safe Plants And Building Them Safely - Integrating Design Safety And Construction Safety," 2003 Process Plant Safety Symposium, New Orleans, LA, March 30 - April 3, 2003, AIChE.</v>
      </c>
      <c r="O447" s="28" t="s">
        <v>704</v>
      </c>
      <c r="P447" s="28" t="s">
        <v>14849</v>
      </c>
      <c r="Q447" s="33" t="str">
        <f t="shared" ref="Q447:Q476" si="53">HYPERLINK("https://www.aiche.org/academy/conferences/process-plant-safety-symposium/proceeding")</f>
        <v>https://www.aiche.org/academy/conferences/process-plant-safety-symposium/proceeding</v>
      </c>
      <c r="R447" s="33" t="str">
        <f t="shared" ref="R447:R476" si="54">HYPERLINK("https://www.aiche.org/academy/conferences/process-plant-safety-symposium/proceeding/session/technical-papers")</f>
        <v>https://www.aiche.org/academy/conferences/process-plant-safety-symposium/proceeding/session/technical-papers</v>
      </c>
      <c r="S447" s="28" t="s">
        <v>18434</v>
      </c>
      <c r="T447" s="33" t="str">
        <f t="shared" si="46"/>
        <v>https://www.aiche.org/node/1958581/group/9726/session/124381/paper/859711</v>
      </c>
    </row>
    <row r="448" spans="1:20" ht="62" x14ac:dyDescent="0.35">
      <c r="A448" s="29">
        <v>447</v>
      </c>
      <c r="B448" s="29">
        <v>2003</v>
      </c>
      <c r="C448" s="29" t="s">
        <v>14880</v>
      </c>
      <c r="D448" s="28" t="s">
        <v>14939</v>
      </c>
      <c r="E448" s="28" t="s">
        <v>14882</v>
      </c>
      <c r="F448" s="28" t="s">
        <v>14908</v>
      </c>
      <c r="G448" s="28"/>
      <c r="H448" s="28"/>
      <c r="I448" s="29"/>
      <c r="J448" s="29" t="s">
        <v>14747</v>
      </c>
      <c r="K448" s="39">
        <v>2</v>
      </c>
      <c r="L448" s="28" t="s">
        <v>14937</v>
      </c>
      <c r="M448" s="33" t="str">
        <f t="shared" si="52"/>
        <v>https://www.aiche.org/academy/conferences/process-plant-safety-symposium/proceeding</v>
      </c>
      <c r="N448" s="40" t="str">
        <f t="shared" si="51"/>
        <v>D.  W. Taylor, "HAZOP, Panacea Or False Sense Of Security?," 2003 Process Plant Safety Symposium, New Orleans, LA, March 30 - April 3, 2003, AIChE.</v>
      </c>
      <c r="O448" s="28" t="s">
        <v>708</v>
      </c>
      <c r="P448" s="28" t="s">
        <v>14850</v>
      </c>
      <c r="Q448" s="33" t="str">
        <f t="shared" si="53"/>
        <v>https://www.aiche.org/academy/conferences/process-plant-safety-symposium/proceeding</v>
      </c>
      <c r="R448" s="33" t="str">
        <f t="shared" si="54"/>
        <v>https://www.aiche.org/academy/conferences/process-plant-safety-symposium/proceeding/session/technical-papers</v>
      </c>
      <c r="S448" s="28" t="s">
        <v>18435</v>
      </c>
      <c r="T448" s="33" t="str">
        <f t="shared" si="46"/>
        <v>https://www.aiche.org/node/1958581/group/9726/session/124381/paper/859716</v>
      </c>
    </row>
    <row r="449" spans="1:20" ht="77.5" x14ac:dyDescent="0.35">
      <c r="A449" s="29">
        <v>448</v>
      </c>
      <c r="B449" s="29">
        <v>2003</v>
      </c>
      <c r="C449" s="29" t="s">
        <v>14880</v>
      </c>
      <c r="D449" s="28" t="s">
        <v>14939</v>
      </c>
      <c r="E449" s="28" t="s">
        <v>14883</v>
      </c>
      <c r="F449" s="28" t="s">
        <v>14910</v>
      </c>
      <c r="G449" s="28"/>
      <c r="H449" s="28"/>
      <c r="I449" s="29"/>
      <c r="J449" s="29" t="s">
        <v>14748</v>
      </c>
      <c r="K449" s="39">
        <v>3</v>
      </c>
      <c r="L449" s="28" t="s">
        <v>14937</v>
      </c>
      <c r="M449" s="33" t="str">
        <f t="shared" si="52"/>
        <v>https://www.aiche.org/academy/conferences/process-plant-safety-symposium/proceeding</v>
      </c>
      <c r="N449" s="40" t="str">
        <f t="shared" si="51"/>
        <v>M. Vidal, W.Wong, M.S.Mannan et al., "Measurement And Modeling Of Liquid Flammability Limits," 2003 Process Plant Safety Symposium, New Orleans, LA, March 30 - April 3, 2003, AIChE.</v>
      </c>
      <c r="O449" s="28" t="s">
        <v>711</v>
      </c>
      <c r="P449" s="28" t="s">
        <v>14851</v>
      </c>
      <c r="Q449" s="33" t="str">
        <f t="shared" si="53"/>
        <v>https://www.aiche.org/academy/conferences/process-plant-safety-symposium/proceeding</v>
      </c>
      <c r="R449" s="33" t="str">
        <f t="shared" si="54"/>
        <v>https://www.aiche.org/academy/conferences/process-plant-safety-symposium/proceeding/session/technical-papers</v>
      </c>
      <c r="S449" s="28" t="s">
        <v>18436</v>
      </c>
      <c r="T449" s="33" t="str">
        <f t="shared" si="46"/>
        <v>https://www.aiche.org/node/1958581/group/9726/session/124381/paper/859721</v>
      </c>
    </row>
    <row r="450" spans="1:20" ht="77.5" x14ac:dyDescent="0.35">
      <c r="A450" s="29">
        <v>449</v>
      </c>
      <c r="B450" s="29">
        <v>2003</v>
      </c>
      <c r="C450" s="29" t="s">
        <v>14880</v>
      </c>
      <c r="D450" s="28" t="s">
        <v>14939</v>
      </c>
      <c r="E450" s="28" t="s">
        <v>14884</v>
      </c>
      <c r="F450" s="28" t="s">
        <v>14911</v>
      </c>
      <c r="G450" s="28"/>
      <c r="H450" s="28"/>
      <c r="I450" s="29"/>
      <c r="J450" s="29" t="s">
        <v>14945</v>
      </c>
      <c r="K450" s="39">
        <v>4</v>
      </c>
      <c r="L450" s="28" t="s">
        <v>14937</v>
      </c>
      <c r="M450" s="33" t="str">
        <f t="shared" si="52"/>
        <v>https://www.aiche.org/academy/conferences/process-plant-safety-symposium/proceeding</v>
      </c>
      <c r="N450" s="40" t="str">
        <f t="shared" si="51"/>
        <v>J. Snoeys and J.E.Going, "Design For Isolation Of Flame Propagation In An Oxygen Atmosphere," 2003 Process Plant Safety Symposium, New Orleans, LA, March 30 - April 3, 2003, AIChE.</v>
      </c>
      <c r="O450" s="28" t="s">
        <v>715</v>
      </c>
      <c r="P450" s="28" t="s">
        <v>14852</v>
      </c>
      <c r="Q450" s="33" t="str">
        <f t="shared" si="53"/>
        <v>https://www.aiche.org/academy/conferences/process-plant-safety-symposium/proceeding</v>
      </c>
      <c r="R450" s="33" t="str">
        <f t="shared" si="54"/>
        <v>https://www.aiche.org/academy/conferences/process-plant-safety-symposium/proceeding/session/technical-papers</v>
      </c>
      <c r="S450" s="28" t="s">
        <v>18437</v>
      </c>
      <c r="T450" s="33" t="str">
        <f t="shared" si="46"/>
        <v>https://www.aiche.org/node/1958581/group/9726/session/124381/paper/859726</v>
      </c>
    </row>
    <row r="451" spans="1:20" ht="93" x14ac:dyDescent="0.35">
      <c r="A451" s="29">
        <v>450</v>
      </c>
      <c r="B451" s="29">
        <v>2003</v>
      </c>
      <c r="C451" s="29" t="s">
        <v>14880</v>
      </c>
      <c r="D451" s="28" t="s">
        <v>14939</v>
      </c>
      <c r="E451" s="28" t="s">
        <v>14885</v>
      </c>
      <c r="F451" s="28" t="s">
        <v>14912</v>
      </c>
      <c r="G451" s="28"/>
      <c r="H451" s="28"/>
      <c r="I451" s="29"/>
      <c r="J451" s="29" t="s">
        <v>14946</v>
      </c>
      <c r="K451" s="39">
        <v>5</v>
      </c>
      <c r="L451" s="28" t="s">
        <v>14937</v>
      </c>
      <c r="M451" s="33" t="str">
        <f t="shared" si="52"/>
        <v>https://www.aiche.org/academy/conferences/process-plant-safety-symposium/proceeding</v>
      </c>
      <c r="N451" s="40" t="str">
        <f t="shared" si="51"/>
        <v>K. Krishna, W.J.Rogers, and M.Sam.Mannan, "Integrating Aerosol Formation, Flammability, And Explosion Information Into Selection Of Heat Transfer Fluids," 2003 Process Plant Safety Symposium, New Orleans, LA, March 30 - April 3, 2003, AIChE.</v>
      </c>
      <c r="O451" s="28" t="s">
        <v>719</v>
      </c>
      <c r="P451" s="28" t="s">
        <v>14853</v>
      </c>
      <c r="Q451" s="33" t="str">
        <f t="shared" si="53"/>
        <v>https://www.aiche.org/academy/conferences/process-plant-safety-symposium/proceeding</v>
      </c>
      <c r="R451" s="33" t="str">
        <f t="shared" si="54"/>
        <v>https://www.aiche.org/academy/conferences/process-plant-safety-symposium/proceeding/session/technical-papers</v>
      </c>
      <c r="S451" s="28" t="s">
        <v>18438</v>
      </c>
      <c r="T451" s="33" t="str">
        <f t="shared" ref="T451:T477" si="55">HYPERLINK(S451)</f>
        <v>https://www.aiche.org/node/1958581/group/9726/session/124381/paper/859731</v>
      </c>
    </row>
    <row r="452" spans="1:20" ht="77.5" x14ac:dyDescent="0.35">
      <c r="A452" s="29">
        <v>451</v>
      </c>
      <c r="B452" s="29">
        <v>2003</v>
      </c>
      <c r="C452" s="29" t="s">
        <v>14880</v>
      </c>
      <c r="D452" s="28" t="s">
        <v>14939</v>
      </c>
      <c r="E452" s="28" t="s">
        <v>14886</v>
      </c>
      <c r="F452" s="28" t="s">
        <v>14913</v>
      </c>
      <c r="G452" s="28"/>
      <c r="H452" s="28"/>
      <c r="I452" s="29"/>
      <c r="J452" s="29" t="s">
        <v>14947</v>
      </c>
      <c r="K452" s="39">
        <v>6</v>
      </c>
      <c r="L452" s="28" t="s">
        <v>14937</v>
      </c>
      <c r="M452" s="33" t="str">
        <f t="shared" si="52"/>
        <v>https://www.aiche.org/academy/conferences/process-plant-safety-symposium/proceeding</v>
      </c>
      <c r="N452" s="40" t="str">
        <f t="shared" si="51"/>
        <v>P. R.Amyotte, F.I.Khan, and A.G.Dastidar, "Dust Explosion Risk Reduction Measures Based On An Inherent Safety Framework," 2003 Process Plant Safety Symposium, New Orleans, LA, March 30 - April 3, 2003, AIChE.</v>
      </c>
      <c r="O452" s="28" t="s">
        <v>723</v>
      </c>
      <c r="P452" s="28" t="s">
        <v>14854</v>
      </c>
      <c r="Q452" s="33" t="str">
        <f t="shared" si="53"/>
        <v>https://www.aiche.org/academy/conferences/process-plant-safety-symposium/proceeding</v>
      </c>
      <c r="R452" s="33" t="str">
        <f t="shared" si="54"/>
        <v>https://www.aiche.org/academy/conferences/process-plant-safety-symposium/proceeding/session/technical-papers</v>
      </c>
      <c r="S452" s="28" t="s">
        <v>18439</v>
      </c>
      <c r="T452" s="33" t="str">
        <f t="shared" si="55"/>
        <v>https://www.aiche.org/node/1958581/group/9726/session/124381/paper/859736</v>
      </c>
    </row>
    <row r="453" spans="1:20" ht="62" x14ac:dyDescent="0.35">
      <c r="A453" s="29">
        <v>452</v>
      </c>
      <c r="B453" s="29">
        <v>2003</v>
      </c>
      <c r="C453" s="29" t="s">
        <v>14880</v>
      </c>
      <c r="D453" s="28" t="s">
        <v>14940</v>
      </c>
      <c r="E453" s="28" t="s">
        <v>14887</v>
      </c>
      <c r="F453" s="28" t="s">
        <v>14914</v>
      </c>
      <c r="G453" s="28"/>
      <c r="H453" s="28"/>
      <c r="I453" s="29"/>
      <c r="J453" s="29" t="s">
        <v>14749</v>
      </c>
      <c r="K453" s="39">
        <v>7</v>
      </c>
      <c r="L453" s="28" t="s">
        <v>14937</v>
      </c>
      <c r="M453" s="33" t="str">
        <f t="shared" si="52"/>
        <v>https://www.aiche.org/academy/conferences/process-plant-safety-symposium/proceeding</v>
      </c>
      <c r="N453" s="40" t="str">
        <f t="shared" si="51"/>
        <v>J. K.Carpenter, D.C.Hendershot, and S.J.Watts, "Learning From Reactive Chemistry Incidents," 2003 Process Plant Safety Symposium, New Orleans, LA, March 30 - April 3, 2003, AIChE.</v>
      </c>
      <c r="O453" s="28" t="s">
        <v>726</v>
      </c>
      <c r="P453" s="28" t="s">
        <v>14855</v>
      </c>
      <c r="Q453" s="33" t="str">
        <f t="shared" si="53"/>
        <v>https://www.aiche.org/academy/conferences/process-plant-safety-symposium/proceeding</v>
      </c>
      <c r="R453" s="33" t="str">
        <f t="shared" si="54"/>
        <v>https://www.aiche.org/academy/conferences/process-plant-safety-symposium/proceeding/session/technical-papers</v>
      </c>
      <c r="S453" s="28" t="s">
        <v>18440</v>
      </c>
      <c r="T453" s="33" t="str">
        <f t="shared" si="55"/>
        <v>https://www.aiche.org/node/1958581/group/9726/session/124381/paper/859741</v>
      </c>
    </row>
    <row r="454" spans="1:20" ht="77.5" x14ac:dyDescent="0.35">
      <c r="A454" s="29">
        <v>453</v>
      </c>
      <c r="B454" s="29">
        <v>2003</v>
      </c>
      <c r="C454" s="29" t="s">
        <v>14880</v>
      </c>
      <c r="D454" s="28" t="s">
        <v>14940</v>
      </c>
      <c r="E454" s="28" t="s">
        <v>14888</v>
      </c>
      <c r="F454" s="28" t="s">
        <v>14915</v>
      </c>
      <c r="G454" s="28"/>
      <c r="H454" s="28"/>
      <c r="I454" s="29"/>
      <c r="J454" s="29" t="s">
        <v>14750</v>
      </c>
      <c r="K454" s="39">
        <v>8</v>
      </c>
      <c r="L454" s="28" t="s">
        <v>14937</v>
      </c>
      <c r="M454" s="33" t="str">
        <f t="shared" si="52"/>
        <v>https://www.aiche.org/academy/conferences/process-plant-safety-symposium/proceeding</v>
      </c>
      <c r="N454" s="40" t="str">
        <f t="shared" si="51"/>
        <v>J. F.Murphy, "The Chemical Safety Board's Reactive Hazard Investigation "Improving Reactive Hazard Management"," 2003 Process Plant Safety Symposium, New Orleans, LA, March 30 - April 3, 2003, AIChE.</v>
      </c>
      <c r="O454" s="28" t="s">
        <v>729</v>
      </c>
      <c r="P454" s="28" t="s">
        <v>14856</v>
      </c>
      <c r="Q454" s="33" t="str">
        <f t="shared" si="53"/>
        <v>https://www.aiche.org/academy/conferences/process-plant-safety-symposium/proceeding</v>
      </c>
      <c r="R454" s="33" t="str">
        <f t="shared" si="54"/>
        <v>https://www.aiche.org/academy/conferences/process-plant-safety-symposium/proceeding/session/technical-papers</v>
      </c>
      <c r="S454" s="28" t="s">
        <v>18441</v>
      </c>
      <c r="T454" s="33" t="str">
        <f t="shared" si="55"/>
        <v>https://www.aiche.org/node/1958581/group/9726/session/124381/paper/859746</v>
      </c>
    </row>
    <row r="455" spans="1:20" ht="77.5" x14ac:dyDescent="0.35">
      <c r="A455" s="29">
        <v>454</v>
      </c>
      <c r="B455" s="29">
        <v>2003</v>
      </c>
      <c r="C455" s="29" t="s">
        <v>14880</v>
      </c>
      <c r="D455" s="28" t="s">
        <v>14940</v>
      </c>
      <c r="E455" s="28" t="s">
        <v>14889</v>
      </c>
      <c r="F455" s="28" t="s">
        <v>14916</v>
      </c>
      <c r="G455" s="28"/>
      <c r="H455" s="28"/>
      <c r="I455" s="29"/>
      <c r="J455" s="29" t="s">
        <v>14948</v>
      </c>
      <c r="K455" s="39">
        <v>9</v>
      </c>
      <c r="L455" s="28" t="s">
        <v>14937</v>
      </c>
      <c r="M455" s="33" t="str">
        <f t="shared" si="52"/>
        <v>https://www.aiche.org/academy/conferences/process-plant-safety-symposium/proceeding</v>
      </c>
      <c r="N455" s="40" t="str">
        <f t="shared" si="51"/>
        <v>I. Rosenthal and G.Poje, "Improving Coverage Of Reactive Hazards Under The OSHA Process Safety Management Standard," 2003 Process Plant Safety Symposium, New Orleans, LA, March 30 - April 3, 2003, AIChE.</v>
      </c>
      <c r="O455" s="28" t="s">
        <v>732</v>
      </c>
      <c r="P455" s="28" t="s">
        <v>14857</v>
      </c>
      <c r="Q455" s="33" t="str">
        <f t="shared" si="53"/>
        <v>https://www.aiche.org/academy/conferences/process-plant-safety-symposium/proceeding</v>
      </c>
      <c r="R455" s="33" t="str">
        <f t="shared" si="54"/>
        <v>https://www.aiche.org/academy/conferences/process-plant-safety-symposium/proceeding/session/technical-papers</v>
      </c>
      <c r="S455" s="28" t="s">
        <v>18442</v>
      </c>
      <c r="T455" s="33" t="str">
        <f t="shared" si="55"/>
        <v>https://www.aiche.org/node/1958581/group/9726/session/124381/paper/859751</v>
      </c>
    </row>
    <row r="456" spans="1:20" ht="77.5" x14ac:dyDescent="0.35">
      <c r="A456" s="29">
        <v>455</v>
      </c>
      <c r="B456" s="29">
        <v>2003</v>
      </c>
      <c r="C456" s="29" t="s">
        <v>14880</v>
      </c>
      <c r="D456" s="28" t="s">
        <v>14940</v>
      </c>
      <c r="E456" s="28" t="s">
        <v>14890</v>
      </c>
      <c r="F456" s="28" t="s">
        <v>14917</v>
      </c>
      <c r="G456" s="28"/>
      <c r="H456" s="28"/>
      <c r="I456" s="29"/>
      <c r="J456" s="29" t="s">
        <v>14751</v>
      </c>
      <c r="K456" s="39">
        <v>10</v>
      </c>
      <c r="L456" s="28" t="s">
        <v>14937</v>
      </c>
      <c r="M456" s="33" t="str">
        <f t="shared" si="52"/>
        <v>https://www.aiche.org/academy/conferences/process-plant-safety-symposium/proceeding</v>
      </c>
      <c r="N456" s="40" t="str">
        <f t="shared" si="51"/>
        <v>M. S.Mannan and W.J.Rogers, "Challenges Of Regulating Or Implementing A Reactive Chemicals Hazard Management Program," 2003 Process Plant Safety Symposium, New Orleans, LA, March 30 - April 3, 2003, AIChE.</v>
      </c>
      <c r="O456" s="28" t="s">
        <v>75</v>
      </c>
      <c r="P456" s="28" t="s">
        <v>14858</v>
      </c>
      <c r="Q456" s="33" t="str">
        <f t="shared" si="53"/>
        <v>https://www.aiche.org/academy/conferences/process-plant-safety-symposium/proceeding</v>
      </c>
      <c r="R456" s="33" t="str">
        <f t="shared" si="54"/>
        <v>https://www.aiche.org/academy/conferences/process-plant-safety-symposium/proceeding/session/technical-papers</v>
      </c>
      <c r="S456" s="28" t="s">
        <v>18443</v>
      </c>
      <c r="T456" s="33" t="str">
        <f t="shared" si="55"/>
        <v>https://www.aiche.org/node/1958581/group/9726/session/124381/paper/859756</v>
      </c>
    </row>
    <row r="457" spans="1:20" ht="62" x14ac:dyDescent="0.35">
      <c r="A457" s="29">
        <v>456</v>
      </c>
      <c r="B457" s="29">
        <v>2003</v>
      </c>
      <c r="C457" s="29" t="s">
        <v>14880</v>
      </c>
      <c r="D457" s="28" t="s">
        <v>14940</v>
      </c>
      <c r="E457" s="28" t="s">
        <v>15440</v>
      </c>
      <c r="F457" s="28" t="s">
        <v>14918</v>
      </c>
      <c r="G457" s="28"/>
      <c r="H457" s="28"/>
      <c r="I457" s="29"/>
      <c r="J457" s="29" t="s">
        <v>14752</v>
      </c>
      <c r="K457" s="39">
        <v>11</v>
      </c>
      <c r="L457" s="28" t="s">
        <v>14937</v>
      </c>
      <c r="M457" s="33" t="str">
        <f t="shared" si="52"/>
        <v>https://www.aiche.org/academy/conferences/process-plant-safety-symposium/proceeding</v>
      </c>
      <c r="N457" s="40" t="str">
        <f t="shared" si="51"/>
        <v>D. J.Leggett, "Chemical Reaction Hazard Evaluation: Initial Calculations," 2003 Process Plant Safety Symposium, New Orleans, LA, March 30 - April 3, 2003, AIChE.</v>
      </c>
      <c r="O457" s="28" t="s">
        <v>79</v>
      </c>
      <c r="P457" s="28" t="s">
        <v>14859</v>
      </c>
      <c r="Q457" s="33" t="str">
        <f t="shared" si="53"/>
        <v>https://www.aiche.org/academy/conferences/process-plant-safety-symposium/proceeding</v>
      </c>
      <c r="R457" s="33" t="str">
        <f t="shared" si="54"/>
        <v>https://www.aiche.org/academy/conferences/process-plant-safety-symposium/proceeding/session/technical-papers</v>
      </c>
      <c r="S457" s="28" t="s">
        <v>18444</v>
      </c>
      <c r="T457" s="33" t="str">
        <f t="shared" si="55"/>
        <v>https://www.aiche.org/node/1958581/group/9726/session/124381/paper/859761</v>
      </c>
    </row>
    <row r="458" spans="1:20" ht="77.5" x14ac:dyDescent="0.35">
      <c r="A458" s="29">
        <v>457</v>
      </c>
      <c r="B458" s="29">
        <v>2003</v>
      </c>
      <c r="C458" s="29" t="s">
        <v>14880</v>
      </c>
      <c r="D458" s="28" t="s">
        <v>14940</v>
      </c>
      <c r="E458" s="28" t="s">
        <v>14891</v>
      </c>
      <c r="F458" s="28" t="s">
        <v>14919</v>
      </c>
      <c r="G458" s="28"/>
      <c r="H458" s="28"/>
      <c r="I458" s="29"/>
      <c r="J458" s="29" t="s">
        <v>14949</v>
      </c>
      <c r="K458" s="39">
        <v>12</v>
      </c>
      <c r="L458" s="28" t="s">
        <v>14937</v>
      </c>
      <c r="M458" s="33" t="str">
        <f t="shared" si="52"/>
        <v>https://www.aiche.org/academy/conferences/process-plant-safety-symposium/proceeding</v>
      </c>
      <c r="N458" s="40" t="str">
        <f t="shared" ref="N458:N489" si="56">F458&amp;", """&amp;E458&amp;","" "&amp;L458&amp;", AIChE"&amp;"."</f>
        <v>P. N.Lodal and R.W.Johnson, "Chemical Reactivity Hazard Management: A Problem In Search Of A Solution," 2003 Process Plant Safety Symposium, New Orleans, LA, March 30 - April 3, 2003, AIChE.</v>
      </c>
      <c r="O458" s="28" t="s">
        <v>83</v>
      </c>
      <c r="P458" s="28" t="s">
        <v>14860</v>
      </c>
      <c r="Q458" s="33" t="str">
        <f t="shared" si="53"/>
        <v>https://www.aiche.org/academy/conferences/process-plant-safety-symposium/proceeding</v>
      </c>
      <c r="R458" s="33" t="str">
        <f t="shared" si="54"/>
        <v>https://www.aiche.org/academy/conferences/process-plant-safety-symposium/proceeding/session/technical-papers</v>
      </c>
      <c r="S458" s="28" t="s">
        <v>18445</v>
      </c>
      <c r="T458" s="33" t="str">
        <f t="shared" si="55"/>
        <v>https://www.aiche.org/node/1958581/group/9726/session/124381/paper/859766</v>
      </c>
    </row>
    <row r="459" spans="1:20" ht="93" x14ac:dyDescent="0.35">
      <c r="A459" s="29">
        <v>458</v>
      </c>
      <c r="B459" s="29">
        <v>2003</v>
      </c>
      <c r="C459" s="29" t="s">
        <v>14880</v>
      </c>
      <c r="D459" s="28" t="s">
        <v>14941</v>
      </c>
      <c r="E459" s="28" t="s">
        <v>14892</v>
      </c>
      <c r="F459" s="28" t="s">
        <v>14920</v>
      </c>
      <c r="G459" s="28"/>
      <c r="H459" s="28"/>
      <c r="I459" s="29"/>
      <c r="J459" s="29" t="s">
        <v>14753</v>
      </c>
      <c r="K459" s="39">
        <v>13</v>
      </c>
      <c r="L459" s="28" t="s">
        <v>14937</v>
      </c>
      <c r="M459" s="33" t="str">
        <f t="shared" si="52"/>
        <v>https://www.aiche.org/academy/conferences/process-plant-safety-symposium/proceeding</v>
      </c>
      <c r="N459" s="40" t="str">
        <f t="shared" si="56"/>
        <v>B. R.Young, D.J.Burton, and W.Y.Svrcek, "Dynamic Modelling Of An Acid Gas Flood Facility For Assuring Safety During Non-Routine Operations," 2003 Process Plant Safety Symposium, New Orleans, LA, March 30 - April 3, 2003, AIChE.</v>
      </c>
      <c r="O459" s="28" t="s">
        <v>86</v>
      </c>
      <c r="P459" s="28" t="s">
        <v>14861</v>
      </c>
      <c r="Q459" s="33" t="str">
        <f t="shared" si="53"/>
        <v>https://www.aiche.org/academy/conferences/process-plant-safety-symposium/proceeding</v>
      </c>
      <c r="R459" s="33" t="str">
        <f t="shared" si="54"/>
        <v>https://www.aiche.org/academy/conferences/process-plant-safety-symposium/proceeding/session/technical-papers</v>
      </c>
      <c r="S459" s="28" t="s">
        <v>18446</v>
      </c>
      <c r="T459" s="33" t="str">
        <f t="shared" si="55"/>
        <v>https://www.aiche.org/node/1958581/group/9726/session/124381/paper/859771</v>
      </c>
    </row>
    <row r="460" spans="1:20" ht="62" x14ac:dyDescent="0.35">
      <c r="A460" s="29">
        <v>459</v>
      </c>
      <c r="B460" s="29">
        <v>2003</v>
      </c>
      <c r="C460" s="29" t="s">
        <v>14880</v>
      </c>
      <c r="D460" s="28" t="s">
        <v>14941</v>
      </c>
      <c r="E460" s="28" t="s">
        <v>14893</v>
      </c>
      <c r="F460" s="28" t="s">
        <v>14921</v>
      </c>
      <c r="G460" s="28"/>
      <c r="H460" s="28"/>
      <c r="I460" s="29"/>
      <c r="J460" s="29" t="s">
        <v>14754</v>
      </c>
      <c r="K460" s="39">
        <v>14</v>
      </c>
      <c r="L460" s="28" t="s">
        <v>14937</v>
      </c>
      <c r="M460" s="33" t="str">
        <f t="shared" si="52"/>
        <v>https://www.aiche.org/academy/conferences/process-plant-safety-symposium/proceeding</v>
      </c>
      <c r="N460" s="40" t="str">
        <f t="shared" si="56"/>
        <v>C. Buxton, "Pressure Relief Valve Solutions For Unique Applications," 2003 Process Plant Safety Symposium, New Orleans, LA, March 30 - April 3, 2003, AIChE.</v>
      </c>
      <c r="O460" s="28" t="s">
        <v>89</v>
      </c>
      <c r="P460" s="28" t="s">
        <v>14862</v>
      </c>
      <c r="Q460" s="33" t="str">
        <f t="shared" si="53"/>
        <v>https://www.aiche.org/academy/conferences/process-plant-safety-symposium/proceeding</v>
      </c>
      <c r="R460" s="33" t="str">
        <f t="shared" si="54"/>
        <v>https://www.aiche.org/academy/conferences/process-plant-safety-symposium/proceeding/session/technical-papers</v>
      </c>
      <c r="S460" s="28" t="s">
        <v>18447</v>
      </c>
      <c r="T460" s="33" t="str">
        <f t="shared" si="55"/>
        <v>https://www.aiche.org/node/1958581/group/9726/session/124381/paper/859776</v>
      </c>
    </row>
    <row r="461" spans="1:20" ht="62" x14ac:dyDescent="0.35">
      <c r="A461" s="29">
        <v>460</v>
      </c>
      <c r="B461" s="29">
        <v>2003</v>
      </c>
      <c r="C461" s="29" t="s">
        <v>14880</v>
      </c>
      <c r="D461" s="28" t="s">
        <v>14941</v>
      </c>
      <c r="E461" s="28" t="s">
        <v>14894</v>
      </c>
      <c r="F461" s="28" t="s">
        <v>14922</v>
      </c>
      <c r="G461" s="28"/>
      <c r="H461" s="28"/>
      <c r="I461" s="29"/>
      <c r="J461" s="29" t="s">
        <v>14755</v>
      </c>
      <c r="K461" s="39">
        <v>15</v>
      </c>
      <c r="L461" s="28" t="s">
        <v>14937</v>
      </c>
      <c r="M461" s="33" t="str">
        <f t="shared" si="52"/>
        <v>https://www.aiche.org/academy/conferences/process-plant-safety-symposium/proceeding</v>
      </c>
      <c r="N461" s="40" t="str">
        <f t="shared" si="56"/>
        <v>R. Darby, F.E.Self, and V.H.Edwards, "Pressure Relief Sizing For Two-Phase Flow," 2003 Process Plant Safety Symposium, New Orleans, LA, March 30 - April 3, 2003, AIChE.</v>
      </c>
      <c r="O461" s="28" t="s">
        <v>92</v>
      </c>
      <c r="P461" s="28" t="s">
        <v>14863</v>
      </c>
      <c r="Q461" s="33" t="str">
        <f t="shared" si="53"/>
        <v>https://www.aiche.org/academy/conferences/process-plant-safety-symposium/proceeding</v>
      </c>
      <c r="R461" s="33" t="str">
        <f t="shared" si="54"/>
        <v>https://www.aiche.org/academy/conferences/process-plant-safety-symposium/proceeding/session/technical-papers</v>
      </c>
      <c r="S461" s="28" t="s">
        <v>18448</v>
      </c>
      <c r="T461" s="33" t="str">
        <f t="shared" si="55"/>
        <v>https://www.aiche.org/node/1958581/group/9726/session/124381/paper/859781</v>
      </c>
    </row>
    <row r="462" spans="1:20" ht="77.5" x14ac:dyDescent="0.35">
      <c r="A462" s="29">
        <v>461</v>
      </c>
      <c r="B462" s="29">
        <v>2003</v>
      </c>
      <c r="C462" s="29" t="s">
        <v>14880</v>
      </c>
      <c r="D462" s="28" t="s">
        <v>14941</v>
      </c>
      <c r="E462" s="28" t="s">
        <v>14895</v>
      </c>
      <c r="F462" s="28" t="s">
        <v>14923</v>
      </c>
      <c r="G462" s="28"/>
      <c r="H462" s="28"/>
      <c r="I462" s="29"/>
      <c r="J462" s="29" t="s">
        <v>14756</v>
      </c>
      <c r="K462" s="39">
        <v>16</v>
      </c>
      <c r="L462" s="28" t="s">
        <v>14937</v>
      </c>
      <c r="M462" s="33" t="str">
        <f t="shared" si="52"/>
        <v>https://www.aiche.org/academy/conferences/process-plant-safety-symposium/proceeding</v>
      </c>
      <c r="N462" s="40" t="str">
        <f t="shared" si="56"/>
        <v>R. Darby, W.D.Bybee, B.M.Shaw et al., "Relief Vent Sizing For Ethylene Decomp Runaway Reactions," 2003 Process Plant Safety Symposium, New Orleans, LA, March 30 - April 3, 2003, AIChE.</v>
      </c>
      <c r="O462" s="28" t="s">
        <v>95</v>
      </c>
      <c r="P462" s="28" t="s">
        <v>14864</v>
      </c>
      <c r="Q462" s="33" t="str">
        <f t="shared" si="53"/>
        <v>https://www.aiche.org/academy/conferences/process-plant-safety-symposium/proceeding</v>
      </c>
      <c r="R462" s="33" t="str">
        <f t="shared" si="54"/>
        <v>https://www.aiche.org/academy/conferences/process-plant-safety-symposium/proceeding/session/technical-papers</v>
      </c>
      <c r="S462" s="28" t="s">
        <v>18449</v>
      </c>
      <c r="T462" s="33" t="str">
        <f t="shared" si="55"/>
        <v>https://www.aiche.org/node/1958581/group/9726/session/124381/paper/859786</v>
      </c>
    </row>
    <row r="463" spans="1:20" ht="62" x14ac:dyDescent="0.35">
      <c r="A463" s="29">
        <v>462</v>
      </c>
      <c r="B463" s="29">
        <v>2003</v>
      </c>
      <c r="C463" s="29" t="s">
        <v>14880</v>
      </c>
      <c r="D463" s="28" t="s">
        <v>14941</v>
      </c>
      <c r="E463" s="28" t="s">
        <v>14896</v>
      </c>
      <c r="F463" s="28" t="s">
        <v>14924</v>
      </c>
      <c r="G463" s="28"/>
      <c r="H463" s="28"/>
      <c r="I463" s="29"/>
      <c r="J463" s="29" t="s">
        <v>14950</v>
      </c>
      <c r="K463" s="39">
        <v>17</v>
      </c>
      <c r="L463" s="28" t="s">
        <v>14937</v>
      </c>
      <c r="M463" s="33" t="str">
        <f t="shared" si="52"/>
        <v>https://www.aiche.org/academy/conferences/process-plant-safety-symposium/proceeding</v>
      </c>
      <c r="N463" s="40" t="str">
        <f t="shared" si="56"/>
        <v>T. Ennis, "Safety &amp; Design Aspects Of Vent Collection &amp; Destruction Systems," 2003 Process Plant Safety Symposium, New Orleans, LA, March 30 - April 3, 2003, AIChE.</v>
      </c>
      <c r="O463" s="28" t="s">
        <v>98</v>
      </c>
      <c r="P463" s="28" t="s">
        <v>14865</v>
      </c>
      <c r="Q463" s="33" t="str">
        <f t="shared" si="53"/>
        <v>https://www.aiche.org/academy/conferences/process-plant-safety-symposium/proceeding</v>
      </c>
      <c r="R463" s="33" t="str">
        <f t="shared" si="54"/>
        <v>https://www.aiche.org/academy/conferences/process-plant-safety-symposium/proceeding/session/technical-papers</v>
      </c>
      <c r="S463" s="28" t="s">
        <v>18450</v>
      </c>
      <c r="T463" s="33" t="str">
        <f t="shared" si="55"/>
        <v>https://www.aiche.org/node/1958581/group/9726/session/124381/paper/859791</v>
      </c>
    </row>
    <row r="464" spans="1:20" ht="77.5" x14ac:dyDescent="0.35">
      <c r="A464" s="29">
        <v>463</v>
      </c>
      <c r="B464" s="29">
        <v>2003</v>
      </c>
      <c r="C464" s="29" t="s">
        <v>14880</v>
      </c>
      <c r="D464" s="28" t="s">
        <v>14941</v>
      </c>
      <c r="E464" s="28" t="s">
        <v>14897</v>
      </c>
      <c r="F464" s="28" t="s">
        <v>14925</v>
      </c>
      <c r="G464" s="28"/>
      <c r="H464" s="28"/>
      <c r="I464" s="29"/>
      <c r="J464" s="29" t="s">
        <v>14951</v>
      </c>
      <c r="K464" s="39">
        <v>18</v>
      </c>
      <c r="L464" s="28" t="s">
        <v>14937</v>
      </c>
      <c r="M464" s="33" t="str">
        <f t="shared" si="52"/>
        <v>https://www.aiche.org/academy/conferences/process-plant-safety-symposium/proceeding</v>
      </c>
      <c r="N464" s="40" t="str">
        <f t="shared" si="56"/>
        <v>G. Noya, M.Sánchez, A.Bandoni, "Reliability And Cost Issues In Safety Control System Design," 2003 Process Plant Safety Symposium, New Orleans, LA, March 30 - April 3, 2003, AIChE.</v>
      </c>
      <c r="O464" s="28" t="s">
        <v>102</v>
      </c>
      <c r="P464" s="28" t="s">
        <v>14866</v>
      </c>
      <c r="Q464" s="33" t="str">
        <f t="shared" si="53"/>
        <v>https://www.aiche.org/academy/conferences/process-plant-safety-symposium/proceeding</v>
      </c>
      <c r="R464" s="33" t="str">
        <f t="shared" si="54"/>
        <v>https://www.aiche.org/academy/conferences/process-plant-safety-symposium/proceeding/session/technical-papers</v>
      </c>
      <c r="S464" s="28" t="s">
        <v>18451</v>
      </c>
      <c r="T464" s="33" t="str">
        <f t="shared" si="55"/>
        <v>https://www.aiche.org/node/1958581/group/9726/session/124381/paper/859796</v>
      </c>
    </row>
    <row r="465" spans="1:20" ht="77.5" x14ac:dyDescent="0.35">
      <c r="A465" s="29">
        <v>464</v>
      </c>
      <c r="B465" s="29">
        <v>2003</v>
      </c>
      <c r="C465" s="29" t="s">
        <v>14880</v>
      </c>
      <c r="D465" s="28" t="s">
        <v>14942</v>
      </c>
      <c r="E465" s="28" t="s">
        <v>14898</v>
      </c>
      <c r="F465" s="28" t="s">
        <v>14926</v>
      </c>
      <c r="G465" s="28"/>
      <c r="H465" s="28"/>
      <c r="I465" s="29"/>
      <c r="J465" s="29" t="s">
        <v>14757</v>
      </c>
      <c r="K465" s="39">
        <v>19</v>
      </c>
      <c r="L465" s="28" t="s">
        <v>14937</v>
      </c>
      <c r="M465" s="33" t="str">
        <f t="shared" si="52"/>
        <v>https://www.aiche.org/academy/conferences/process-plant-safety-symposium/proceeding</v>
      </c>
      <c r="N465" s="40" t="str">
        <f t="shared" si="56"/>
        <v>D. Roopchand, D.Napier, and H.Stigter, "A Rationalization Of Modern Reliability And Safety Disciplines," 2003 Process Plant Safety Symposium, New Orleans, LA, March 30 - April 3, 2003, AIChE.</v>
      </c>
      <c r="O465" s="28" t="s">
        <v>106</v>
      </c>
      <c r="P465" s="28" t="s">
        <v>14867</v>
      </c>
      <c r="Q465" s="33" t="str">
        <f t="shared" si="53"/>
        <v>https://www.aiche.org/academy/conferences/process-plant-safety-symposium/proceeding</v>
      </c>
      <c r="R465" s="33" t="str">
        <f t="shared" si="54"/>
        <v>https://www.aiche.org/academy/conferences/process-plant-safety-symposium/proceeding/session/technical-papers</v>
      </c>
      <c r="S465" s="28" t="s">
        <v>18452</v>
      </c>
      <c r="T465" s="33" t="str">
        <f t="shared" si="55"/>
        <v>https://www.aiche.org/node/1958581/group/9726/session/124381/paper/859801</v>
      </c>
    </row>
    <row r="466" spans="1:20" ht="77.5" x14ac:dyDescent="0.35">
      <c r="A466" s="29">
        <v>465</v>
      </c>
      <c r="B466" s="29">
        <v>2003</v>
      </c>
      <c r="C466" s="29" t="s">
        <v>14880</v>
      </c>
      <c r="D466" s="28" t="s">
        <v>14942</v>
      </c>
      <c r="E466" s="28" t="s">
        <v>14899</v>
      </c>
      <c r="F466" s="28" t="s">
        <v>14927</v>
      </c>
      <c r="G466" s="28"/>
      <c r="H466" s="28"/>
      <c r="I466" s="29"/>
      <c r="J466" s="29" t="s">
        <v>14758</v>
      </c>
      <c r="K466" s="39">
        <v>20</v>
      </c>
      <c r="L466" s="28" t="s">
        <v>14937</v>
      </c>
      <c r="M466" s="33" t="str">
        <f t="shared" si="52"/>
        <v>https://www.aiche.org/academy/conferences/process-plant-safety-symposium/proceeding</v>
      </c>
      <c r="N466" s="40" t="str">
        <f t="shared" si="56"/>
        <v>R. Hoffman, "Human Factors Making Your Reliability Program As Successful As Your Safey Program," 2003 Process Plant Safety Symposium, New Orleans, LA, March 30 - April 3, 2003, AIChE.</v>
      </c>
      <c r="O466" s="28" t="s">
        <v>110</v>
      </c>
      <c r="P466" s="28" t="s">
        <v>14868</v>
      </c>
      <c r="Q466" s="33" t="str">
        <f t="shared" si="53"/>
        <v>https://www.aiche.org/academy/conferences/process-plant-safety-symposium/proceeding</v>
      </c>
      <c r="R466" s="33" t="str">
        <f t="shared" si="54"/>
        <v>https://www.aiche.org/academy/conferences/process-plant-safety-symposium/proceeding/session/technical-papers</v>
      </c>
      <c r="S466" s="28" t="s">
        <v>18453</v>
      </c>
      <c r="T466" s="33" t="str">
        <f t="shared" si="55"/>
        <v>https://www.aiche.org/node/1958581/group/9726/session/124381/paper/859806</v>
      </c>
    </row>
    <row r="467" spans="1:20" ht="62" x14ac:dyDescent="0.35">
      <c r="A467" s="29">
        <v>466</v>
      </c>
      <c r="B467" s="29">
        <v>2003</v>
      </c>
      <c r="C467" s="29" t="s">
        <v>14880</v>
      </c>
      <c r="D467" s="28" t="s">
        <v>14942</v>
      </c>
      <c r="E467" s="28" t="s">
        <v>14900</v>
      </c>
      <c r="F467" s="28" t="s">
        <v>14928</v>
      </c>
      <c r="G467" s="28"/>
      <c r="H467" s="28"/>
      <c r="I467" s="29"/>
      <c r="J467" s="29" t="s">
        <v>14759</v>
      </c>
      <c r="K467" s="39">
        <v>21</v>
      </c>
      <c r="L467" s="28" t="s">
        <v>14937</v>
      </c>
      <c r="M467" s="33" t="str">
        <f t="shared" si="52"/>
        <v>https://www.aiche.org/academy/conferences/process-plant-safety-symposium/proceeding</v>
      </c>
      <c r="N467" s="40" t="str">
        <f t="shared" si="56"/>
        <v>H. L.Febo, "An Insurer's View Of Risk Based Inspection," 2003 Process Plant Safety Symposium, New Orleans, LA, March 30 - April 3, 2003, AIChE.</v>
      </c>
      <c r="O467" s="28" t="s">
        <v>114</v>
      </c>
      <c r="P467" s="28" t="s">
        <v>14869</v>
      </c>
      <c r="Q467" s="33" t="str">
        <f t="shared" si="53"/>
        <v>https://www.aiche.org/academy/conferences/process-plant-safety-symposium/proceeding</v>
      </c>
      <c r="R467" s="33" t="str">
        <f t="shared" si="54"/>
        <v>https://www.aiche.org/academy/conferences/process-plant-safety-symposium/proceeding/session/technical-papers</v>
      </c>
      <c r="S467" s="28" t="s">
        <v>18454</v>
      </c>
      <c r="T467" s="33" t="str">
        <f t="shared" si="55"/>
        <v>https://www.aiche.org/node/1958581/group/9726/session/124381/paper/859811</v>
      </c>
    </row>
    <row r="468" spans="1:20" ht="77.5" x14ac:dyDescent="0.35">
      <c r="A468" s="29">
        <v>467</v>
      </c>
      <c r="B468" s="29">
        <v>2003</v>
      </c>
      <c r="C468" s="29" t="s">
        <v>14880</v>
      </c>
      <c r="D468" s="28" t="s">
        <v>14942</v>
      </c>
      <c r="E468" s="28" t="s">
        <v>15441</v>
      </c>
      <c r="F468" s="28" t="s">
        <v>14929</v>
      </c>
      <c r="G468" s="28"/>
      <c r="H468" s="28"/>
      <c r="I468" s="29"/>
      <c r="J468" s="29" t="s">
        <v>14952</v>
      </c>
      <c r="K468" s="39">
        <v>22</v>
      </c>
      <c r="L468" s="28" t="s">
        <v>14937</v>
      </c>
      <c r="M468" s="33" t="str">
        <f t="shared" si="52"/>
        <v>https://www.aiche.org/academy/conferences/process-plant-safety-symposium/proceeding</v>
      </c>
      <c r="N468" s="40" t="str">
        <f t="shared" si="56"/>
        <v>D. Sliva and A.Remson, "Guidelines For Mechanical Integrity Systems: A New Guidelines Book from CCPS," 2003 Process Plant Safety Symposium, New Orleans, LA, March 30 - April 3, 2003, AIChE.</v>
      </c>
      <c r="O468" s="28" t="s">
        <v>118</v>
      </c>
      <c r="P468" s="28" t="s">
        <v>14870</v>
      </c>
      <c r="Q468" s="33" t="str">
        <f t="shared" si="53"/>
        <v>https://www.aiche.org/academy/conferences/process-plant-safety-symposium/proceeding</v>
      </c>
      <c r="R468" s="33" t="str">
        <f t="shared" si="54"/>
        <v>https://www.aiche.org/academy/conferences/process-plant-safety-symposium/proceeding/session/technical-papers</v>
      </c>
      <c r="S468" s="28" t="s">
        <v>18455</v>
      </c>
      <c r="T468" s="33" t="str">
        <f t="shared" si="55"/>
        <v>https://www.aiche.org/node/1958581/group/9726/session/124381/paper/859816</v>
      </c>
    </row>
    <row r="469" spans="1:20" ht="93" x14ac:dyDescent="0.35">
      <c r="A469" s="29">
        <v>468</v>
      </c>
      <c r="B469" s="29">
        <v>2003</v>
      </c>
      <c r="C469" s="29" t="s">
        <v>14880</v>
      </c>
      <c r="D469" s="28" t="s">
        <v>14943</v>
      </c>
      <c r="E469" s="28" t="s">
        <v>14901</v>
      </c>
      <c r="F469" s="28" t="s">
        <v>14930</v>
      </c>
      <c r="G469" s="28"/>
      <c r="H469" s="28"/>
      <c r="I469" s="29"/>
      <c r="J469" s="29" t="s">
        <v>14760</v>
      </c>
      <c r="K469" s="39">
        <v>23</v>
      </c>
      <c r="L469" s="28" t="s">
        <v>14937</v>
      </c>
      <c r="M469" s="33" t="str">
        <f t="shared" si="52"/>
        <v>https://www.aiche.org/academy/conferences/process-plant-safety-symposium/proceeding</v>
      </c>
      <c r="N469" s="40" t="str">
        <f t="shared" si="56"/>
        <v>J. E.Zanoni, R.H.Bennett, C.A.Grounds, "Assessment Of Potential Security Threats To Transportation Facilities &amp; Mitigation Of Security Threats," 2003 Process Plant Safety Symposium, New Orleans, LA, March 30 - April 3, 2003, AIChE.</v>
      </c>
      <c r="O469" s="28" t="s">
        <v>122</v>
      </c>
      <c r="P469" s="28" t="s">
        <v>14871</v>
      </c>
      <c r="Q469" s="33" t="str">
        <f t="shared" si="53"/>
        <v>https://www.aiche.org/academy/conferences/process-plant-safety-symposium/proceeding</v>
      </c>
      <c r="R469" s="33" t="str">
        <f t="shared" si="54"/>
        <v>https://www.aiche.org/academy/conferences/process-plant-safety-symposium/proceeding/session/technical-papers</v>
      </c>
      <c r="S469" s="28" t="s">
        <v>18456</v>
      </c>
      <c r="T469" s="33" t="str">
        <f t="shared" si="55"/>
        <v>https://www.aiche.org/node/1958581/group/9726/session/124381/paper/859821</v>
      </c>
    </row>
    <row r="470" spans="1:20" ht="77.5" x14ac:dyDescent="0.35">
      <c r="A470" s="29">
        <v>469</v>
      </c>
      <c r="B470" s="29">
        <v>2003</v>
      </c>
      <c r="C470" s="29" t="s">
        <v>14880</v>
      </c>
      <c r="D470" s="28" t="s">
        <v>14943</v>
      </c>
      <c r="E470" s="28" t="s">
        <v>15442</v>
      </c>
      <c r="F470" s="28" t="s">
        <v>14931</v>
      </c>
      <c r="G470" s="28"/>
      <c r="H470" s="28"/>
      <c r="I470" s="29"/>
      <c r="J470" s="29" t="s">
        <v>14761</v>
      </c>
      <c r="K470" s="39">
        <v>24</v>
      </c>
      <c r="L470" s="28" t="s">
        <v>14937</v>
      </c>
      <c r="M470" s="33" t="str">
        <f t="shared" si="52"/>
        <v>https://www.aiche.org/academy/conferences/process-plant-safety-symposium/proceeding</v>
      </c>
      <c r="N470" s="40" t="str">
        <f t="shared" si="56"/>
        <v>C. D.Jaeger, "Vulnerability Assessment Methodology for Transportation Security of Hazardous Chemical Substances," 2003 Process Plant Safety Symposium, New Orleans, LA, March 30 - April 3, 2003, AIChE.</v>
      </c>
      <c r="O470" s="28" t="s">
        <v>194</v>
      </c>
      <c r="P470" s="28" t="s">
        <v>14872</v>
      </c>
      <c r="Q470" s="33" t="str">
        <f t="shared" si="53"/>
        <v>https://www.aiche.org/academy/conferences/process-plant-safety-symposium/proceeding</v>
      </c>
      <c r="R470" s="33" t="str">
        <f t="shared" si="54"/>
        <v>https://www.aiche.org/academy/conferences/process-plant-safety-symposium/proceeding/session/technical-papers</v>
      </c>
      <c r="S470" s="28" t="s">
        <v>18457</v>
      </c>
      <c r="T470" s="33" t="str">
        <f t="shared" si="55"/>
        <v>https://www.aiche.org/node/1958581/group/9726/session/124381/paper/859826</v>
      </c>
    </row>
    <row r="471" spans="1:20" ht="77.5" x14ac:dyDescent="0.35">
      <c r="A471" s="29">
        <v>470</v>
      </c>
      <c r="B471" s="29">
        <v>2003</v>
      </c>
      <c r="C471" s="29" t="s">
        <v>14880</v>
      </c>
      <c r="D471" s="28" t="s">
        <v>14943</v>
      </c>
      <c r="E471" s="28" t="s">
        <v>14902</v>
      </c>
      <c r="F471" s="28" t="s">
        <v>14932</v>
      </c>
      <c r="G471" s="28"/>
      <c r="H471" s="28"/>
      <c r="I471" s="29"/>
      <c r="J471" s="29" t="s">
        <v>14762</v>
      </c>
      <c r="K471" s="39">
        <v>25</v>
      </c>
      <c r="L471" s="28" t="s">
        <v>14937</v>
      </c>
      <c r="M471" s="33" t="str">
        <f t="shared" si="52"/>
        <v>https://www.aiche.org/academy/conferences/process-plant-safety-symposium/proceeding</v>
      </c>
      <c r="N471" s="40" t="str">
        <f t="shared" si="56"/>
        <v>H. Rhoderick and Philip M.Myers, "Industry Programs And Changes Resulting In Enhanced Transportation Security," 2003 Process Plant Safety Symposium, New Orleans, LA, March 30 - April 3, 2003, AIChE.</v>
      </c>
      <c r="O471" s="28" t="s">
        <v>198</v>
      </c>
      <c r="P471" s="28" t="s">
        <v>14873</v>
      </c>
      <c r="Q471" s="33" t="str">
        <f t="shared" si="53"/>
        <v>https://www.aiche.org/academy/conferences/process-plant-safety-symposium/proceeding</v>
      </c>
      <c r="R471" s="33" t="str">
        <f t="shared" si="54"/>
        <v>https://www.aiche.org/academy/conferences/process-plant-safety-symposium/proceeding/session/technical-papers</v>
      </c>
      <c r="S471" s="28" t="s">
        <v>18458</v>
      </c>
      <c r="T471" s="33" t="str">
        <f t="shared" si="55"/>
        <v>https://www.aiche.org/node/1958581/group/9726/session/124381/paper/859831</v>
      </c>
    </row>
    <row r="472" spans="1:20" ht="77.5" x14ac:dyDescent="0.35">
      <c r="A472" s="29">
        <v>471</v>
      </c>
      <c r="B472" s="29">
        <v>2003</v>
      </c>
      <c r="C472" s="29" t="s">
        <v>14880</v>
      </c>
      <c r="D472" s="28" t="s">
        <v>14943</v>
      </c>
      <c r="E472" s="28" t="s">
        <v>14903</v>
      </c>
      <c r="F472" s="28" t="s">
        <v>14933</v>
      </c>
      <c r="G472" s="28"/>
      <c r="H472" s="28"/>
      <c r="I472" s="29"/>
      <c r="J472" s="29" t="s">
        <v>14763</v>
      </c>
      <c r="K472" s="39">
        <v>26</v>
      </c>
      <c r="L472" s="28" t="s">
        <v>14937</v>
      </c>
      <c r="M472" s="33" t="str">
        <f t="shared" si="52"/>
        <v>https://www.aiche.org/academy/conferences/process-plant-safety-symposium/proceeding</v>
      </c>
      <c r="N472" s="40" t="str">
        <f t="shared" si="56"/>
        <v>M. T.Vagasky, "Value Chain Security And Keeping Chemistry Out Of The Hands Of Terrorists," 2003 Process Plant Safety Symposium, New Orleans, LA, March 30 - April 3, 2003, AIChE.</v>
      </c>
      <c r="O472" s="28" t="s">
        <v>202</v>
      </c>
      <c r="P472" s="28" t="s">
        <v>14874</v>
      </c>
      <c r="Q472" s="33" t="str">
        <f t="shared" si="53"/>
        <v>https://www.aiche.org/academy/conferences/process-plant-safety-symposium/proceeding</v>
      </c>
      <c r="R472" s="33" t="str">
        <f t="shared" si="54"/>
        <v>https://www.aiche.org/academy/conferences/process-plant-safety-symposium/proceeding/session/technical-papers</v>
      </c>
      <c r="S472" s="28" t="s">
        <v>18459</v>
      </c>
      <c r="T472" s="33" t="str">
        <f t="shared" si="55"/>
        <v>https://www.aiche.org/node/1958581/group/9726/session/124381/paper/859836</v>
      </c>
    </row>
    <row r="473" spans="1:20" ht="77.5" x14ac:dyDescent="0.35">
      <c r="A473" s="29">
        <v>472</v>
      </c>
      <c r="B473" s="29">
        <v>2003</v>
      </c>
      <c r="C473" s="29" t="s">
        <v>14880</v>
      </c>
      <c r="D473" s="28" t="s">
        <v>14943</v>
      </c>
      <c r="E473" s="28" t="s">
        <v>15443</v>
      </c>
      <c r="F473" s="28" t="s">
        <v>14934</v>
      </c>
      <c r="G473" s="28"/>
      <c r="H473" s="28"/>
      <c r="I473" s="29"/>
      <c r="J473" s="29" t="s">
        <v>14764</v>
      </c>
      <c r="K473" s="39">
        <v>27</v>
      </c>
      <c r="L473" s="28" t="s">
        <v>14937</v>
      </c>
      <c r="M473" s="33" t="str">
        <f t="shared" si="52"/>
        <v>https://www.aiche.org/academy/conferences/process-plant-safety-symposium/proceeding</v>
      </c>
      <c r="N473" s="40" t="str">
        <f t="shared" si="56"/>
        <v>P. Myers, J.Zanoni, C.Jaeger, H.Rhoderick et al., "Panel Discussion - Transportation Safety and Security," 2003 Process Plant Safety Symposium, New Orleans, LA, March 30 - April 3, 2003, AIChE.</v>
      </c>
      <c r="O473" s="28" t="s">
        <v>863</v>
      </c>
      <c r="P473" s="28" t="s">
        <v>14875</v>
      </c>
      <c r="Q473" s="33" t="str">
        <f t="shared" si="53"/>
        <v>https://www.aiche.org/academy/conferences/process-plant-safety-symposium/proceeding</v>
      </c>
      <c r="R473" s="33" t="str">
        <f t="shared" si="54"/>
        <v>https://www.aiche.org/academy/conferences/process-plant-safety-symposium/proceeding/session/technical-papers</v>
      </c>
      <c r="S473" s="28" t="s">
        <v>18460</v>
      </c>
      <c r="T473" s="33" t="str">
        <f t="shared" si="55"/>
        <v>https://www.aiche.org/node/1958581/group/9726/session/124381/paper/859841</v>
      </c>
    </row>
    <row r="474" spans="1:20" ht="62" x14ac:dyDescent="0.35">
      <c r="A474" s="29">
        <v>473</v>
      </c>
      <c r="B474" s="29">
        <v>2003</v>
      </c>
      <c r="C474" s="29" t="s">
        <v>14880</v>
      </c>
      <c r="D474" s="28" t="s">
        <v>14944</v>
      </c>
      <c r="E474" s="28" t="s">
        <v>14904</v>
      </c>
      <c r="F474" s="28" t="s">
        <v>13757</v>
      </c>
      <c r="G474" s="28"/>
      <c r="H474" s="28"/>
      <c r="I474" s="29"/>
      <c r="J474" s="29" t="s">
        <v>14766</v>
      </c>
      <c r="K474" s="39">
        <v>28</v>
      </c>
      <c r="L474" s="28" t="s">
        <v>14937</v>
      </c>
      <c r="M474" s="33" t="str">
        <f t="shared" si="52"/>
        <v>https://www.aiche.org/academy/conferences/process-plant-safety-symposium/proceeding</v>
      </c>
      <c r="N474" s="40" t="str">
        <f t="shared" si="56"/>
        <v>R. Walter, "Discovering Operational Discipline - The Foundation Of Manufacturing Excellence," 2003 Process Plant Safety Symposium, New Orleans, LA, March 30 - April 3, 2003, AIChE.</v>
      </c>
      <c r="O474" s="28" t="s">
        <v>866</v>
      </c>
      <c r="P474" s="28" t="s">
        <v>14876</v>
      </c>
      <c r="Q474" s="33" t="str">
        <f t="shared" si="53"/>
        <v>https://www.aiche.org/academy/conferences/process-plant-safety-symposium/proceeding</v>
      </c>
      <c r="R474" s="33" t="str">
        <f t="shared" si="54"/>
        <v>https://www.aiche.org/academy/conferences/process-plant-safety-symposium/proceeding/session/technical-papers</v>
      </c>
      <c r="S474" s="28" t="s">
        <v>18461</v>
      </c>
      <c r="T474" s="33" t="str">
        <f t="shared" si="55"/>
        <v>https://www.aiche.org/node/1958581/group/9726/session/124381/paper/859846</v>
      </c>
    </row>
    <row r="475" spans="1:20" ht="62" x14ac:dyDescent="0.35">
      <c r="A475" s="29">
        <v>474</v>
      </c>
      <c r="B475" s="29">
        <v>2003</v>
      </c>
      <c r="C475" s="29" t="s">
        <v>14880</v>
      </c>
      <c r="D475" s="28" t="s">
        <v>14944</v>
      </c>
      <c r="E475" s="28" t="s">
        <v>14905</v>
      </c>
      <c r="F475" s="28" t="s">
        <v>14935</v>
      </c>
      <c r="G475" s="28"/>
      <c r="H475" s="28"/>
      <c r="I475" s="29"/>
      <c r="J475" s="29" t="s">
        <v>14767</v>
      </c>
      <c r="K475" s="39">
        <v>29</v>
      </c>
      <c r="L475" s="28" t="s">
        <v>14937</v>
      </c>
      <c r="M475" s="33" t="str">
        <f t="shared" si="52"/>
        <v>https://www.aiche.org/academy/conferences/process-plant-safety-symposium/proceeding</v>
      </c>
      <c r="N475" s="40" t="str">
        <f t="shared" si="56"/>
        <v>S. A.Urbanik, "Operational Discipline Background And Program In DuPont," 2003 Process Plant Safety Symposium, New Orleans, LA, March 30 - April 3, 2003, AIChE.</v>
      </c>
      <c r="O475" s="28" t="s">
        <v>870</v>
      </c>
      <c r="P475" s="28" t="s">
        <v>14877</v>
      </c>
      <c r="Q475" s="33" t="str">
        <f t="shared" si="53"/>
        <v>https://www.aiche.org/academy/conferences/process-plant-safety-symposium/proceeding</v>
      </c>
      <c r="R475" s="33" t="str">
        <f t="shared" si="54"/>
        <v>https://www.aiche.org/academy/conferences/process-plant-safety-symposium/proceeding/session/technical-papers</v>
      </c>
      <c r="S475" s="28" t="s">
        <v>18462</v>
      </c>
      <c r="T475" s="33" t="str">
        <f t="shared" si="55"/>
        <v>https://www.aiche.org/node/1958581/group/9726/session/124381/paper/859851</v>
      </c>
    </row>
    <row r="476" spans="1:20" ht="93" x14ac:dyDescent="0.35">
      <c r="A476" s="29">
        <v>475</v>
      </c>
      <c r="B476" s="29">
        <v>2003</v>
      </c>
      <c r="C476" s="29" t="s">
        <v>14880</v>
      </c>
      <c r="D476" s="28" t="s">
        <v>14944</v>
      </c>
      <c r="E476" s="28" t="s">
        <v>15444</v>
      </c>
      <c r="F476" s="28" t="s">
        <v>14936</v>
      </c>
      <c r="G476" s="28"/>
      <c r="H476" s="28"/>
      <c r="I476" s="29"/>
      <c r="J476" s="29" t="s">
        <v>14768</v>
      </c>
      <c r="K476" s="39">
        <v>30</v>
      </c>
      <c r="L476" s="28" t="s">
        <v>14937</v>
      </c>
      <c r="M476" s="33" t="str">
        <f t="shared" si="52"/>
        <v>https://www.aiche.org/academy/conferences/process-plant-safety-symposium/proceeding</v>
      </c>
      <c r="N476" s="40" t="str">
        <f t="shared" si="56"/>
        <v>D. R.Groover, "Achieving Performance Excellence Using Behavioral Tools and Techniques: A Case Study from Chemical Operations," 2003 Process Plant Safety Symposium, New Orleans, LA, March 30 - April 3, 2003, AIChE.</v>
      </c>
      <c r="O476" s="28" t="s">
        <v>952</v>
      </c>
      <c r="P476" s="28" t="s">
        <v>14878</v>
      </c>
      <c r="Q476" s="33" t="str">
        <f t="shared" si="53"/>
        <v>https://www.aiche.org/academy/conferences/process-plant-safety-symposium/proceeding</v>
      </c>
      <c r="R476" s="33" t="str">
        <f t="shared" si="54"/>
        <v>https://www.aiche.org/academy/conferences/process-plant-safety-symposium/proceeding/session/technical-papers</v>
      </c>
      <c r="S476" s="28" t="s">
        <v>18463</v>
      </c>
      <c r="T476" s="33" t="str">
        <f t="shared" si="55"/>
        <v>https://www.aiche.org/node/1958581/group/9726/session/124381/paper/859856</v>
      </c>
    </row>
    <row r="477" spans="1:20" ht="77.5" x14ac:dyDescent="0.35">
      <c r="A477" s="29">
        <v>476</v>
      </c>
      <c r="B477" s="29">
        <v>2003</v>
      </c>
      <c r="C477" s="29" t="s">
        <v>14880</v>
      </c>
      <c r="D477" s="28" t="s">
        <v>14944</v>
      </c>
      <c r="E477" s="28" t="s">
        <v>14906</v>
      </c>
      <c r="F477" s="28" t="s">
        <v>14909</v>
      </c>
      <c r="G477" s="28"/>
      <c r="H477" s="28"/>
      <c r="I477" s="29"/>
      <c r="J477" s="29" t="s">
        <v>14769</v>
      </c>
      <c r="K477" s="39">
        <v>31</v>
      </c>
      <c r="L477" s="28" t="s">
        <v>14937</v>
      </c>
      <c r="M477" s="33" t="str">
        <f>HYPERLINK("https://www.aiche.org/academy/conferences/process-plant-safety-symposium/proceeding")</f>
        <v>https://www.aiche.org/academy/conferences/process-plant-safety-symposium/proceeding</v>
      </c>
      <c r="N477" s="40" t="str">
        <f t="shared" si="56"/>
        <v>N.  Mukhopadhyay and M. S. Bergner, "Common Findings During Process Safety Management Compliance Audits," 2003 Process Plant Safety Symposium, New Orleans, LA, March 30 - April 3, 2003, AIChE.</v>
      </c>
      <c r="O477" s="28" t="s">
        <v>954</v>
      </c>
      <c r="P477" s="28" t="s">
        <v>14879</v>
      </c>
      <c r="Q477" s="33" t="str">
        <f>HYPERLINK("https://www.aiche.org/academy/conferences/process-plant-safety-symposium/proceeding")</f>
        <v>https://www.aiche.org/academy/conferences/process-plant-safety-symposium/proceeding</v>
      </c>
      <c r="R477" s="33" t="str">
        <f>HYPERLINK("https://www.aiche.org/academy/conferences/process-plant-safety-symposium/proceeding/session/technical-papers")</f>
        <v>https://www.aiche.org/academy/conferences/process-plant-safety-symposium/proceeding/session/technical-papers</v>
      </c>
      <c r="S477" s="28" t="s">
        <v>18464</v>
      </c>
      <c r="T477" s="33" t="str">
        <f t="shared" si="55"/>
        <v>https://www.aiche.org/node/1958581/group/9726/session/124381/paper/859861</v>
      </c>
    </row>
    <row r="478" spans="1:20" ht="46.5" x14ac:dyDescent="0.35">
      <c r="A478" s="29">
        <v>477</v>
      </c>
      <c r="B478" s="29">
        <v>2005</v>
      </c>
      <c r="C478" s="29" t="s">
        <v>13683</v>
      </c>
      <c r="D478" s="45" t="s">
        <v>13717</v>
      </c>
      <c r="E478" s="28" t="s">
        <v>13275</v>
      </c>
      <c r="F478" s="28" t="s">
        <v>13751</v>
      </c>
      <c r="G478" s="28"/>
      <c r="H478" s="28"/>
      <c r="I478" s="29"/>
      <c r="J478" s="45" t="s">
        <v>13645</v>
      </c>
      <c r="K478" s="39">
        <v>1</v>
      </c>
      <c r="L478" s="28" t="s">
        <v>13777</v>
      </c>
      <c r="M478" s="33" t="str">
        <f t="shared" ref="M478:M515" si="57">HYPERLINK("https://www.aiche.org/academy/conferences/process-plant-safety-symposium/2005/proceeding")</f>
        <v>https://www.aiche.org/academy/conferences/process-plant-safety-symposium/2005/proceeding</v>
      </c>
      <c r="N478" s="40" t="str">
        <f t="shared" si="56"/>
        <v>S. J. Luzik and Derrick Tjernlund, "Insidious Explosion Hazards in the Mining Industry," 2005 Process Plant Safety Symposium, AIChE.</v>
      </c>
      <c r="O478" s="41" t="s">
        <v>704</v>
      </c>
      <c r="P478" s="45" t="s">
        <v>13299</v>
      </c>
      <c r="Q478" s="33" t="str">
        <f t="shared" ref="Q478:Q515" si="58">HYPERLINK("https://www.aiche.org/academy/conferences/process-plant-safety-symposium/2005/proceeding")</f>
        <v>https://www.aiche.org/academy/conferences/process-plant-safety-symposium/2005/proceeding</v>
      </c>
      <c r="R478" s="33" t="str">
        <f t="shared" ref="R478:R515" si="59">HYPERLINK("https://www.aiche.org/academy/conferences/process-plant-safety-symposium/2005/proceeding/session/technical-papers")</f>
        <v>https://www.aiche.org/academy/conferences/process-plant-safety-symposium/2005/proceeding/session/technical-papers</v>
      </c>
      <c r="S478" s="28" t="s">
        <v>18395</v>
      </c>
      <c r="T478" s="33" t="str">
        <f t="shared" ref="T478:T516" si="60">HYPERLINK(S478)</f>
        <v>https://www.aiche.org/node/1958586/group/9731/session/124391/paper/859876</v>
      </c>
    </row>
    <row r="479" spans="1:20" ht="62" x14ac:dyDescent="0.35">
      <c r="A479" s="29">
        <v>478</v>
      </c>
      <c r="B479" s="29">
        <v>2005</v>
      </c>
      <c r="C479" s="29" t="s">
        <v>13683</v>
      </c>
      <c r="D479" s="45" t="s">
        <v>13717</v>
      </c>
      <c r="E479" s="28" t="s">
        <v>13276</v>
      </c>
      <c r="F479" s="28" t="s">
        <v>13296</v>
      </c>
      <c r="G479" s="28"/>
      <c r="H479" s="28"/>
      <c r="I479" s="29"/>
      <c r="J479" s="45" t="s">
        <v>13646</v>
      </c>
      <c r="K479" s="39">
        <v>2</v>
      </c>
      <c r="L479" s="28" t="s">
        <v>13777</v>
      </c>
      <c r="M479" s="33" t="str">
        <f t="shared" si="57"/>
        <v>https://www.aiche.org/academy/conferences/process-plant-safety-symposium/2005/proceeding</v>
      </c>
      <c r="N479" s="40" t="str">
        <f t="shared" si="56"/>
        <v>J. Yuill, "Two Large Losses: Refinery Fire and Vapor Cloud Explosion at a Natural Gas Processing Plant," 2005 Process Plant Safety Symposium, AIChE.</v>
      </c>
      <c r="O479" s="42" t="s">
        <v>708</v>
      </c>
      <c r="P479" s="45" t="s">
        <v>13300</v>
      </c>
      <c r="Q479" s="33" t="str">
        <f t="shared" si="58"/>
        <v>https://www.aiche.org/academy/conferences/process-plant-safety-symposium/2005/proceeding</v>
      </c>
      <c r="R479" s="33" t="str">
        <f t="shared" si="59"/>
        <v>https://www.aiche.org/academy/conferences/process-plant-safety-symposium/2005/proceeding/session/technical-papers</v>
      </c>
      <c r="S479" s="28" t="s">
        <v>18396</v>
      </c>
      <c r="T479" s="33" t="str">
        <f t="shared" si="60"/>
        <v>https://www.aiche.org/node/1958586/group/9731/session/124391/paper/859881</v>
      </c>
    </row>
    <row r="480" spans="1:20" ht="62" x14ac:dyDescent="0.35">
      <c r="A480" s="29">
        <v>479</v>
      </c>
      <c r="B480" s="29">
        <v>2005</v>
      </c>
      <c r="C480" s="29" t="s">
        <v>13683</v>
      </c>
      <c r="D480" s="45" t="s">
        <v>13717</v>
      </c>
      <c r="E480" s="28" t="s">
        <v>13277</v>
      </c>
      <c r="F480" s="28" t="s">
        <v>13297</v>
      </c>
      <c r="G480" s="28"/>
      <c r="H480" s="28"/>
      <c r="I480" s="29"/>
      <c r="J480" s="45" t="s">
        <v>13647</v>
      </c>
      <c r="K480" s="39">
        <v>3</v>
      </c>
      <c r="L480" s="28" t="s">
        <v>13777</v>
      </c>
      <c r="M480" s="33" t="str">
        <f t="shared" si="57"/>
        <v>https://www.aiche.org/academy/conferences/process-plant-safety-symposium/2005/proceeding</v>
      </c>
      <c r="N480" s="40" t="str">
        <f t="shared" si="56"/>
        <v>L. Long, J. Banks, M. Morris et al., "U.S. Chemical Safety Board Investigation: Positive Pressure Control Room Failure," 2005 Process Plant Safety Symposium, AIChE.</v>
      </c>
      <c r="O480" s="42" t="s">
        <v>711</v>
      </c>
      <c r="P480" s="45" t="s">
        <v>13301</v>
      </c>
      <c r="Q480" s="33" t="str">
        <f t="shared" si="58"/>
        <v>https://www.aiche.org/academy/conferences/process-plant-safety-symposium/2005/proceeding</v>
      </c>
      <c r="R480" s="33" t="str">
        <f t="shared" si="59"/>
        <v>https://www.aiche.org/academy/conferences/process-plant-safety-symposium/2005/proceeding/session/technical-papers</v>
      </c>
      <c r="S480" s="28" t="s">
        <v>18397</v>
      </c>
      <c r="T480" s="33" t="str">
        <f t="shared" si="60"/>
        <v>https://www.aiche.org/node/1958586/group/9731/session/124391/paper/859886</v>
      </c>
    </row>
    <row r="481" spans="1:20" ht="77.5" x14ac:dyDescent="0.35">
      <c r="A481" s="29">
        <v>480</v>
      </c>
      <c r="B481" s="29">
        <v>2005</v>
      </c>
      <c r="C481" s="29" t="s">
        <v>13683</v>
      </c>
      <c r="D481" s="45" t="s">
        <v>13717</v>
      </c>
      <c r="E481" s="28" t="s">
        <v>13722</v>
      </c>
      <c r="F481" s="28" t="s">
        <v>13752</v>
      </c>
      <c r="G481" s="28"/>
      <c r="H481" s="28"/>
      <c r="I481" s="29"/>
      <c r="J481" s="45" t="s">
        <v>13648</v>
      </c>
      <c r="K481" s="39">
        <v>4</v>
      </c>
      <c r="L481" s="28" t="s">
        <v>13777</v>
      </c>
      <c r="M481" s="33" t="str">
        <f t="shared" si="57"/>
        <v>https://www.aiche.org/academy/conferences/process-plant-safety-symposium/2005/proceeding</v>
      </c>
      <c r="N481" s="40" t="str">
        <f t="shared" si="56"/>
        <v>L. J. H. Schulze, R. Ginsburg, and J. Quereshi, "Rotational Force Capabilities of Males and Females Between the Ages of 30 and 55 Years," 2005 Process Plant Safety Symposium, AIChE.</v>
      </c>
      <c r="O481" s="42" t="s">
        <v>715</v>
      </c>
      <c r="P481" s="45" t="s">
        <v>13685</v>
      </c>
      <c r="Q481" s="33" t="str">
        <f t="shared" si="58"/>
        <v>https://www.aiche.org/academy/conferences/process-plant-safety-symposium/2005/proceeding</v>
      </c>
      <c r="R481" s="33" t="str">
        <f t="shared" si="59"/>
        <v>https://www.aiche.org/academy/conferences/process-plant-safety-symposium/2005/proceeding/session/technical-papers</v>
      </c>
      <c r="S481" s="28" t="s">
        <v>18398</v>
      </c>
      <c r="T481" s="33" t="str">
        <f t="shared" si="60"/>
        <v>https://www.aiche.org/node/1958586/group/9731/session/124391/paper/859891</v>
      </c>
    </row>
    <row r="482" spans="1:20" ht="62" x14ac:dyDescent="0.35">
      <c r="A482" s="29">
        <v>481</v>
      </c>
      <c r="B482" s="29">
        <v>2005</v>
      </c>
      <c r="C482" s="29" t="s">
        <v>13683</v>
      </c>
      <c r="D482" s="45" t="s">
        <v>13717</v>
      </c>
      <c r="E482" s="28" t="s">
        <v>13723</v>
      </c>
      <c r="F482" s="28" t="s">
        <v>11859</v>
      </c>
      <c r="G482" s="28"/>
      <c r="H482" s="28"/>
      <c r="I482" s="29"/>
      <c r="J482" s="45" t="s">
        <v>13649</v>
      </c>
      <c r="K482" s="39">
        <v>5</v>
      </c>
      <c r="L482" s="28" t="s">
        <v>13777</v>
      </c>
      <c r="M482" s="33" t="str">
        <f t="shared" si="57"/>
        <v>https://www.aiche.org/academy/conferences/process-plant-safety-symposium/2005/proceeding</v>
      </c>
      <c r="N482" s="40" t="str">
        <f t="shared" si="56"/>
        <v>D. Attwood, "Human Factors Analysis Techniques for Process Control Rooms and Control Systems," 2005 Process Plant Safety Symposium, AIChE.</v>
      </c>
      <c r="O482" s="42" t="s">
        <v>719</v>
      </c>
      <c r="P482" s="45" t="s">
        <v>13686</v>
      </c>
      <c r="Q482" s="33" t="str">
        <f t="shared" si="58"/>
        <v>https://www.aiche.org/academy/conferences/process-plant-safety-symposium/2005/proceeding</v>
      </c>
      <c r="R482" s="33" t="str">
        <f t="shared" si="59"/>
        <v>https://www.aiche.org/academy/conferences/process-plant-safety-symposium/2005/proceeding/session/technical-papers</v>
      </c>
      <c r="S482" s="28" t="s">
        <v>18399</v>
      </c>
      <c r="T482" s="33" t="str">
        <f t="shared" si="60"/>
        <v>https://www.aiche.org/node/1958586/group/9731/session/124391/paper/859896</v>
      </c>
    </row>
    <row r="483" spans="1:20" ht="46.5" x14ac:dyDescent="0.35">
      <c r="A483" s="29">
        <v>482</v>
      </c>
      <c r="B483" s="29">
        <v>2005</v>
      </c>
      <c r="C483" s="29" t="s">
        <v>13683</v>
      </c>
      <c r="D483" s="45" t="s">
        <v>13717</v>
      </c>
      <c r="E483" s="28" t="s">
        <v>13724</v>
      </c>
      <c r="F483" s="28" t="s">
        <v>8071</v>
      </c>
      <c r="G483" s="28"/>
      <c r="H483" s="28"/>
      <c r="I483" s="29"/>
      <c r="J483" s="45" t="s">
        <v>13650</v>
      </c>
      <c r="K483" s="39">
        <v>6</v>
      </c>
      <c r="L483" s="28" t="s">
        <v>13777</v>
      </c>
      <c r="M483" s="33" t="str">
        <f t="shared" si="57"/>
        <v>https://www.aiche.org/academy/conferences/process-plant-safety-symposium/2005/proceeding</v>
      </c>
      <c r="N483" s="40" t="str">
        <f t="shared" si="56"/>
        <v>B. K. Vaughen, "Statistical Analysis of Human Factors Checklists," 2005 Process Plant Safety Symposium, AIChE.</v>
      </c>
      <c r="O483" s="42" t="s">
        <v>723</v>
      </c>
      <c r="P483" s="45" t="s">
        <v>13687</v>
      </c>
      <c r="Q483" s="33" t="str">
        <f t="shared" si="58"/>
        <v>https://www.aiche.org/academy/conferences/process-plant-safety-symposium/2005/proceeding</v>
      </c>
      <c r="R483" s="33" t="str">
        <f t="shared" si="59"/>
        <v>https://www.aiche.org/academy/conferences/process-plant-safety-symposium/2005/proceeding/session/technical-papers</v>
      </c>
      <c r="S483" s="28" t="s">
        <v>18400</v>
      </c>
      <c r="T483" s="33" t="str">
        <f t="shared" si="60"/>
        <v>https://www.aiche.org/node/1958586/group/9731/session/124391/paper/859901</v>
      </c>
    </row>
    <row r="484" spans="1:20" ht="62" x14ac:dyDescent="0.35">
      <c r="A484" s="29">
        <v>483</v>
      </c>
      <c r="B484" s="29">
        <v>2005</v>
      </c>
      <c r="C484" s="29" t="s">
        <v>13683</v>
      </c>
      <c r="D484" s="45" t="s">
        <v>13717</v>
      </c>
      <c r="E484" s="28" t="s">
        <v>13725</v>
      </c>
      <c r="F484" s="28" t="s">
        <v>13753</v>
      </c>
      <c r="G484" s="28"/>
      <c r="H484" s="28"/>
      <c r="I484" s="29"/>
      <c r="J484" s="45" t="s">
        <v>13651</v>
      </c>
      <c r="K484" s="39">
        <v>7</v>
      </c>
      <c r="L484" s="28" t="s">
        <v>13777</v>
      </c>
      <c r="M484" s="33" t="str">
        <f t="shared" si="57"/>
        <v>https://www.aiche.org/academy/conferences/process-plant-safety-symposium/2005/proceeding</v>
      </c>
      <c r="N484" s="40" t="str">
        <f t="shared" si="56"/>
        <v>D. Lorenzo, L. N. Vanden Heuvel, and J. J. Rooney, "Methods for Improving Human Performance," 2005 Process Plant Safety Symposium, AIChE.</v>
      </c>
      <c r="O484" s="42" t="s">
        <v>726</v>
      </c>
      <c r="P484" s="45" t="s">
        <v>13688</v>
      </c>
      <c r="Q484" s="33" t="str">
        <f t="shared" si="58"/>
        <v>https://www.aiche.org/academy/conferences/process-plant-safety-symposium/2005/proceeding</v>
      </c>
      <c r="R484" s="33" t="str">
        <f t="shared" si="59"/>
        <v>https://www.aiche.org/academy/conferences/process-plant-safety-symposium/2005/proceeding/session/technical-papers</v>
      </c>
      <c r="S484" s="28" t="s">
        <v>18401</v>
      </c>
      <c r="T484" s="33" t="str">
        <f t="shared" si="60"/>
        <v>https://www.aiche.org/node/1958586/group/9731/session/124391/paper/859906</v>
      </c>
    </row>
    <row r="485" spans="1:20" ht="46.5" x14ac:dyDescent="0.35">
      <c r="A485" s="29">
        <v>484</v>
      </c>
      <c r="B485" s="29">
        <v>2005</v>
      </c>
      <c r="C485" s="29" t="s">
        <v>13683</v>
      </c>
      <c r="D485" s="45" t="s">
        <v>13718</v>
      </c>
      <c r="E485" s="28" t="s">
        <v>13726</v>
      </c>
      <c r="F485" s="28" t="s">
        <v>13754</v>
      </c>
      <c r="G485" s="28"/>
      <c r="H485" s="28"/>
      <c r="I485" s="29"/>
      <c r="J485" s="45" t="s">
        <v>13652</v>
      </c>
      <c r="K485" s="39">
        <v>8</v>
      </c>
      <c r="L485" s="28" t="s">
        <v>13777</v>
      </c>
      <c r="M485" s="33" t="str">
        <f t="shared" si="57"/>
        <v>https://www.aiche.org/academy/conferences/process-plant-safety-symposium/2005/proceeding</v>
      </c>
      <c r="N485" s="40" t="str">
        <f t="shared" si="56"/>
        <v>J. J. Chaback, "Human Reliability Analysis for Chlorine Bulk Unloading Procedures," 2005 Process Plant Safety Symposium, AIChE.</v>
      </c>
      <c r="O485" s="42" t="s">
        <v>729</v>
      </c>
      <c r="P485" s="45" t="s">
        <v>13689</v>
      </c>
      <c r="Q485" s="33" t="str">
        <f t="shared" si="58"/>
        <v>https://www.aiche.org/academy/conferences/process-plant-safety-symposium/2005/proceeding</v>
      </c>
      <c r="R485" s="33" t="str">
        <f t="shared" si="59"/>
        <v>https://www.aiche.org/academy/conferences/process-plant-safety-symposium/2005/proceeding/session/technical-papers</v>
      </c>
      <c r="S485" s="28" t="s">
        <v>18402</v>
      </c>
      <c r="T485" s="33" t="str">
        <f t="shared" si="60"/>
        <v>https://www.aiche.org/node/1958586/group/9731/session/124391/paper/859911</v>
      </c>
    </row>
    <row r="486" spans="1:20" ht="62" x14ac:dyDescent="0.35">
      <c r="A486" s="29">
        <v>485</v>
      </c>
      <c r="B486" s="29">
        <v>2005</v>
      </c>
      <c r="C486" s="29" t="s">
        <v>13683</v>
      </c>
      <c r="D486" s="45" t="s">
        <v>13718</v>
      </c>
      <c r="E486" s="28" t="s">
        <v>15446</v>
      </c>
      <c r="F486" s="28" t="s">
        <v>13755</v>
      </c>
      <c r="G486" s="28"/>
      <c r="H486" s="28"/>
      <c r="I486" s="29"/>
      <c r="J486" s="45" t="s">
        <v>13653</v>
      </c>
      <c r="K486" s="39">
        <v>9</v>
      </c>
      <c r="L486" s="28" t="s">
        <v>13777</v>
      </c>
      <c r="M486" s="33" t="str">
        <f t="shared" si="57"/>
        <v>https://www.aiche.org/academy/conferences/process-plant-safety-symposium/2005/proceeding</v>
      </c>
      <c r="N486" s="40" t="str">
        <f t="shared" si="56"/>
        <v>S. C. Payne, M. E. Bergman, and J. B. Henning, "Safety Climate: It's not Just an Engineering Problem," 2005 Process Plant Safety Symposium, AIChE.</v>
      </c>
      <c r="O486" s="42" t="s">
        <v>732</v>
      </c>
      <c r="P486" s="45" t="s">
        <v>13690</v>
      </c>
      <c r="Q486" s="33" t="str">
        <f t="shared" si="58"/>
        <v>https://www.aiche.org/academy/conferences/process-plant-safety-symposium/2005/proceeding</v>
      </c>
      <c r="R486" s="33" t="str">
        <f t="shared" si="59"/>
        <v>https://www.aiche.org/academy/conferences/process-plant-safety-symposium/2005/proceeding/session/technical-papers</v>
      </c>
      <c r="S486" s="28" t="s">
        <v>18403</v>
      </c>
      <c r="T486" s="33" t="str">
        <f t="shared" si="60"/>
        <v>https://www.aiche.org/node/1958586/group/9731/session/124391/paper/859916</v>
      </c>
    </row>
    <row r="487" spans="1:20" ht="31" x14ac:dyDescent="0.35">
      <c r="A487" s="29">
        <v>486</v>
      </c>
      <c r="B487" s="29">
        <v>2005</v>
      </c>
      <c r="C487" s="29" t="s">
        <v>13683</v>
      </c>
      <c r="D487" s="45" t="s">
        <v>13718</v>
      </c>
      <c r="E487" s="28" t="s">
        <v>13727</v>
      </c>
      <c r="F487" s="28" t="s">
        <v>7978</v>
      </c>
      <c r="G487" s="28"/>
      <c r="H487" s="28"/>
      <c r="I487" s="29"/>
      <c r="J487" s="45" t="s">
        <v>13654</v>
      </c>
      <c r="K487" s="39">
        <v>10</v>
      </c>
      <c r="L487" s="28" t="s">
        <v>13777</v>
      </c>
      <c r="M487" s="33" t="str">
        <f t="shared" si="57"/>
        <v>https://www.aiche.org/academy/conferences/process-plant-safety-symposium/2005/proceeding</v>
      </c>
      <c r="N487" s="40" t="str">
        <f t="shared" si="56"/>
        <v>J. A. Klein, "Operational Discipline at DuPont," 2005 Process Plant Safety Symposium, AIChE.</v>
      </c>
      <c r="O487" s="28" t="s">
        <v>75</v>
      </c>
      <c r="P487" s="45" t="s">
        <v>13691</v>
      </c>
      <c r="Q487" s="33" t="str">
        <f t="shared" si="58"/>
        <v>https://www.aiche.org/academy/conferences/process-plant-safety-symposium/2005/proceeding</v>
      </c>
      <c r="R487" s="33" t="str">
        <f t="shared" si="59"/>
        <v>https://www.aiche.org/academy/conferences/process-plant-safety-symposium/2005/proceeding/session/technical-papers</v>
      </c>
      <c r="S487" s="28" t="s">
        <v>18404</v>
      </c>
      <c r="T487" s="33" t="str">
        <f t="shared" si="60"/>
        <v>https://www.aiche.org/node/1958586/group/9731/session/124391/paper/859921</v>
      </c>
    </row>
    <row r="488" spans="1:20" ht="46.5" x14ac:dyDescent="0.35">
      <c r="A488" s="29">
        <v>487</v>
      </c>
      <c r="B488" s="29">
        <v>2005</v>
      </c>
      <c r="C488" s="29" t="s">
        <v>13683</v>
      </c>
      <c r="D488" s="45" t="s">
        <v>13718</v>
      </c>
      <c r="E488" s="28" t="s">
        <v>13728</v>
      </c>
      <c r="F488" s="28" t="s">
        <v>13756</v>
      </c>
      <c r="G488" s="28"/>
      <c r="H488" s="28"/>
      <c r="I488" s="29"/>
      <c r="J488" s="45" t="s">
        <v>13655</v>
      </c>
      <c r="K488" s="39">
        <v>11</v>
      </c>
      <c r="L488" s="28" t="s">
        <v>13777</v>
      </c>
      <c r="M488" s="33" t="str">
        <f t="shared" si="57"/>
        <v>https://www.aiche.org/academy/conferences/process-plant-safety-symposium/2005/proceeding</v>
      </c>
      <c r="N488" s="40" t="str">
        <f t="shared" si="56"/>
        <v>T. E. McSween, "Values and Behavior: Building a Culture that Promotes Safety," 2005 Process Plant Safety Symposium, AIChE.</v>
      </c>
      <c r="O488" s="28" t="s">
        <v>79</v>
      </c>
      <c r="P488" s="45" t="s">
        <v>13692</v>
      </c>
      <c r="Q488" s="33" t="str">
        <f t="shared" si="58"/>
        <v>https://www.aiche.org/academy/conferences/process-plant-safety-symposium/2005/proceeding</v>
      </c>
      <c r="R488" s="33" t="str">
        <f t="shared" si="59"/>
        <v>https://www.aiche.org/academy/conferences/process-plant-safety-symposium/2005/proceeding/session/technical-papers</v>
      </c>
      <c r="S488" s="28" t="s">
        <v>18405</v>
      </c>
      <c r="T488" s="33" t="str">
        <f t="shared" si="60"/>
        <v>https://www.aiche.org/node/1958586/group/9731/session/124391/paper/859926</v>
      </c>
    </row>
    <row r="489" spans="1:20" ht="62" x14ac:dyDescent="0.35">
      <c r="A489" s="29">
        <v>488</v>
      </c>
      <c r="B489" s="29">
        <v>2005</v>
      </c>
      <c r="C489" s="29" t="s">
        <v>13683</v>
      </c>
      <c r="D489" s="45" t="s">
        <v>13718</v>
      </c>
      <c r="E489" s="28" t="s">
        <v>15447</v>
      </c>
      <c r="F489" s="28" t="s">
        <v>13757</v>
      </c>
      <c r="G489" s="28"/>
      <c r="H489" s="28"/>
      <c r="I489" s="29"/>
      <c r="J489" s="45" t="s">
        <v>13656</v>
      </c>
      <c r="K489" s="39">
        <v>12</v>
      </c>
      <c r="L489" s="28" t="s">
        <v>13777</v>
      </c>
      <c r="M489" s="33" t="str">
        <f t="shared" si="57"/>
        <v>https://www.aiche.org/academy/conferences/process-plant-safety-symposium/2005/proceeding</v>
      </c>
      <c r="N489" s="40" t="str">
        <f t="shared" si="56"/>
        <v>R. Walter, "Integrated Management Systems and Safety Culture - Operational Discipline as the Foundation of Manufacturing Excellence," 2005 Process Plant Safety Symposium, AIChE.</v>
      </c>
      <c r="O489" s="28" t="s">
        <v>83</v>
      </c>
      <c r="P489" s="45" t="s">
        <v>13693</v>
      </c>
      <c r="Q489" s="33" t="str">
        <f t="shared" si="58"/>
        <v>https://www.aiche.org/academy/conferences/process-plant-safety-symposium/2005/proceeding</v>
      </c>
      <c r="R489" s="33" t="str">
        <f t="shared" si="59"/>
        <v>https://www.aiche.org/academy/conferences/process-plant-safety-symposium/2005/proceeding/session/technical-papers</v>
      </c>
      <c r="S489" s="28" t="s">
        <v>18406</v>
      </c>
      <c r="T489" s="33" t="str">
        <f t="shared" si="60"/>
        <v>https://www.aiche.org/node/1958586/group/9731/session/124391/paper/859931</v>
      </c>
    </row>
    <row r="490" spans="1:20" ht="46.5" x14ac:dyDescent="0.35">
      <c r="A490" s="29">
        <v>489</v>
      </c>
      <c r="B490" s="29">
        <v>2005</v>
      </c>
      <c r="C490" s="29" t="s">
        <v>13683</v>
      </c>
      <c r="D490" s="45" t="s">
        <v>13718</v>
      </c>
      <c r="E490" s="28" t="s">
        <v>13729</v>
      </c>
      <c r="F490" s="28" t="s">
        <v>3220</v>
      </c>
      <c r="G490" s="28"/>
      <c r="H490" s="28"/>
      <c r="I490" s="29"/>
      <c r="J490" s="45" t="s">
        <v>13657</v>
      </c>
      <c r="K490" s="39">
        <v>13</v>
      </c>
      <c r="L490" s="28" t="s">
        <v>13777</v>
      </c>
      <c r="M490" s="33" t="str">
        <f t="shared" si="57"/>
        <v>https://www.aiche.org/academy/conferences/process-plant-safety-symposium/2005/proceeding</v>
      </c>
      <c r="N490" s="40" t="str">
        <f t="shared" ref="N490:N516" si="61">F490&amp;", """&amp;E490&amp;","" "&amp;L490&amp;", AIChE"&amp;"."</f>
        <v>W. L. Frank, "Essential Elements of a Sound Safety Culture," 2005 Process Plant Safety Symposium, AIChE.</v>
      </c>
      <c r="O490" s="28" t="s">
        <v>86</v>
      </c>
      <c r="P490" s="45" t="s">
        <v>13694</v>
      </c>
      <c r="Q490" s="33" t="str">
        <f t="shared" si="58"/>
        <v>https://www.aiche.org/academy/conferences/process-plant-safety-symposium/2005/proceeding</v>
      </c>
      <c r="R490" s="33" t="str">
        <f t="shared" si="59"/>
        <v>https://www.aiche.org/academy/conferences/process-plant-safety-symposium/2005/proceeding/session/technical-papers</v>
      </c>
      <c r="S490" s="28" t="s">
        <v>18407</v>
      </c>
      <c r="T490" s="33" t="str">
        <f t="shared" si="60"/>
        <v>https://www.aiche.org/node/1958586/group/9731/session/124391/paper/859936</v>
      </c>
    </row>
    <row r="491" spans="1:20" ht="46.5" x14ac:dyDescent="0.35">
      <c r="A491" s="29">
        <v>490</v>
      </c>
      <c r="B491" s="29">
        <v>2005</v>
      </c>
      <c r="C491" s="29" t="s">
        <v>13683</v>
      </c>
      <c r="D491" s="45" t="s">
        <v>3629</v>
      </c>
      <c r="E491" s="28" t="s">
        <v>13730</v>
      </c>
      <c r="F491" s="28" t="s">
        <v>13758</v>
      </c>
      <c r="G491" s="28"/>
      <c r="H491" s="28"/>
      <c r="I491" s="29"/>
      <c r="J491" s="45" t="s">
        <v>13658</v>
      </c>
      <c r="K491" s="39">
        <v>14</v>
      </c>
      <c r="L491" s="28" t="s">
        <v>13777</v>
      </c>
      <c r="M491" s="33" t="str">
        <f t="shared" si="57"/>
        <v>https://www.aiche.org/academy/conferences/process-plant-safety-symposium/2005/proceeding</v>
      </c>
      <c r="N491" s="40" t="str">
        <f t="shared" si="61"/>
        <v>A. Waller, "Enhanced Layer of Protection Analysis (LOPA) Method," 2005 Process Plant Safety Symposium, AIChE.</v>
      </c>
      <c r="O491" s="28" t="s">
        <v>89</v>
      </c>
      <c r="P491" s="45" t="s">
        <v>13695</v>
      </c>
      <c r="Q491" s="33" t="str">
        <f t="shared" si="58"/>
        <v>https://www.aiche.org/academy/conferences/process-plant-safety-symposium/2005/proceeding</v>
      </c>
      <c r="R491" s="33" t="str">
        <f t="shared" si="59"/>
        <v>https://www.aiche.org/academy/conferences/process-plant-safety-symposium/2005/proceeding/session/technical-papers</v>
      </c>
      <c r="S491" s="28" t="s">
        <v>18408</v>
      </c>
      <c r="T491" s="33" t="str">
        <f t="shared" si="60"/>
        <v>https://www.aiche.org/node/1958586/group/9731/session/124391/paper/859941</v>
      </c>
    </row>
    <row r="492" spans="1:20" ht="62" x14ac:dyDescent="0.35">
      <c r="A492" s="29">
        <v>491</v>
      </c>
      <c r="B492" s="29">
        <v>2005</v>
      </c>
      <c r="C492" s="29" t="s">
        <v>13683</v>
      </c>
      <c r="D492" s="45" t="s">
        <v>3629</v>
      </c>
      <c r="E492" s="28" t="s">
        <v>13731</v>
      </c>
      <c r="F492" s="28" t="s">
        <v>13759</v>
      </c>
      <c r="G492" s="28"/>
      <c r="H492" s="28"/>
      <c r="I492" s="29"/>
      <c r="J492" s="45" t="s">
        <v>13659</v>
      </c>
      <c r="K492" s="39">
        <v>15</v>
      </c>
      <c r="L492" s="28" t="s">
        <v>13777</v>
      </c>
      <c r="M492" s="33" t="str">
        <f t="shared" si="57"/>
        <v>https://www.aiche.org/academy/conferences/process-plant-safety-symposium/2005/proceeding</v>
      </c>
      <c r="N492" s="40" t="str">
        <f t="shared" si="61"/>
        <v>J. D. Marx and John B. Cornwell, "Selection and Evaluation of Release Scenarios for an LNG Import Terminal," 2005 Process Plant Safety Symposium, AIChE.</v>
      </c>
      <c r="O492" s="28" t="s">
        <v>92</v>
      </c>
      <c r="P492" s="45" t="s">
        <v>13696</v>
      </c>
      <c r="Q492" s="33" t="str">
        <f t="shared" si="58"/>
        <v>https://www.aiche.org/academy/conferences/process-plant-safety-symposium/2005/proceeding</v>
      </c>
      <c r="R492" s="33" t="str">
        <f t="shared" si="59"/>
        <v>https://www.aiche.org/academy/conferences/process-plant-safety-symposium/2005/proceeding/session/technical-papers</v>
      </c>
      <c r="S492" s="28" t="s">
        <v>18409</v>
      </c>
      <c r="T492" s="33" t="str">
        <f t="shared" si="60"/>
        <v>https://www.aiche.org/node/1958586/group/9731/session/124391/paper/859946</v>
      </c>
    </row>
    <row r="493" spans="1:20" ht="62" x14ac:dyDescent="0.35">
      <c r="A493" s="29">
        <v>492</v>
      </c>
      <c r="B493" s="29">
        <v>2005</v>
      </c>
      <c r="C493" s="29" t="s">
        <v>13683</v>
      </c>
      <c r="D493" s="45" t="s">
        <v>3629</v>
      </c>
      <c r="E493" s="28" t="s">
        <v>13732</v>
      </c>
      <c r="F493" s="28" t="s">
        <v>13760</v>
      </c>
      <c r="G493" s="28"/>
      <c r="H493" s="28"/>
      <c r="I493" s="29"/>
      <c r="J493" s="45" t="s">
        <v>13660</v>
      </c>
      <c r="K493" s="39">
        <v>16</v>
      </c>
      <c r="L493" s="28" t="s">
        <v>13777</v>
      </c>
      <c r="M493" s="33" t="str">
        <f t="shared" si="57"/>
        <v>https://www.aiche.org/academy/conferences/process-plant-safety-symposium/2005/proceeding</v>
      </c>
      <c r="N493" s="40" t="str">
        <f t="shared" si="61"/>
        <v>V. Cozzani, G. Gubinelli, and E. Salzano, "Criteria for the Escalation of Fires and Explosions," 2005 Process Plant Safety Symposium, AIChE.</v>
      </c>
      <c r="O493" s="28" t="s">
        <v>95</v>
      </c>
      <c r="P493" s="45" t="s">
        <v>13697</v>
      </c>
      <c r="Q493" s="33" t="str">
        <f t="shared" si="58"/>
        <v>https://www.aiche.org/academy/conferences/process-plant-safety-symposium/2005/proceeding</v>
      </c>
      <c r="R493" s="33" t="str">
        <f t="shared" si="59"/>
        <v>https://www.aiche.org/academy/conferences/process-plant-safety-symposium/2005/proceeding/session/technical-papers</v>
      </c>
      <c r="S493" s="28" t="s">
        <v>18410</v>
      </c>
      <c r="T493" s="33" t="str">
        <f t="shared" si="60"/>
        <v>https://www.aiche.org/node/1958586/group/9731/session/124391/paper/859951</v>
      </c>
    </row>
    <row r="494" spans="1:20" ht="62" x14ac:dyDescent="0.35">
      <c r="A494" s="29">
        <v>493</v>
      </c>
      <c r="B494" s="29">
        <v>2005</v>
      </c>
      <c r="C494" s="29" t="s">
        <v>13683</v>
      </c>
      <c r="D494" s="45" t="s">
        <v>3629</v>
      </c>
      <c r="E494" s="28" t="s">
        <v>13733</v>
      </c>
      <c r="F494" s="28" t="s">
        <v>13761</v>
      </c>
      <c r="G494" s="28"/>
      <c r="H494" s="28"/>
      <c r="I494" s="29"/>
      <c r="J494" s="45" t="s">
        <v>13661</v>
      </c>
      <c r="K494" s="39">
        <v>17</v>
      </c>
      <c r="L494" s="28" t="s">
        <v>13777</v>
      </c>
      <c r="M494" s="33" t="str">
        <f t="shared" si="57"/>
        <v>https://www.aiche.org/academy/conferences/process-plant-safety-symposium/2005/proceeding</v>
      </c>
      <c r="N494" s="40" t="str">
        <f t="shared" si="61"/>
        <v>Y. Qiao, N. Keren, W. J. Rogers et al., "Quantitative Risk Analysis for Hazardous Materials Transportation," 2005 Process Plant Safety Symposium, AIChE.</v>
      </c>
      <c r="O494" s="28" t="s">
        <v>98</v>
      </c>
      <c r="P494" s="45" t="s">
        <v>13698</v>
      </c>
      <c r="Q494" s="33" t="str">
        <f t="shared" si="58"/>
        <v>https://www.aiche.org/academy/conferences/process-plant-safety-symposium/2005/proceeding</v>
      </c>
      <c r="R494" s="33" t="str">
        <f t="shared" si="59"/>
        <v>https://www.aiche.org/academy/conferences/process-plant-safety-symposium/2005/proceeding/session/technical-papers</v>
      </c>
      <c r="S494" s="28" t="s">
        <v>18411</v>
      </c>
      <c r="T494" s="33" t="str">
        <f t="shared" si="60"/>
        <v>https://www.aiche.org/node/1958586/group/9731/session/124391/paper/859956</v>
      </c>
    </row>
    <row r="495" spans="1:20" ht="46.5" x14ac:dyDescent="0.35">
      <c r="A495" s="29">
        <v>494</v>
      </c>
      <c r="B495" s="29">
        <v>2005</v>
      </c>
      <c r="C495" s="29" t="s">
        <v>13683</v>
      </c>
      <c r="D495" s="45" t="s">
        <v>3629</v>
      </c>
      <c r="E495" s="28" t="s">
        <v>13734</v>
      </c>
      <c r="F495" s="28" t="s">
        <v>13762</v>
      </c>
      <c r="G495" s="28"/>
      <c r="H495" s="28"/>
      <c r="I495" s="29"/>
      <c r="J495" s="45" t="s">
        <v>13662</v>
      </c>
      <c r="K495" s="39">
        <v>18</v>
      </c>
      <c r="L495" s="28" t="s">
        <v>13777</v>
      </c>
      <c r="M495" s="33" t="str">
        <f t="shared" si="57"/>
        <v>https://www.aiche.org/academy/conferences/process-plant-safety-symposium/2005/proceeding</v>
      </c>
      <c r="N495" s="40" t="str">
        <f t="shared" si="61"/>
        <v>T. J. Mikschl and Ahmad Shafaghi, "Statistical Analysis of Pressure Vessel Failure," 2005 Process Plant Safety Symposium, AIChE.</v>
      </c>
      <c r="O495" s="28" t="s">
        <v>102</v>
      </c>
      <c r="P495" s="45" t="s">
        <v>13699</v>
      </c>
      <c r="Q495" s="33" t="str">
        <f t="shared" si="58"/>
        <v>https://www.aiche.org/academy/conferences/process-plant-safety-symposium/2005/proceeding</v>
      </c>
      <c r="R495" s="33" t="str">
        <f t="shared" si="59"/>
        <v>https://www.aiche.org/academy/conferences/process-plant-safety-symposium/2005/proceeding/session/technical-papers</v>
      </c>
      <c r="S495" s="28" t="s">
        <v>18412</v>
      </c>
      <c r="T495" s="33" t="str">
        <f t="shared" si="60"/>
        <v>https://www.aiche.org/node/1958586/group/9731/session/124391/paper/859961</v>
      </c>
    </row>
    <row r="496" spans="1:20" ht="62" x14ac:dyDescent="0.35">
      <c r="A496" s="29">
        <v>495</v>
      </c>
      <c r="B496" s="29">
        <v>2005</v>
      </c>
      <c r="C496" s="29" t="s">
        <v>13683</v>
      </c>
      <c r="D496" s="45" t="s">
        <v>3629</v>
      </c>
      <c r="E496" s="28" t="s">
        <v>13735</v>
      </c>
      <c r="F496" s="28" t="s">
        <v>13763</v>
      </c>
      <c r="G496" s="28"/>
      <c r="H496" s="28"/>
      <c r="I496" s="29"/>
      <c r="J496" s="45" t="s">
        <v>13663</v>
      </c>
      <c r="K496" s="39">
        <v>19</v>
      </c>
      <c r="L496" s="28" t="s">
        <v>13777</v>
      </c>
      <c r="M496" s="33" t="str">
        <f t="shared" si="57"/>
        <v>https://www.aiche.org/academy/conferences/process-plant-safety-symposium/2005/proceeding</v>
      </c>
      <c r="N496" s="40" t="str">
        <f t="shared" si="61"/>
        <v>D. J. Carter, M. Gerschefski, and K. Watson, "Atlantis Case Study: Getting the Most from Your HAZOP," 2005 Process Plant Safety Symposium, AIChE.</v>
      </c>
      <c r="O496" s="28" t="s">
        <v>106</v>
      </c>
      <c r="P496" s="45" t="s">
        <v>13700</v>
      </c>
      <c r="Q496" s="33" t="str">
        <f t="shared" si="58"/>
        <v>https://www.aiche.org/academy/conferences/process-plant-safety-symposium/2005/proceeding</v>
      </c>
      <c r="R496" s="33" t="str">
        <f t="shared" si="59"/>
        <v>https://www.aiche.org/academy/conferences/process-plant-safety-symposium/2005/proceeding/session/technical-papers</v>
      </c>
      <c r="S496" s="28" t="s">
        <v>18413</v>
      </c>
      <c r="T496" s="33" t="str">
        <f t="shared" si="60"/>
        <v>https://www.aiche.org/node/1958586/group/9731/session/124391/paper/859966</v>
      </c>
    </row>
    <row r="497" spans="1:20" ht="62" x14ac:dyDescent="0.35">
      <c r="A497" s="29">
        <v>496</v>
      </c>
      <c r="B497" s="29">
        <v>2005</v>
      </c>
      <c r="C497" s="29" t="s">
        <v>13683</v>
      </c>
      <c r="D497" s="45" t="s">
        <v>3629</v>
      </c>
      <c r="E497" s="28" t="s">
        <v>13736</v>
      </c>
      <c r="F497" s="28" t="s">
        <v>13764</v>
      </c>
      <c r="G497" s="28"/>
      <c r="H497" s="28"/>
      <c r="I497" s="29"/>
      <c r="J497" s="45" t="s">
        <v>13664</v>
      </c>
      <c r="K497" s="39">
        <v>20</v>
      </c>
      <c r="L497" s="28" t="s">
        <v>13777</v>
      </c>
      <c r="M497" s="33" t="str">
        <f t="shared" si="57"/>
        <v>https://www.aiche.org/academy/conferences/process-plant-safety-symposium/2005/proceeding</v>
      </c>
      <c r="N497" s="40" t="str">
        <f t="shared" si="61"/>
        <v>A. Summers and Scott Sandler, "Operator Initiated Action as an Independent Protection Layer," 2005 Process Plant Safety Symposium, AIChE.</v>
      </c>
      <c r="O497" s="28" t="s">
        <v>110</v>
      </c>
      <c r="P497" s="45" t="s">
        <v>13701</v>
      </c>
      <c r="Q497" s="33" t="str">
        <f t="shared" si="58"/>
        <v>https://www.aiche.org/academy/conferences/process-plant-safety-symposium/2005/proceeding</v>
      </c>
      <c r="R497" s="33" t="str">
        <f t="shared" si="59"/>
        <v>https://www.aiche.org/academy/conferences/process-plant-safety-symposium/2005/proceeding/session/technical-papers</v>
      </c>
      <c r="S497" s="28" t="s">
        <v>18414</v>
      </c>
      <c r="T497" s="33" t="str">
        <f t="shared" si="60"/>
        <v>https://www.aiche.org/node/1958586/group/9731/session/124391/paper/859971</v>
      </c>
    </row>
    <row r="498" spans="1:20" ht="77.5" x14ac:dyDescent="0.35">
      <c r="A498" s="29">
        <v>497</v>
      </c>
      <c r="B498" s="29">
        <v>2005</v>
      </c>
      <c r="C498" s="29" t="s">
        <v>13683</v>
      </c>
      <c r="D498" s="45" t="s">
        <v>13719</v>
      </c>
      <c r="E498" s="28" t="s">
        <v>15448</v>
      </c>
      <c r="F498" s="28" t="s">
        <v>1894</v>
      </c>
      <c r="G498" s="28"/>
      <c r="H498" s="28"/>
      <c r="I498" s="29"/>
      <c r="J498" s="45" t="s">
        <v>13665</v>
      </c>
      <c r="K498" s="39">
        <v>21</v>
      </c>
      <c r="L498" s="28" t="s">
        <v>13777</v>
      </c>
      <c r="M498" s="33" t="str">
        <f t="shared" si="57"/>
        <v>https://www.aiche.org/academy/conferences/process-plant-safety-symposium/2005/proceeding</v>
      </c>
      <c r="N498" s="40" t="str">
        <f t="shared" si="61"/>
        <v>A. M. Dowell, "Incident Investigation: The Transmitters Are Leaking in One Unit, But Are Working Fine in Another Unit, Or Why Didn’t the First Fixes Work?," 2005 Process Plant Safety Symposium, AIChE.</v>
      </c>
      <c r="O498" s="28" t="s">
        <v>114</v>
      </c>
      <c r="P498" s="45" t="s">
        <v>13702</v>
      </c>
      <c r="Q498" s="33" t="str">
        <f t="shared" si="58"/>
        <v>https://www.aiche.org/academy/conferences/process-plant-safety-symposium/2005/proceeding</v>
      </c>
      <c r="R498" s="33" t="str">
        <f t="shared" si="59"/>
        <v>https://www.aiche.org/academy/conferences/process-plant-safety-symposium/2005/proceeding/session/technical-papers</v>
      </c>
      <c r="S498" s="28" t="s">
        <v>18415</v>
      </c>
      <c r="T498" s="33" t="str">
        <f t="shared" si="60"/>
        <v>https://www.aiche.org/node/1958586/group/9731/session/124391/paper/859976</v>
      </c>
    </row>
    <row r="499" spans="1:20" ht="46.5" x14ac:dyDescent="0.35">
      <c r="A499" s="29">
        <v>498</v>
      </c>
      <c r="B499" s="29">
        <v>2005</v>
      </c>
      <c r="C499" s="29" t="s">
        <v>13683</v>
      </c>
      <c r="D499" s="45" t="s">
        <v>13719</v>
      </c>
      <c r="E499" s="28" t="s">
        <v>13737</v>
      </c>
      <c r="F499" s="28" t="s">
        <v>8103</v>
      </c>
      <c r="G499" s="28"/>
      <c r="H499" s="28"/>
      <c r="I499" s="29"/>
      <c r="J499" s="45" t="s">
        <v>13666</v>
      </c>
      <c r="K499" s="39">
        <v>22</v>
      </c>
      <c r="L499" s="28" t="s">
        <v>13777</v>
      </c>
      <c r="M499" s="33" t="str">
        <f t="shared" si="57"/>
        <v>https://www.aiche.org/academy/conferences/process-plant-safety-symposium/2005/proceeding</v>
      </c>
      <c r="N499" s="40" t="str">
        <f t="shared" si="61"/>
        <v>D. Wiff, "Incident Investigation of an Explosion at a Styrene Plant," 2005 Process Plant Safety Symposium, AIChE.</v>
      </c>
      <c r="O499" s="28" t="s">
        <v>118</v>
      </c>
      <c r="P499" s="45" t="s">
        <v>13703</v>
      </c>
      <c r="Q499" s="33" t="str">
        <f t="shared" si="58"/>
        <v>https://www.aiche.org/academy/conferences/process-plant-safety-symposium/2005/proceeding</v>
      </c>
      <c r="R499" s="33" t="str">
        <f t="shared" si="59"/>
        <v>https://www.aiche.org/academy/conferences/process-plant-safety-symposium/2005/proceeding/session/technical-papers</v>
      </c>
      <c r="S499" s="28" t="s">
        <v>18416</v>
      </c>
      <c r="T499" s="33" t="str">
        <f t="shared" si="60"/>
        <v>https://www.aiche.org/node/1958586/group/9731/session/124391/paper/859981</v>
      </c>
    </row>
    <row r="500" spans="1:20" ht="62" x14ac:dyDescent="0.35">
      <c r="A500" s="29">
        <v>499</v>
      </c>
      <c r="B500" s="29">
        <v>2005</v>
      </c>
      <c r="C500" s="29" t="s">
        <v>13683</v>
      </c>
      <c r="D500" s="45" t="s">
        <v>13719</v>
      </c>
      <c r="E500" s="28" t="s">
        <v>13738</v>
      </c>
      <c r="F500" s="28" t="s">
        <v>13765</v>
      </c>
      <c r="G500" s="28"/>
      <c r="H500" s="28"/>
      <c r="I500" s="29"/>
      <c r="J500" s="45" t="s">
        <v>13667</v>
      </c>
      <c r="K500" s="39">
        <v>23</v>
      </c>
      <c r="L500" s="28" t="s">
        <v>13777</v>
      </c>
      <c r="M500" s="33" t="str">
        <f t="shared" si="57"/>
        <v>https://www.aiche.org/academy/conferences/process-plant-safety-symposium/2005/proceeding</v>
      </c>
      <c r="N500" s="40" t="str">
        <f t="shared" si="61"/>
        <v>D. Morrison, R. A. Ogle, M. Viz et al., "Investigating Chemical Process Accidents: Examples of Good Practices," 2005 Process Plant Safety Symposium, AIChE.</v>
      </c>
      <c r="O500" s="28" t="s">
        <v>122</v>
      </c>
      <c r="P500" s="45" t="s">
        <v>13704</v>
      </c>
      <c r="Q500" s="33" t="str">
        <f t="shared" si="58"/>
        <v>https://www.aiche.org/academy/conferences/process-plant-safety-symposium/2005/proceeding</v>
      </c>
      <c r="R500" s="33" t="str">
        <f t="shared" si="59"/>
        <v>https://www.aiche.org/academy/conferences/process-plant-safety-symposium/2005/proceeding/session/technical-papers</v>
      </c>
      <c r="S500" s="28" t="s">
        <v>18417</v>
      </c>
      <c r="T500" s="33" t="str">
        <f t="shared" si="60"/>
        <v>https://www.aiche.org/node/1958586/group/9731/session/124391/paper/859986</v>
      </c>
    </row>
    <row r="501" spans="1:20" ht="62" x14ac:dyDescent="0.35">
      <c r="A501" s="29">
        <v>500</v>
      </c>
      <c r="B501" s="29">
        <v>2005</v>
      </c>
      <c r="C501" s="29" t="s">
        <v>13683</v>
      </c>
      <c r="D501" s="45" t="s">
        <v>13719</v>
      </c>
      <c r="E501" s="28" t="s">
        <v>13739</v>
      </c>
      <c r="F501" s="28" t="s">
        <v>15449</v>
      </c>
      <c r="G501" s="28"/>
      <c r="H501" s="28"/>
      <c r="I501" s="29"/>
      <c r="J501" s="45" t="s">
        <v>13668</v>
      </c>
      <c r="K501" s="39">
        <v>24</v>
      </c>
      <c r="L501" s="28" t="s">
        <v>13777</v>
      </c>
      <c r="M501" s="33" t="str">
        <f t="shared" si="57"/>
        <v>https://www.aiche.org/academy/conferences/process-plant-safety-symposium/2005/proceeding</v>
      </c>
      <c r="N501" s="40" t="str">
        <f t="shared" si="61"/>
        <v>Q. A. Baker, R. C. Gombar, J. A. Lastowka et al. , "Investigation Challenges of the Kinston Dust Explosion Accident," 2005 Process Plant Safety Symposium, AIChE.</v>
      </c>
      <c r="O501" s="28" t="s">
        <v>194</v>
      </c>
      <c r="P501" s="45" t="s">
        <v>13705</v>
      </c>
      <c r="Q501" s="33" t="str">
        <f t="shared" si="58"/>
        <v>https://www.aiche.org/academy/conferences/process-plant-safety-symposium/2005/proceeding</v>
      </c>
      <c r="R501" s="33" t="str">
        <f t="shared" si="59"/>
        <v>https://www.aiche.org/academy/conferences/process-plant-safety-symposium/2005/proceeding/session/technical-papers</v>
      </c>
      <c r="S501" s="28" t="s">
        <v>18418</v>
      </c>
      <c r="T501" s="33" t="str">
        <f t="shared" si="60"/>
        <v>https://www.aiche.org/node/1958586/group/9731/session/124391/paper/859991</v>
      </c>
    </row>
    <row r="502" spans="1:20" ht="62" x14ac:dyDescent="0.35">
      <c r="A502" s="29">
        <v>501</v>
      </c>
      <c r="B502" s="29">
        <v>2005</v>
      </c>
      <c r="C502" s="29" t="s">
        <v>13683</v>
      </c>
      <c r="D502" s="45" t="s">
        <v>13719</v>
      </c>
      <c r="E502" s="28" t="s">
        <v>13740</v>
      </c>
      <c r="F502" s="28" t="s">
        <v>13766</v>
      </c>
      <c r="G502" s="28"/>
      <c r="H502" s="28"/>
      <c r="I502" s="29"/>
      <c r="J502" s="45" t="s">
        <v>13669</v>
      </c>
      <c r="K502" s="39">
        <v>25</v>
      </c>
      <c r="L502" s="28" t="s">
        <v>13777</v>
      </c>
      <c r="M502" s="33" t="str">
        <f t="shared" si="57"/>
        <v>https://www.aiche.org/academy/conferences/process-plant-safety-symposium/2005/proceeding</v>
      </c>
      <c r="N502" s="40" t="str">
        <f t="shared" si="61"/>
        <v>D. D. Barker, "Investigating Explosion Incidents – What Do You Look for and What Does It Tell You," 2005 Process Plant Safety Symposium, AIChE.</v>
      </c>
      <c r="O502" s="28" t="s">
        <v>198</v>
      </c>
      <c r="P502" s="45" t="s">
        <v>13706</v>
      </c>
      <c r="Q502" s="33" t="str">
        <f t="shared" si="58"/>
        <v>https://www.aiche.org/academy/conferences/process-plant-safety-symposium/2005/proceeding</v>
      </c>
      <c r="R502" s="33" t="str">
        <f t="shared" si="59"/>
        <v>https://www.aiche.org/academy/conferences/process-plant-safety-symposium/2005/proceeding/session/technical-papers</v>
      </c>
      <c r="S502" s="28" t="s">
        <v>18419</v>
      </c>
      <c r="T502" s="33" t="str">
        <f t="shared" si="60"/>
        <v>https://www.aiche.org/node/1958586/group/9731/session/124391/paper/859996</v>
      </c>
    </row>
    <row r="503" spans="1:20" ht="62" x14ac:dyDescent="0.35">
      <c r="A503" s="29">
        <v>502</v>
      </c>
      <c r="B503" s="29">
        <v>2005</v>
      </c>
      <c r="C503" s="29" t="s">
        <v>13683</v>
      </c>
      <c r="D503" s="45" t="s">
        <v>13719</v>
      </c>
      <c r="E503" s="28" t="s">
        <v>13741</v>
      </c>
      <c r="F503" s="28" t="s">
        <v>8060</v>
      </c>
      <c r="G503" s="28"/>
      <c r="H503" s="28"/>
      <c r="I503" s="29"/>
      <c r="J503" s="45" t="s">
        <v>13670</v>
      </c>
      <c r="K503" s="39">
        <v>26</v>
      </c>
      <c r="L503" s="28" t="s">
        <v>13777</v>
      </c>
      <c r="M503" s="33" t="str">
        <f t="shared" si="57"/>
        <v>https://www.aiche.org/academy/conferences/process-plant-safety-symposium/2005/proceeding</v>
      </c>
      <c r="N503" s="40" t="str">
        <f t="shared" si="61"/>
        <v>D. Kong, "Dust Explosion Case Study: How a "Wrong" Material of Construction Caused a Dust Explosion," 2005 Process Plant Safety Symposium, AIChE.</v>
      </c>
      <c r="O503" s="28" t="s">
        <v>202</v>
      </c>
      <c r="P503" s="45" t="s">
        <v>13707</v>
      </c>
      <c r="Q503" s="33" t="str">
        <f t="shared" si="58"/>
        <v>https://www.aiche.org/academy/conferences/process-plant-safety-symposium/2005/proceeding</v>
      </c>
      <c r="R503" s="33" t="str">
        <f t="shared" si="59"/>
        <v>https://www.aiche.org/academy/conferences/process-plant-safety-symposium/2005/proceeding/session/technical-papers</v>
      </c>
      <c r="S503" s="28" t="s">
        <v>18420</v>
      </c>
      <c r="T503" s="33" t="str">
        <f t="shared" si="60"/>
        <v>https://www.aiche.org/node/1958586/group/9731/session/124391/paper/860001</v>
      </c>
    </row>
    <row r="504" spans="1:20" ht="46.5" x14ac:dyDescent="0.35">
      <c r="A504" s="29">
        <v>503</v>
      </c>
      <c r="B504" s="29">
        <v>2005</v>
      </c>
      <c r="C504" s="29" t="s">
        <v>13683</v>
      </c>
      <c r="D504" s="45" t="s">
        <v>13720</v>
      </c>
      <c r="E504" s="28" t="s">
        <v>13742</v>
      </c>
      <c r="F504" s="28" t="s">
        <v>13767</v>
      </c>
      <c r="G504" s="28"/>
      <c r="H504" s="28"/>
      <c r="I504" s="29"/>
      <c r="J504" s="45" t="s">
        <v>13671</v>
      </c>
      <c r="K504" s="39">
        <v>27</v>
      </c>
      <c r="L504" s="28" t="s">
        <v>13777</v>
      </c>
      <c r="M504" s="33" t="str">
        <f t="shared" si="57"/>
        <v>https://www.aiche.org/academy/conferences/process-plant-safety-symposium/2005/proceeding</v>
      </c>
      <c r="N504" s="40" t="str">
        <f t="shared" si="61"/>
        <v>C. Curtis Clements, "Application of Inherently Safer Process Concepts in DuPont," 2005 Process Plant Safety Symposium, AIChE.</v>
      </c>
      <c r="O504" s="28" t="s">
        <v>863</v>
      </c>
      <c r="P504" s="45" t="s">
        <v>13708</v>
      </c>
      <c r="Q504" s="33" t="str">
        <f t="shared" si="58"/>
        <v>https://www.aiche.org/academy/conferences/process-plant-safety-symposium/2005/proceeding</v>
      </c>
      <c r="R504" s="33" t="str">
        <f t="shared" si="59"/>
        <v>https://www.aiche.org/academy/conferences/process-plant-safety-symposium/2005/proceeding/session/technical-papers</v>
      </c>
      <c r="S504" s="28" t="s">
        <v>18421</v>
      </c>
      <c r="T504" s="33" t="str">
        <f t="shared" si="60"/>
        <v>https://www.aiche.org/node/1958586/group/9731/session/124391/paper/860006</v>
      </c>
    </row>
    <row r="505" spans="1:20" ht="46.5" x14ac:dyDescent="0.35">
      <c r="A505" s="29">
        <v>504</v>
      </c>
      <c r="B505" s="29">
        <v>2005</v>
      </c>
      <c r="C505" s="29" t="s">
        <v>13683</v>
      </c>
      <c r="D505" s="45" t="s">
        <v>13720</v>
      </c>
      <c r="E505" s="28" t="s">
        <v>13743</v>
      </c>
      <c r="F505" s="28" t="s">
        <v>13768</v>
      </c>
      <c r="G505" s="28"/>
      <c r="H505" s="28"/>
      <c r="I505" s="29"/>
      <c r="J505" s="45" t="s">
        <v>13672</v>
      </c>
      <c r="K505" s="39">
        <v>28</v>
      </c>
      <c r="L505" s="28" t="s">
        <v>13777</v>
      </c>
      <c r="M505" s="33" t="str">
        <f t="shared" si="57"/>
        <v>https://www.aiche.org/academy/conferences/process-plant-safety-symposium/2005/proceeding</v>
      </c>
      <c r="N505" s="40" t="str">
        <f t="shared" si="61"/>
        <v>D. G. Kehn, "Inherently Safe Process Plants: Practical Methods and Examples," 2005 Process Plant Safety Symposium, AIChE.</v>
      </c>
      <c r="O505" s="28" t="s">
        <v>866</v>
      </c>
      <c r="P505" s="45" t="s">
        <v>13709</v>
      </c>
      <c r="Q505" s="33" t="str">
        <f t="shared" si="58"/>
        <v>https://www.aiche.org/academy/conferences/process-plant-safety-symposium/2005/proceeding</v>
      </c>
      <c r="R505" s="33" t="str">
        <f t="shared" si="59"/>
        <v>https://www.aiche.org/academy/conferences/process-plant-safety-symposium/2005/proceeding/session/technical-papers</v>
      </c>
      <c r="S505" s="28" t="s">
        <v>18422</v>
      </c>
      <c r="T505" s="33" t="str">
        <f t="shared" si="60"/>
        <v>https://www.aiche.org/node/1958586/group/9731/session/124391/paper/860011</v>
      </c>
    </row>
    <row r="506" spans="1:20" ht="46.5" x14ac:dyDescent="0.35">
      <c r="A506" s="29">
        <v>505</v>
      </c>
      <c r="B506" s="29">
        <v>2005</v>
      </c>
      <c r="C506" s="29" t="s">
        <v>13683</v>
      </c>
      <c r="D506" s="45" t="s">
        <v>13720</v>
      </c>
      <c r="E506" s="28" t="s">
        <v>13744</v>
      </c>
      <c r="F506" s="28" t="s">
        <v>13769</v>
      </c>
      <c r="G506" s="28"/>
      <c r="H506" s="28"/>
      <c r="I506" s="29"/>
      <c r="J506" s="45" t="s">
        <v>13673</v>
      </c>
      <c r="K506" s="39">
        <v>29</v>
      </c>
      <c r="L506" s="28" t="s">
        <v>13777</v>
      </c>
      <c r="M506" s="33" t="str">
        <f t="shared" si="57"/>
        <v>https://www.aiche.org/academy/conferences/process-plant-safety-symposium/2005/proceeding</v>
      </c>
      <c r="N506" s="40" t="str">
        <f t="shared" si="61"/>
        <v>T. Overton and George King, "Inherently Safer Technology: An Evolutionary Thing," 2005 Process Plant Safety Symposium, AIChE.</v>
      </c>
      <c r="O506" s="28" t="s">
        <v>870</v>
      </c>
      <c r="P506" s="45" t="s">
        <v>13710</v>
      </c>
      <c r="Q506" s="33" t="str">
        <f t="shared" si="58"/>
        <v>https://www.aiche.org/academy/conferences/process-plant-safety-symposium/2005/proceeding</v>
      </c>
      <c r="R506" s="33" t="str">
        <f t="shared" si="59"/>
        <v>https://www.aiche.org/academy/conferences/process-plant-safety-symposium/2005/proceeding/session/technical-papers</v>
      </c>
      <c r="S506" s="28" t="s">
        <v>18423</v>
      </c>
      <c r="T506" s="33" t="str">
        <f t="shared" si="60"/>
        <v>https://www.aiche.org/node/1958586/group/9731/session/124391/paper/860016</v>
      </c>
    </row>
    <row r="507" spans="1:20" ht="62" x14ac:dyDescent="0.35">
      <c r="A507" s="29">
        <v>506</v>
      </c>
      <c r="B507" s="29">
        <v>2005</v>
      </c>
      <c r="C507" s="29" t="s">
        <v>13683</v>
      </c>
      <c r="D507" s="45" t="s">
        <v>13720</v>
      </c>
      <c r="E507" s="28" t="s">
        <v>14226</v>
      </c>
      <c r="F507" s="28" t="s">
        <v>13770</v>
      </c>
      <c r="G507" s="28"/>
      <c r="H507" s="28"/>
      <c r="I507" s="29"/>
      <c r="J507" s="45" t="s">
        <v>13674</v>
      </c>
      <c r="K507" s="39">
        <v>30</v>
      </c>
      <c r="L507" s="28" t="s">
        <v>13777</v>
      </c>
      <c r="M507" s="33" t="str">
        <f t="shared" si="57"/>
        <v>https://www.aiche.org/academy/conferences/process-plant-safety-symposium/2005/proceeding</v>
      </c>
      <c r="N507" s="40" t="str">
        <f t="shared" si="61"/>
        <v>K. Olander and Peter Van Buskirk, "Sub-Atmospheric Pressure Storage and Delivery for Gases," 2005 Process Plant Safety Symposium, AIChE.</v>
      </c>
      <c r="O507" s="28" t="s">
        <v>952</v>
      </c>
      <c r="P507" s="45" t="s">
        <v>13711</v>
      </c>
      <c r="Q507" s="33" t="str">
        <f t="shared" si="58"/>
        <v>https://www.aiche.org/academy/conferences/process-plant-safety-symposium/2005/proceeding</v>
      </c>
      <c r="R507" s="33" t="str">
        <f t="shared" si="59"/>
        <v>https://www.aiche.org/academy/conferences/process-plant-safety-symposium/2005/proceeding/session/technical-papers</v>
      </c>
      <c r="S507" s="28" t="s">
        <v>18424</v>
      </c>
      <c r="T507" s="33" t="str">
        <f t="shared" si="60"/>
        <v>https://www.aiche.org/node/1958586/group/9731/session/124391/paper/860021</v>
      </c>
    </row>
    <row r="508" spans="1:20" ht="62" x14ac:dyDescent="0.35">
      <c r="A508" s="29">
        <v>507</v>
      </c>
      <c r="B508" s="29">
        <v>2005</v>
      </c>
      <c r="C508" s="29" t="s">
        <v>13683</v>
      </c>
      <c r="D508" s="45" t="s">
        <v>13720</v>
      </c>
      <c r="E508" s="28" t="s">
        <v>13745</v>
      </c>
      <c r="F508" s="28" t="s">
        <v>13771</v>
      </c>
      <c r="G508" s="28"/>
      <c r="H508" s="28"/>
      <c r="I508" s="29"/>
      <c r="J508" s="45" t="s">
        <v>13675</v>
      </c>
      <c r="K508" s="39">
        <v>31</v>
      </c>
      <c r="L508" s="28" t="s">
        <v>13777</v>
      </c>
      <c r="M508" s="33" t="str">
        <f t="shared" si="57"/>
        <v>https://www.aiche.org/academy/conferences/process-plant-safety-symposium/2005/proceeding</v>
      </c>
      <c r="N508" s="40" t="str">
        <f t="shared" si="61"/>
        <v>D. Hendershot, J. A. Sussman, G. E. Winkler et al., "Implementing Inherently Safer Design in an Existing Plant," 2005 Process Plant Safety Symposium, AIChE.</v>
      </c>
      <c r="O508" s="28" t="s">
        <v>954</v>
      </c>
      <c r="P508" s="45" t="s">
        <v>13712</v>
      </c>
      <c r="Q508" s="33" t="str">
        <f t="shared" si="58"/>
        <v>https://www.aiche.org/academy/conferences/process-plant-safety-symposium/2005/proceeding</v>
      </c>
      <c r="R508" s="33" t="str">
        <f t="shared" si="59"/>
        <v>https://www.aiche.org/academy/conferences/process-plant-safety-symposium/2005/proceeding/session/technical-papers</v>
      </c>
      <c r="S508" s="28" t="s">
        <v>18425</v>
      </c>
      <c r="T508" s="33" t="str">
        <f t="shared" si="60"/>
        <v>https://www.aiche.org/node/1958586/group/9731/session/124391/paper/860026</v>
      </c>
    </row>
    <row r="509" spans="1:20" ht="62" x14ac:dyDescent="0.35">
      <c r="A509" s="29">
        <v>508</v>
      </c>
      <c r="B509" s="29">
        <v>2005</v>
      </c>
      <c r="C509" s="29" t="s">
        <v>13683</v>
      </c>
      <c r="D509" s="45" t="s">
        <v>13720</v>
      </c>
      <c r="E509" s="28" t="s">
        <v>13746</v>
      </c>
      <c r="F509" s="28" t="s">
        <v>13772</v>
      </c>
      <c r="G509" s="28"/>
      <c r="H509" s="28"/>
      <c r="I509" s="29"/>
      <c r="J509" s="45" t="s">
        <v>13676</v>
      </c>
      <c r="K509" s="39">
        <v>32</v>
      </c>
      <c r="L509" s="28" t="s">
        <v>13777</v>
      </c>
      <c r="M509" s="33" t="str">
        <f t="shared" si="57"/>
        <v>https://www.aiche.org/academy/conferences/process-plant-safety-symposium/2005/proceeding</v>
      </c>
      <c r="N509" s="40" t="str">
        <f t="shared" si="61"/>
        <v>A. David, S. Tummala, B. M. Mudryk et al., "Continuous Process Improvement Toward a Safer Ester Amidation Process," 2005 Process Plant Safety Symposium, AIChE.</v>
      </c>
      <c r="O509" s="28" t="s">
        <v>958</v>
      </c>
      <c r="P509" s="45" t="s">
        <v>13713</v>
      </c>
      <c r="Q509" s="33" t="str">
        <f t="shared" si="58"/>
        <v>https://www.aiche.org/academy/conferences/process-plant-safety-symposium/2005/proceeding</v>
      </c>
      <c r="R509" s="33" t="str">
        <f t="shared" si="59"/>
        <v>https://www.aiche.org/academy/conferences/process-plant-safety-symposium/2005/proceeding/session/technical-papers</v>
      </c>
      <c r="S509" s="28" t="s">
        <v>18426</v>
      </c>
      <c r="T509" s="33" t="str">
        <f t="shared" si="60"/>
        <v>https://www.aiche.org/node/1958586/group/9731/session/124391/paper/860031</v>
      </c>
    </row>
    <row r="510" spans="1:20" ht="77.5" x14ac:dyDescent="0.35">
      <c r="A510" s="29">
        <v>509</v>
      </c>
      <c r="B510" s="29">
        <v>2005</v>
      </c>
      <c r="C510" s="29" t="s">
        <v>13683</v>
      </c>
      <c r="D510" s="45" t="s">
        <v>1050</v>
      </c>
      <c r="E510" s="28" t="s">
        <v>13747</v>
      </c>
      <c r="F510" s="28" t="s">
        <v>13773</v>
      </c>
      <c r="G510" s="28"/>
      <c r="H510" s="28"/>
      <c r="I510" s="29"/>
      <c r="J510" s="45" t="s">
        <v>13677</v>
      </c>
      <c r="K510" s="39">
        <v>33</v>
      </c>
      <c r="L510" s="28" t="s">
        <v>13777</v>
      </c>
      <c r="M510" s="33" t="str">
        <f t="shared" si="57"/>
        <v>https://www.aiche.org/academy/conferences/process-plant-safety-symposium/2005/proceeding</v>
      </c>
      <c r="N510" s="40" t="str">
        <f t="shared" si="61"/>
        <v>B. Dunbobbin, C. Lorn Paxton, G. A. Peters et al., "Preventing Incidents At Newly Acquired Facilities – Implementation of Lessons Learned," 2005 Process Plant Safety Symposium, AIChE.</v>
      </c>
      <c r="O510" s="28" t="s">
        <v>960</v>
      </c>
      <c r="P510" s="45" t="s">
        <v>13714</v>
      </c>
      <c r="Q510" s="33" t="str">
        <f t="shared" si="58"/>
        <v>https://www.aiche.org/academy/conferences/process-plant-safety-symposium/2005/proceeding</v>
      </c>
      <c r="R510" s="33" t="str">
        <f t="shared" si="59"/>
        <v>https://www.aiche.org/academy/conferences/process-plant-safety-symposium/2005/proceeding/session/technical-papers</v>
      </c>
      <c r="S510" s="28" t="s">
        <v>18427</v>
      </c>
      <c r="T510" s="33" t="str">
        <f t="shared" si="60"/>
        <v>https://www.aiche.org/node/1958586/group/9731/session/124391/paper/860036</v>
      </c>
    </row>
    <row r="511" spans="1:20" ht="46.5" x14ac:dyDescent="0.35">
      <c r="A511" s="29">
        <v>510</v>
      </c>
      <c r="B511" s="29">
        <v>2005</v>
      </c>
      <c r="C511" s="29" t="s">
        <v>13683</v>
      </c>
      <c r="D511" s="45" t="s">
        <v>1050</v>
      </c>
      <c r="E511" s="28" t="s">
        <v>15450</v>
      </c>
      <c r="F511" s="28" t="s">
        <v>13774</v>
      </c>
      <c r="G511" s="28"/>
      <c r="H511" s="28"/>
      <c r="I511" s="29"/>
      <c r="J511" s="45" t="s">
        <v>13678</v>
      </c>
      <c r="K511" s="39">
        <v>34</v>
      </c>
      <c r="L511" s="28" t="s">
        <v>13777</v>
      </c>
      <c r="M511" s="33" t="str">
        <f t="shared" si="57"/>
        <v>https://www.aiche.org/academy/conferences/process-plant-safety-symposium/2005/proceeding</v>
      </c>
      <c r="N511" s="40" t="str">
        <f t="shared" si="61"/>
        <v>S. Stricoff and P. Killimet, "Organizational Factors That Influence Safety," 2005 Process Plant Safety Symposium, AIChE.</v>
      </c>
      <c r="O511" s="28" t="s">
        <v>967</v>
      </c>
      <c r="P511" s="45" t="s">
        <v>13715</v>
      </c>
      <c r="Q511" s="33" t="str">
        <f t="shared" si="58"/>
        <v>https://www.aiche.org/academy/conferences/process-plant-safety-symposium/2005/proceeding</v>
      </c>
      <c r="R511" s="33" t="str">
        <f t="shared" si="59"/>
        <v>https://www.aiche.org/academy/conferences/process-plant-safety-symposium/2005/proceeding/session/technical-papers</v>
      </c>
      <c r="S511" s="28" t="s">
        <v>18428</v>
      </c>
      <c r="T511" s="33" t="str">
        <f t="shared" si="60"/>
        <v>https://www.aiche.org/node/1958586/group/9731/session/124391/paper/860041</v>
      </c>
    </row>
    <row r="512" spans="1:20" ht="31" x14ac:dyDescent="0.35">
      <c r="A512" s="29">
        <v>511</v>
      </c>
      <c r="B512" s="29">
        <v>2005</v>
      </c>
      <c r="C512" s="29" t="s">
        <v>13683</v>
      </c>
      <c r="D512" s="45" t="s">
        <v>1050</v>
      </c>
      <c r="E512" s="28" t="s">
        <v>13748</v>
      </c>
      <c r="F512" s="28" t="s">
        <v>8075</v>
      </c>
      <c r="G512" s="28"/>
      <c r="H512" s="28"/>
      <c r="I512" s="29"/>
      <c r="J512" s="45" t="s">
        <v>13679</v>
      </c>
      <c r="K512" s="39">
        <v>35</v>
      </c>
      <c r="L512" s="28" t="s">
        <v>13777</v>
      </c>
      <c r="M512" s="33" t="str">
        <f t="shared" si="57"/>
        <v>https://www.aiche.org/academy/conferences/process-plant-safety-symposium/2005/proceeding</v>
      </c>
      <c r="N512" s="40" t="str">
        <f t="shared" si="61"/>
        <v>S. Berger, "Keynote Paper Holder," 2005 Process Plant Safety Symposium, AIChE.</v>
      </c>
      <c r="O512" s="28" t="s">
        <v>969</v>
      </c>
      <c r="P512" s="45" t="s">
        <v>13716</v>
      </c>
      <c r="Q512" s="33" t="str">
        <f t="shared" si="58"/>
        <v>https://www.aiche.org/academy/conferences/process-plant-safety-symposium/2005/proceeding</v>
      </c>
      <c r="R512" s="33" t="str">
        <f t="shared" si="59"/>
        <v>https://www.aiche.org/academy/conferences/process-plant-safety-symposium/2005/proceeding/session/technical-papers</v>
      </c>
      <c r="S512" s="28" t="s">
        <v>18429</v>
      </c>
      <c r="T512" s="33" t="str">
        <f t="shared" si="60"/>
        <v>https://www.aiche.org/node/1958586/group/9731/session/124391/paper/860046</v>
      </c>
    </row>
    <row r="513" spans="1:20" ht="62" x14ac:dyDescent="0.35">
      <c r="A513" s="29">
        <v>512</v>
      </c>
      <c r="B513" s="29">
        <v>2005</v>
      </c>
      <c r="C513" s="29" t="s">
        <v>13683</v>
      </c>
      <c r="D513" s="45" t="s">
        <v>1050</v>
      </c>
      <c r="E513" s="28" t="s">
        <v>15451</v>
      </c>
      <c r="F513" s="28" t="s">
        <v>15452</v>
      </c>
      <c r="G513" s="28"/>
      <c r="H513" s="28"/>
      <c r="I513" s="29"/>
      <c r="J513" s="45" t="s">
        <v>13680</v>
      </c>
      <c r="K513" s="39">
        <v>36</v>
      </c>
      <c r="L513" s="28" t="s">
        <v>13777</v>
      </c>
      <c r="M513" s="33" t="str">
        <f t="shared" si="57"/>
        <v>https://www.aiche.org/academy/conferences/process-plant-safety-symposium/2005/proceeding</v>
      </c>
      <c r="N513" s="40" t="str">
        <f t="shared" si="61"/>
        <v>J. Lecoze, N. Dechy, S. Lim et al., "The 27 March 2003 Billy-Berclau Accident: A Technical and Organisational Investigation," 2005 Process Plant Safety Symposium, AIChE.</v>
      </c>
      <c r="O513" s="28" t="s">
        <v>972</v>
      </c>
      <c r="P513" s="46" t="s">
        <v>13302</v>
      </c>
      <c r="Q513" s="33" t="str">
        <f t="shared" si="58"/>
        <v>https://www.aiche.org/academy/conferences/process-plant-safety-symposium/2005/proceeding</v>
      </c>
      <c r="R513" s="33" t="str">
        <f t="shared" si="59"/>
        <v>https://www.aiche.org/academy/conferences/process-plant-safety-symposium/2005/proceeding/session/technical-papers</v>
      </c>
      <c r="S513" s="28" t="s">
        <v>18430</v>
      </c>
      <c r="T513" s="33" t="str">
        <f t="shared" si="60"/>
        <v>https://www.aiche.org/node/1958586/group/9731/session/124391/paper/860051</v>
      </c>
    </row>
    <row r="514" spans="1:20" ht="62" x14ac:dyDescent="0.35">
      <c r="A514" s="29">
        <v>513</v>
      </c>
      <c r="B514" s="29">
        <v>2005</v>
      </c>
      <c r="C514" s="29" t="s">
        <v>13683</v>
      </c>
      <c r="D514" s="45" t="s">
        <v>1050</v>
      </c>
      <c r="E514" s="28" t="s">
        <v>13749</v>
      </c>
      <c r="F514" s="28" t="s">
        <v>3541</v>
      </c>
      <c r="G514" s="28"/>
      <c r="H514" s="28"/>
      <c r="I514" s="29"/>
      <c r="J514" s="45" t="s">
        <v>13681</v>
      </c>
      <c r="K514" s="39">
        <v>37</v>
      </c>
      <c r="L514" s="28" t="s">
        <v>13777</v>
      </c>
      <c r="M514" s="33" t="str">
        <f t="shared" si="57"/>
        <v>https://www.aiche.org/academy/conferences/process-plant-safety-symposium/2005/proceeding</v>
      </c>
      <c r="N514" s="40" t="str">
        <f t="shared" si="61"/>
        <v>R. Thibault, "When Risk Becomes Reality: Formosa Plastics’ Response to a Plant Explosion," 2005 Process Plant Safety Symposium, AIChE.</v>
      </c>
      <c r="O514" s="28" t="s">
        <v>976</v>
      </c>
      <c r="P514" s="45" t="s">
        <v>13303</v>
      </c>
      <c r="Q514" s="33" t="str">
        <f t="shared" si="58"/>
        <v>https://www.aiche.org/academy/conferences/process-plant-safety-symposium/2005/proceeding</v>
      </c>
      <c r="R514" s="33" t="str">
        <f t="shared" si="59"/>
        <v>https://www.aiche.org/academy/conferences/process-plant-safety-symposium/2005/proceeding/session/technical-papers</v>
      </c>
      <c r="S514" s="28" t="s">
        <v>18431</v>
      </c>
      <c r="T514" s="33" t="str">
        <f t="shared" si="60"/>
        <v>https://www.aiche.org/node/1958586/group/9731/session/124391/paper/860056</v>
      </c>
    </row>
    <row r="515" spans="1:20" ht="46.5" x14ac:dyDescent="0.35">
      <c r="A515" s="29">
        <v>514</v>
      </c>
      <c r="B515" s="29">
        <v>2005</v>
      </c>
      <c r="C515" s="29" t="s">
        <v>13683</v>
      </c>
      <c r="D515" s="45" t="s">
        <v>1050</v>
      </c>
      <c r="E515" s="28" t="s">
        <v>3544</v>
      </c>
      <c r="F515" s="28" t="s">
        <v>13775</v>
      </c>
      <c r="G515" s="28"/>
      <c r="H515" s="28"/>
      <c r="I515" s="29"/>
      <c r="J515" s="45" t="s">
        <v>13682</v>
      </c>
      <c r="K515" s="39">
        <v>38</v>
      </c>
      <c r="L515" s="28" t="s">
        <v>13777</v>
      </c>
      <c r="M515" s="33" t="str">
        <f t="shared" si="57"/>
        <v>https://www.aiche.org/academy/conferences/process-plant-safety-symposium/2005/proceeding</v>
      </c>
      <c r="N515" s="40" t="str">
        <f t="shared" si="61"/>
        <v>A. I. Ness and R.Gibson, "Handling Chemicals in Small Containers," 2005 Process Plant Safety Symposium, AIChE.</v>
      </c>
      <c r="O515" s="28" t="s">
        <v>981</v>
      </c>
      <c r="P515" s="45" t="s">
        <v>13304</v>
      </c>
      <c r="Q515" s="33" t="str">
        <f t="shared" si="58"/>
        <v>https://www.aiche.org/academy/conferences/process-plant-safety-symposium/2005/proceeding</v>
      </c>
      <c r="R515" s="33" t="str">
        <f t="shared" si="59"/>
        <v>https://www.aiche.org/academy/conferences/process-plant-safety-symposium/2005/proceeding/session/technical-papers</v>
      </c>
      <c r="S515" s="28" t="s">
        <v>18432</v>
      </c>
      <c r="T515" s="33" t="str">
        <f t="shared" si="60"/>
        <v>https://www.aiche.org/node/1958586/group/9731/session/124391/paper/860061</v>
      </c>
    </row>
    <row r="516" spans="1:20" ht="62" x14ac:dyDescent="0.35">
      <c r="A516" s="29">
        <v>515</v>
      </c>
      <c r="B516" s="29">
        <v>2005</v>
      </c>
      <c r="C516" s="29" t="s">
        <v>13683</v>
      </c>
      <c r="D516" s="28" t="s">
        <v>13721</v>
      </c>
      <c r="E516" s="28" t="s">
        <v>13750</v>
      </c>
      <c r="F516" s="28" t="s">
        <v>13776</v>
      </c>
      <c r="G516" s="28"/>
      <c r="H516" s="28"/>
      <c r="I516" s="29"/>
      <c r="J516" s="28" t="s">
        <v>13684</v>
      </c>
      <c r="K516" s="39">
        <v>39</v>
      </c>
      <c r="L516" s="28" t="s">
        <v>13777</v>
      </c>
      <c r="M516" s="33" t="str">
        <f>HYPERLINK("https://www.aiche.org/academy/conferences/process-plant-safety-symposium/2005/proceeding")</f>
        <v>https://www.aiche.org/academy/conferences/process-plant-safety-symposium/2005/proceeding</v>
      </c>
      <c r="N516" s="40" t="str">
        <f t="shared" si="61"/>
        <v>P. E. Sullivan, S. E. Iwanowicz, A. H. Ford et al., "Naval Sea Systems Command Submarine Safety (SUBSAFE) Program," 2005 Process Plant Safety Symposium, AIChE.</v>
      </c>
      <c r="O516" s="28" t="s">
        <v>983</v>
      </c>
      <c r="P516" s="28" t="s">
        <v>13684</v>
      </c>
      <c r="Q516" s="33" t="str">
        <f>HYPERLINK("https://www.aiche.org/academy/conferences/process-plant-safety-symposium/2005/proceeding")</f>
        <v>https://www.aiche.org/academy/conferences/process-plant-safety-symposium/2005/proceeding</v>
      </c>
      <c r="R516" s="33" t="str">
        <f>HYPERLINK("https://www.aiche.org/academy/conferences/process-plant-safety-symposium/2005/proceeding/session/technical-papers")</f>
        <v>https://www.aiche.org/academy/conferences/process-plant-safety-symposium/2005/proceeding/session/technical-papers</v>
      </c>
      <c r="S516" s="28" t="s">
        <v>18433</v>
      </c>
      <c r="T516" s="33" t="str">
        <f t="shared" si="60"/>
        <v>https://www.aiche.org/node/1958586/group/9731/session/124391/paper/860066</v>
      </c>
    </row>
  </sheetData>
  <autoFilter ref="A1:T1" xr:uid="{00000000-0009-0000-0000-000004000000}"/>
  <phoneticPr fontId="23"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87"/>
  <sheetViews>
    <sheetView workbookViewId="0">
      <pane xSplit="1" ySplit="1" topLeftCell="B179" activePane="bottomRight" state="frozenSplit"/>
      <selection pane="topRight"/>
      <selection pane="bottomLeft" activeCell="A2" sqref="A2"/>
      <selection pane="bottomRight" activeCell="A220" sqref="A220:E287"/>
    </sheetView>
  </sheetViews>
  <sheetFormatPr defaultColWidth="28.33203125" defaultRowHeight="20.149999999999999" customHeight="1" x14ac:dyDescent="0.35"/>
  <cols>
    <col min="1" max="1" width="12.83203125" style="118" customWidth="1"/>
    <col min="2" max="2" width="44.83203125" style="117" customWidth="1"/>
    <col min="3" max="3" width="11.08203125" style="118" customWidth="1"/>
    <col min="4" max="4" width="14.08203125" style="118" customWidth="1"/>
    <col min="5" max="5" width="56.83203125" style="117" customWidth="1"/>
    <col min="6" max="16384" width="28.33203125" style="117"/>
  </cols>
  <sheetData>
    <row r="1" spans="1:6" s="116" customFormat="1" ht="20.149999999999999" customHeight="1" x14ac:dyDescent="0.35">
      <c r="A1" s="126" t="s">
        <v>19132</v>
      </c>
      <c r="B1" s="127" t="s">
        <v>13</v>
      </c>
      <c r="C1" s="126" t="s">
        <v>14</v>
      </c>
      <c r="D1" s="126" t="s">
        <v>19130</v>
      </c>
      <c r="E1" s="127" t="s">
        <v>19129</v>
      </c>
      <c r="F1" s="127" t="s">
        <v>19131</v>
      </c>
    </row>
    <row r="2" spans="1:6" ht="20.149999999999999" customHeight="1" x14ac:dyDescent="0.35">
      <c r="A2" s="128">
        <v>1</v>
      </c>
      <c r="B2" s="129" t="s">
        <v>19127</v>
      </c>
      <c r="C2" s="128">
        <v>2001</v>
      </c>
      <c r="D2" s="128" t="s">
        <v>18508</v>
      </c>
      <c r="E2" s="129" t="s">
        <v>19126</v>
      </c>
      <c r="F2" s="129" t="s">
        <v>19128</v>
      </c>
    </row>
    <row r="3" spans="1:6" ht="20.149999999999999" customHeight="1" x14ac:dyDescent="0.35">
      <c r="A3" s="128">
        <f t="shared" ref="A3:A66" si="0">A2+1</f>
        <v>2</v>
      </c>
      <c r="B3" s="129" t="s">
        <v>19125</v>
      </c>
      <c r="C3" s="128">
        <v>2001</v>
      </c>
      <c r="D3" s="128" t="s">
        <v>18505</v>
      </c>
      <c r="E3" s="129" t="s">
        <v>19124</v>
      </c>
      <c r="F3" s="129" t="s">
        <v>19118</v>
      </c>
    </row>
    <row r="4" spans="1:6" ht="20.149999999999999" customHeight="1" x14ac:dyDescent="0.35">
      <c r="A4" s="128">
        <f t="shared" si="0"/>
        <v>3</v>
      </c>
      <c r="B4" s="129" t="s">
        <v>19123</v>
      </c>
      <c r="C4" s="128">
        <v>2002</v>
      </c>
      <c r="D4" s="128" t="s">
        <v>18547</v>
      </c>
      <c r="E4" s="129" t="s">
        <v>19122</v>
      </c>
      <c r="F4" s="129" t="s">
        <v>19118</v>
      </c>
    </row>
    <row r="5" spans="1:6" ht="20.149999999999999" customHeight="1" x14ac:dyDescent="0.35">
      <c r="A5" s="128">
        <f t="shared" si="0"/>
        <v>4</v>
      </c>
      <c r="B5" s="129" t="s">
        <v>19120</v>
      </c>
      <c r="C5" s="128">
        <v>2002</v>
      </c>
      <c r="D5" s="128" t="s">
        <v>18543</v>
      </c>
      <c r="E5" s="129" t="s">
        <v>19119</v>
      </c>
      <c r="F5" s="129" t="s">
        <v>19121</v>
      </c>
    </row>
    <row r="6" spans="1:6" ht="20.149999999999999" customHeight="1" x14ac:dyDescent="0.35">
      <c r="A6" s="128">
        <f t="shared" si="0"/>
        <v>5</v>
      </c>
      <c r="B6" s="129" t="s">
        <v>19117</v>
      </c>
      <c r="C6" s="128">
        <v>2002</v>
      </c>
      <c r="D6" s="128" t="s">
        <v>18539</v>
      </c>
      <c r="E6" s="129" t="s">
        <v>19116</v>
      </c>
      <c r="F6" s="129" t="s">
        <v>19118</v>
      </c>
    </row>
    <row r="7" spans="1:6" ht="20.149999999999999" customHeight="1" x14ac:dyDescent="0.35">
      <c r="A7" s="128">
        <f t="shared" si="0"/>
        <v>6</v>
      </c>
      <c r="B7" s="129" t="s">
        <v>19115</v>
      </c>
      <c r="C7" s="128">
        <v>2002</v>
      </c>
      <c r="D7" s="128" t="s">
        <v>18535</v>
      </c>
      <c r="E7" s="129" t="s">
        <v>19114</v>
      </c>
      <c r="F7" s="129" t="s">
        <v>19098</v>
      </c>
    </row>
    <row r="8" spans="1:6" ht="20.149999999999999" customHeight="1" x14ac:dyDescent="0.35">
      <c r="A8" s="128">
        <f t="shared" si="0"/>
        <v>7</v>
      </c>
      <c r="B8" s="129" t="s">
        <v>19113</v>
      </c>
      <c r="C8" s="128">
        <v>2002</v>
      </c>
      <c r="D8" s="128" t="s">
        <v>18531</v>
      </c>
      <c r="E8" s="129" t="s">
        <v>19112</v>
      </c>
      <c r="F8" s="129" t="s">
        <v>19098</v>
      </c>
    </row>
    <row r="9" spans="1:6" ht="20.149999999999999" customHeight="1" x14ac:dyDescent="0.35">
      <c r="A9" s="128">
        <f t="shared" si="0"/>
        <v>8</v>
      </c>
      <c r="B9" s="129" t="s">
        <v>19110</v>
      </c>
      <c r="C9" s="128">
        <v>2002</v>
      </c>
      <c r="D9" s="128" t="s">
        <v>18528</v>
      </c>
      <c r="E9" s="129" t="s">
        <v>19109</v>
      </c>
      <c r="F9" s="129" t="s">
        <v>19111</v>
      </c>
    </row>
    <row r="10" spans="1:6" ht="20.149999999999999" customHeight="1" x14ac:dyDescent="0.35">
      <c r="A10" s="128">
        <f t="shared" si="0"/>
        <v>9</v>
      </c>
      <c r="B10" s="129" t="s">
        <v>19108</v>
      </c>
      <c r="C10" s="128">
        <v>2002</v>
      </c>
      <c r="D10" s="128" t="s">
        <v>18524</v>
      </c>
      <c r="E10" s="129" t="s">
        <v>19107</v>
      </c>
      <c r="F10" s="129" t="s">
        <v>19098</v>
      </c>
    </row>
    <row r="11" spans="1:6" ht="20.149999999999999" customHeight="1" x14ac:dyDescent="0.35">
      <c r="A11" s="128">
        <f t="shared" si="0"/>
        <v>10</v>
      </c>
      <c r="B11" s="129" t="s">
        <v>19106</v>
      </c>
      <c r="C11" s="128">
        <v>2002</v>
      </c>
      <c r="D11" s="128" t="s">
        <v>18520</v>
      </c>
      <c r="E11" s="129" t="s">
        <v>18994</v>
      </c>
      <c r="F11" s="129" t="s">
        <v>19098</v>
      </c>
    </row>
    <row r="12" spans="1:6" ht="20.149999999999999" customHeight="1" x14ac:dyDescent="0.35">
      <c r="A12" s="128">
        <f t="shared" si="0"/>
        <v>11</v>
      </c>
      <c r="B12" s="129" t="s">
        <v>19105</v>
      </c>
      <c r="C12" s="128">
        <v>2002</v>
      </c>
      <c r="D12" s="128" t="s">
        <v>18516</v>
      </c>
      <c r="E12" s="129" t="s">
        <v>19104</v>
      </c>
      <c r="F12" s="129" t="s">
        <v>19098</v>
      </c>
    </row>
    <row r="13" spans="1:6" ht="20.149999999999999" customHeight="1" x14ac:dyDescent="0.35">
      <c r="A13" s="128">
        <f t="shared" si="0"/>
        <v>12</v>
      </c>
      <c r="B13" s="129" t="s">
        <v>19102</v>
      </c>
      <c r="C13" s="128">
        <v>2002</v>
      </c>
      <c r="D13" s="128" t="s">
        <v>18512</v>
      </c>
      <c r="E13" s="129" t="s">
        <v>19101</v>
      </c>
      <c r="F13" s="129" t="s">
        <v>19103</v>
      </c>
    </row>
    <row r="14" spans="1:6" ht="20.149999999999999" customHeight="1" x14ac:dyDescent="0.35">
      <c r="A14" s="128">
        <f t="shared" si="0"/>
        <v>13</v>
      </c>
      <c r="B14" s="129" t="s">
        <v>19100</v>
      </c>
      <c r="C14" s="128">
        <v>2002</v>
      </c>
      <c r="D14" s="128" t="s">
        <v>18508</v>
      </c>
      <c r="E14" s="129" t="s">
        <v>19099</v>
      </c>
      <c r="F14" s="129" t="s">
        <v>19098</v>
      </c>
    </row>
    <row r="15" spans="1:6" ht="20.149999999999999" customHeight="1" x14ac:dyDescent="0.35">
      <c r="A15" s="128">
        <f t="shared" si="0"/>
        <v>14</v>
      </c>
      <c r="B15" s="129" t="s">
        <v>19097</v>
      </c>
      <c r="C15" s="128">
        <v>2002</v>
      </c>
      <c r="D15" s="128" t="s">
        <v>18505</v>
      </c>
      <c r="E15" s="129" t="s">
        <v>19013</v>
      </c>
      <c r="F15" s="129" t="s">
        <v>19098</v>
      </c>
    </row>
    <row r="16" spans="1:6" ht="20.149999999999999" customHeight="1" x14ac:dyDescent="0.35">
      <c r="A16" s="128">
        <f t="shared" si="0"/>
        <v>15</v>
      </c>
      <c r="B16" s="129" t="s">
        <v>19095</v>
      </c>
      <c r="C16" s="128">
        <v>2003</v>
      </c>
      <c r="D16" s="128" t="s">
        <v>18547</v>
      </c>
      <c r="E16" s="129" t="s">
        <v>19094</v>
      </c>
      <c r="F16" s="129" t="s">
        <v>19096</v>
      </c>
    </row>
    <row r="17" spans="1:6" ht="20.149999999999999" customHeight="1" x14ac:dyDescent="0.35">
      <c r="A17" s="128">
        <f t="shared" si="0"/>
        <v>16</v>
      </c>
      <c r="B17" s="129" t="s">
        <v>19093</v>
      </c>
      <c r="C17" s="128">
        <v>2003</v>
      </c>
      <c r="D17" s="128" t="s">
        <v>18543</v>
      </c>
      <c r="E17" s="129" t="s">
        <v>19092</v>
      </c>
      <c r="F17" s="129" t="s">
        <v>19082</v>
      </c>
    </row>
    <row r="18" spans="1:6" ht="20.149999999999999" customHeight="1" x14ac:dyDescent="0.35">
      <c r="A18" s="128">
        <f t="shared" si="0"/>
        <v>17</v>
      </c>
      <c r="B18" s="129" t="s">
        <v>19091</v>
      </c>
      <c r="C18" s="128">
        <v>2003</v>
      </c>
      <c r="D18" s="128" t="s">
        <v>18539</v>
      </c>
      <c r="E18" s="129" t="s">
        <v>19090</v>
      </c>
      <c r="F18" s="129" t="s">
        <v>19082</v>
      </c>
    </row>
    <row r="19" spans="1:6" ht="20.149999999999999" customHeight="1" x14ac:dyDescent="0.35">
      <c r="A19" s="128">
        <f t="shared" si="0"/>
        <v>18</v>
      </c>
      <c r="B19" s="129" t="s">
        <v>19089</v>
      </c>
      <c r="C19" s="128">
        <v>2003</v>
      </c>
      <c r="D19" s="128" t="s">
        <v>18535</v>
      </c>
      <c r="E19" s="129" t="s">
        <v>19088</v>
      </c>
      <c r="F19" s="129" t="s">
        <v>19082</v>
      </c>
    </row>
    <row r="20" spans="1:6" ht="20.149999999999999" customHeight="1" x14ac:dyDescent="0.35">
      <c r="A20" s="128">
        <f t="shared" si="0"/>
        <v>19</v>
      </c>
      <c r="B20" s="129" t="s">
        <v>19087</v>
      </c>
      <c r="C20" s="128">
        <v>2003</v>
      </c>
      <c r="D20" s="128" t="s">
        <v>18531</v>
      </c>
      <c r="E20" s="129" t="s">
        <v>19086</v>
      </c>
      <c r="F20" s="129" t="s">
        <v>19082</v>
      </c>
    </row>
    <row r="21" spans="1:6" ht="20.149999999999999" customHeight="1" x14ac:dyDescent="0.35">
      <c r="A21" s="128">
        <f t="shared" si="0"/>
        <v>20</v>
      </c>
      <c r="B21" s="129" t="s">
        <v>19084</v>
      </c>
      <c r="C21" s="128">
        <v>2003</v>
      </c>
      <c r="D21" s="128" t="s">
        <v>18528</v>
      </c>
      <c r="E21" s="129" t="s">
        <v>19083</v>
      </c>
      <c r="F21" s="129" t="s">
        <v>19085</v>
      </c>
    </row>
    <row r="22" spans="1:6" ht="20.149999999999999" customHeight="1" x14ac:dyDescent="0.35">
      <c r="A22" s="128">
        <f t="shared" si="0"/>
        <v>21</v>
      </c>
      <c r="B22" s="129" t="s">
        <v>19081</v>
      </c>
      <c r="C22" s="128">
        <v>2003</v>
      </c>
      <c r="D22" s="128" t="s">
        <v>18524</v>
      </c>
      <c r="E22" s="129" t="s">
        <v>19080</v>
      </c>
      <c r="F22" s="129" t="s">
        <v>19082</v>
      </c>
    </row>
    <row r="23" spans="1:6" ht="20.149999999999999" customHeight="1" x14ac:dyDescent="0.35">
      <c r="A23" s="128">
        <f t="shared" si="0"/>
        <v>22</v>
      </c>
      <c r="B23" s="129" t="s">
        <v>19079</v>
      </c>
      <c r="C23" s="128">
        <v>2003</v>
      </c>
      <c r="D23" s="128" t="s">
        <v>18520</v>
      </c>
      <c r="E23" s="129" t="s">
        <v>19078</v>
      </c>
      <c r="F23" s="129" t="s">
        <v>19075</v>
      </c>
    </row>
    <row r="24" spans="1:6" ht="20.149999999999999" customHeight="1" x14ac:dyDescent="0.35">
      <c r="A24" s="128">
        <f t="shared" si="0"/>
        <v>23</v>
      </c>
      <c r="B24" s="129" t="s">
        <v>19077</v>
      </c>
      <c r="C24" s="128">
        <v>2003</v>
      </c>
      <c r="D24" s="128" t="s">
        <v>18516</v>
      </c>
      <c r="E24" s="129" t="s">
        <v>19076</v>
      </c>
      <c r="F24" s="129" t="s">
        <v>19075</v>
      </c>
    </row>
    <row r="25" spans="1:6" ht="20.149999999999999" customHeight="1" x14ac:dyDescent="0.35">
      <c r="A25" s="128">
        <f t="shared" si="0"/>
        <v>24</v>
      </c>
      <c r="B25" s="129" t="s">
        <v>19074</v>
      </c>
      <c r="C25" s="128">
        <v>2003</v>
      </c>
      <c r="D25" s="128" t="s">
        <v>18512</v>
      </c>
      <c r="E25" s="129" t="s">
        <v>19073</v>
      </c>
      <c r="F25" s="129" t="s">
        <v>19075</v>
      </c>
    </row>
    <row r="26" spans="1:6" ht="20.149999999999999" customHeight="1" x14ac:dyDescent="0.35">
      <c r="A26" s="128">
        <f t="shared" si="0"/>
        <v>25</v>
      </c>
      <c r="B26" s="129" t="s">
        <v>19071</v>
      </c>
      <c r="C26" s="128">
        <v>2003</v>
      </c>
      <c r="D26" s="128" t="s">
        <v>18508</v>
      </c>
      <c r="E26" s="129" t="s">
        <v>19070</v>
      </c>
      <c r="F26" s="129" t="s">
        <v>19072</v>
      </c>
    </row>
    <row r="27" spans="1:6" ht="20.149999999999999" customHeight="1" x14ac:dyDescent="0.35">
      <c r="A27" s="128">
        <f t="shared" si="0"/>
        <v>26</v>
      </c>
      <c r="B27" s="129" t="s">
        <v>19068</v>
      </c>
      <c r="C27" s="128">
        <v>2003</v>
      </c>
      <c r="D27" s="128" t="s">
        <v>18505</v>
      </c>
      <c r="E27" s="129" t="s">
        <v>19067</v>
      </c>
      <c r="F27" s="129" t="s">
        <v>19069</v>
      </c>
    </row>
    <row r="28" spans="1:6" ht="20.149999999999999" customHeight="1" x14ac:dyDescent="0.35">
      <c r="A28" s="128">
        <f t="shared" si="0"/>
        <v>27</v>
      </c>
      <c r="B28" s="129" t="s">
        <v>19066</v>
      </c>
      <c r="C28" s="128">
        <v>2004</v>
      </c>
      <c r="D28" s="128" t="s">
        <v>18547</v>
      </c>
      <c r="E28" s="129" t="s">
        <v>19065</v>
      </c>
      <c r="F28" s="129" t="s">
        <v>19061</v>
      </c>
    </row>
    <row r="29" spans="1:6" ht="20.149999999999999" customHeight="1" x14ac:dyDescent="0.35">
      <c r="A29" s="128">
        <f t="shared" si="0"/>
        <v>28</v>
      </c>
      <c r="B29" s="129" t="s">
        <v>19063</v>
      </c>
      <c r="C29" s="128">
        <v>2004</v>
      </c>
      <c r="D29" s="128" t="s">
        <v>18543</v>
      </c>
      <c r="E29" s="129" t="s">
        <v>19062</v>
      </c>
      <c r="F29" s="129" t="s">
        <v>19064</v>
      </c>
    </row>
    <row r="30" spans="1:6" ht="20.149999999999999" customHeight="1" x14ac:dyDescent="0.35">
      <c r="A30" s="128">
        <f t="shared" si="0"/>
        <v>29</v>
      </c>
      <c r="B30" s="129" t="s">
        <v>19060</v>
      </c>
      <c r="C30" s="128">
        <v>2004</v>
      </c>
      <c r="D30" s="128" t="s">
        <v>18539</v>
      </c>
      <c r="E30" s="129" t="s">
        <v>19059</v>
      </c>
      <c r="F30" s="129" t="s">
        <v>19061</v>
      </c>
    </row>
    <row r="31" spans="1:6" ht="20.149999999999999" customHeight="1" x14ac:dyDescent="0.35">
      <c r="A31" s="128">
        <f t="shared" si="0"/>
        <v>30</v>
      </c>
      <c r="B31" s="129" t="s">
        <v>19058</v>
      </c>
      <c r="C31" s="128">
        <v>2004</v>
      </c>
      <c r="D31" s="128" t="s">
        <v>18535</v>
      </c>
      <c r="E31" s="129" t="s">
        <v>19057</v>
      </c>
      <c r="F31" s="129" t="s">
        <v>19056</v>
      </c>
    </row>
    <row r="32" spans="1:6" ht="20.149999999999999" customHeight="1" x14ac:dyDescent="0.35">
      <c r="A32" s="128">
        <f t="shared" si="0"/>
        <v>31</v>
      </c>
      <c r="B32" s="129" t="s">
        <v>19055</v>
      </c>
      <c r="C32" s="128">
        <v>2004</v>
      </c>
      <c r="D32" s="128" t="s">
        <v>18531</v>
      </c>
      <c r="E32" s="129" t="s">
        <v>19054</v>
      </c>
      <c r="F32" s="129" t="s">
        <v>19056</v>
      </c>
    </row>
    <row r="33" spans="1:6" ht="20.149999999999999" customHeight="1" x14ac:dyDescent="0.35">
      <c r="A33" s="128">
        <f t="shared" si="0"/>
        <v>32</v>
      </c>
      <c r="B33" s="129" t="s">
        <v>19052</v>
      </c>
      <c r="C33" s="128">
        <v>2004</v>
      </c>
      <c r="D33" s="128" t="s">
        <v>18528</v>
      </c>
      <c r="E33" s="129" t="s">
        <v>19051</v>
      </c>
      <c r="F33" s="129" t="s">
        <v>19053</v>
      </c>
    </row>
    <row r="34" spans="1:6" ht="20.149999999999999" customHeight="1" x14ac:dyDescent="0.35">
      <c r="A34" s="128">
        <f t="shared" si="0"/>
        <v>33</v>
      </c>
      <c r="B34" s="129" t="s">
        <v>19049</v>
      </c>
      <c r="C34" s="128">
        <v>2004</v>
      </c>
      <c r="D34" s="128" t="s">
        <v>18524</v>
      </c>
      <c r="E34" s="129" t="s">
        <v>19048</v>
      </c>
      <c r="F34" s="129" t="s">
        <v>19050</v>
      </c>
    </row>
    <row r="35" spans="1:6" ht="20.149999999999999" customHeight="1" x14ac:dyDescent="0.35">
      <c r="A35" s="128">
        <f t="shared" si="0"/>
        <v>34</v>
      </c>
      <c r="B35" s="129" t="s">
        <v>19047</v>
      </c>
      <c r="C35" s="128">
        <v>2004</v>
      </c>
      <c r="D35" s="128" t="s">
        <v>18520</v>
      </c>
      <c r="E35" s="129" t="s">
        <v>19046</v>
      </c>
      <c r="F35" s="129" t="s">
        <v>19042</v>
      </c>
    </row>
    <row r="36" spans="1:6" ht="20.149999999999999" customHeight="1" x14ac:dyDescent="0.35">
      <c r="A36" s="128">
        <f t="shared" si="0"/>
        <v>35</v>
      </c>
      <c r="B36" s="129" t="s">
        <v>19044</v>
      </c>
      <c r="C36" s="128">
        <v>2004</v>
      </c>
      <c r="D36" s="128" t="s">
        <v>18516</v>
      </c>
      <c r="E36" s="129" t="s">
        <v>19043</v>
      </c>
      <c r="F36" s="129" t="s">
        <v>19045</v>
      </c>
    </row>
    <row r="37" spans="1:6" ht="20.149999999999999" customHeight="1" x14ac:dyDescent="0.35">
      <c r="A37" s="128">
        <f t="shared" si="0"/>
        <v>36</v>
      </c>
      <c r="B37" s="129" t="s">
        <v>19041</v>
      </c>
      <c r="C37" s="128">
        <v>2004</v>
      </c>
      <c r="D37" s="128" t="s">
        <v>18512</v>
      </c>
      <c r="E37" s="129" t="s">
        <v>19040</v>
      </c>
      <c r="F37" s="129" t="s">
        <v>19042</v>
      </c>
    </row>
    <row r="38" spans="1:6" ht="20.149999999999999" customHeight="1" x14ac:dyDescent="0.35">
      <c r="A38" s="128">
        <f t="shared" si="0"/>
        <v>37</v>
      </c>
      <c r="B38" s="129" t="s">
        <v>19038</v>
      </c>
      <c r="C38" s="128">
        <v>2004</v>
      </c>
      <c r="D38" s="128" t="s">
        <v>18508</v>
      </c>
      <c r="E38" s="129" t="s">
        <v>19037</v>
      </c>
      <c r="F38" s="129" t="s">
        <v>19039</v>
      </c>
    </row>
    <row r="39" spans="1:6" ht="20.149999999999999" customHeight="1" x14ac:dyDescent="0.35">
      <c r="A39" s="128">
        <f t="shared" si="0"/>
        <v>38</v>
      </c>
      <c r="B39" s="129" t="s">
        <v>19035</v>
      </c>
      <c r="C39" s="128">
        <v>2004</v>
      </c>
      <c r="D39" s="128" t="s">
        <v>18505</v>
      </c>
      <c r="E39" s="129" t="s">
        <v>18868</v>
      </c>
      <c r="F39" s="129" t="s">
        <v>19036</v>
      </c>
    </row>
    <row r="40" spans="1:6" ht="20.149999999999999" customHeight="1" x14ac:dyDescent="0.35">
      <c r="A40" s="128">
        <f t="shared" si="0"/>
        <v>39</v>
      </c>
      <c r="B40" s="129" t="s">
        <v>19034</v>
      </c>
      <c r="C40" s="128">
        <v>2005</v>
      </c>
      <c r="D40" s="128" t="s">
        <v>18547</v>
      </c>
      <c r="E40" s="129" t="s">
        <v>18933</v>
      </c>
      <c r="F40" s="129" t="s">
        <v>19025</v>
      </c>
    </row>
    <row r="41" spans="1:6" ht="20.149999999999999" customHeight="1" x14ac:dyDescent="0.35">
      <c r="A41" s="128">
        <f t="shared" si="0"/>
        <v>40</v>
      </c>
      <c r="B41" s="129" t="s">
        <v>19032</v>
      </c>
      <c r="C41" s="128">
        <v>2005</v>
      </c>
      <c r="D41" s="128" t="s">
        <v>18543</v>
      </c>
      <c r="E41" s="129" t="s">
        <v>19031</v>
      </c>
      <c r="F41" s="130" t="s">
        <v>19033</v>
      </c>
    </row>
    <row r="42" spans="1:6" ht="20.149999999999999" customHeight="1" x14ac:dyDescent="0.35">
      <c r="A42" s="128">
        <f t="shared" si="0"/>
        <v>41</v>
      </c>
      <c r="B42" s="129" t="s">
        <v>19029</v>
      </c>
      <c r="C42" s="128">
        <v>2005</v>
      </c>
      <c r="D42" s="128" t="s">
        <v>18539</v>
      </c>
      <c r="E42" s="129" t="s">
        <v>19028</v>
      </c>
      <c r="F42" s="129" t="s">
        <v>19030</v>
      </c>
    </row>
    <row r="43" spans="1:6" ht="20.149999999999999" customHeight="1" x14ac:dyDescent="0.35">
      <c r="A43" s="128">
        <f t="shared" si="0"/>
        <v>42</v>
      </c>
      <c r="B43" s="129" t="s">
        <v>19027</v>
      </c>
      <c r="C43" s="128">
        <v>2005</v>
      </c>
      <c r="D43" s="128" t="s">
        <v>18535</v>
      </c>
      <c r="E43" s="129" t="s">
        <v>19026</v>
      </c>
      <c r="F43" s="129" t="s">
        <v>19025</v>
      </c>
    </row>
    <row r="44" spans="1:6" ht="20.149999999999999" customHeight="1" x14ac:dyDescent="0.35">
      <c r="A44" s="128">
        <f t="shared" si="0"/>
        <v>43</v>
      </c>
      <c r="B44" s="129" t="s">
        <v>19024</v>
      </c>
      <c r="C44" s="128">
        <v>2005</v>
      </c>
      <c r="D44" s="128" t="s">
        <v>18531</v>
      </c>
      <c r="E44" s="129" t="s">
        <v>19023</v>
      </c>
      <c r="F44" s="129" t="s">
        <v>19025</v>
      </c>
    </row>
    <row r="45" spans="1:6" ht="20.149999999999999" customHeight="1" x14ac:dyDescent="0.35">
      <c r="A45" s="128">
        <f t="shared" si="0"/>
        <v>44</v>
      </c>
      <c r="B45" s="129" t="s">
        <v>19022</v>
      </c>
      <c r="C45" s="128">
        <v>2005</v>
      </c>
      <c r="D45" s="128" t="s">
        <v>18528</v>
      </c>
      <c r="E45" s="129" t="s">
        <v>19021</v>
      </c>
      <c r="F45" s="129" t="s">
        <v>19020</v>
      </c>
    </row>
    <row r="46" spans="1:6" ht="20.149999999999999" customHeight="1" x14ac:dyDescent="0.35">
      <c r="A46" s="128">
        <f t="shared" si="0"/>
        <v>45</v>
      </c>
      <c r="B46" s="129" t="s">
        <v>19019</v>
      </c>
      <c r="C46" s="128">
        <v>2005</v>
      </c>
      <c r="D46" s="128" t="s">
        <v>18524</v>
      </c>
      <c r="E46" s="129" t="s">
        <v>19018</v>
      </c>
      <c r="F46" s="129" t="s">
        <v>19020</v>
      </c>
    </row>
    <row r="47" spans="1:6" ht="20.149999999999999" customHeight="1" x14ac:dyDescent="0.35">
      <c r="A47" s="128">
        <f t="shared" si="0"/>
        <v>46</v>
      </c>
      <c r="B47" s="129" t="s">
        <v>19016</v>
      </c>
      <c r="C47" s="128">
        <v>2005</v>
      </c>
      <c r="D47" s="128" t="s">
        <v>18520</v>
      </c>
      <c r="E47" s="129" t="s">
        <v>19015</v>
      </c>
      <c r="F47" s="129" t="s">
        <v>19017</v>
      </c>
    </row>
    <row r="48" spans="1:6" ht="20.149999999999999" customHeight="1" x14ac:dyDescent="0.35">
      <c r="A48" s="128">
        <f t="shared" si="0"/>
        <v>47</v>
      </c>
      <c r="B48" s="129" t="s">
        <v>19014</v>
      </c>
      <c r="C48" s="128">
        <v>2005</v>
      </c>
      <c r="D48" s="128" t="s">
        <v>18516</v>
      </c>
      <c r="E48" s="129" t="s">
        <v>19013</v>
      </c>
      <c r="F48" s="129" t="s">
        <v>19010</v>
      </c>
    </row>
    <row r="49" spans="1:6" ht="20.149999999999999" customHeight="1" x14ac:dyDescent="0.35">
      <c r="A49" s="128">
        <f t="shared" si="0"/>
        <v>48</v>
      </c>
      <c r="B49" s="129" t="s">
        <v>19012</v>
      </c>
      <c r="C49" s="128">
        <v>2005</v>
      </c>
      <c r="D49" s="128" t="s">
        <v>18512</v>
      </c>
      <c r="E49" s="129" t="s">
        <v>19011</v>
      </c>
      <c r="F49" s="129" t="s">
        <v>19010</v>
      </c>
    </row>
    <row r="50" spans="1:6" ht="20.149999999999999" customHeight="1" x14ac:dyDescent="0.35">
      <c r="A50" s="128">
        <f t="shared" si="0"/>
        <v>49</v>
      </c>
      <c r="B50" s="129" t="s">
        <v>19009</v>
      </c>
      <c r="C50" s="128">
        <v>2005</v>
      </c>
      <c r="D50" s="128" t="s">
        <v>18508</v>
      </c>
      <c r="E50" s="129" t="s">
        <v>19008</v>
      </c>
      <c r="F50" s="129" t="s">
        <v>19010</v>
      </c>
    </row>
    <row r="51" spans="1:6" ht="20.149999999999999" customHeight="1" x14ac:dyDescent="0.35">
      <c r="A51" s="128">
        <f t="shared" si="0"/>
        <v>50</v>
      </c>
      <c r="B51" s="129" t="s">
        <v>19006</v>
      </c>
      <c r="C51" s="128">
        <v>2005</v>
      </c>
      <c r="D51" s="128" t="s">
        <v>18505</v>
      </c>
      <c r="E51" s="129" t="s">
        <v>19005</v>
      </c>
      <c r="F51" s="129" t="s">
        <v>19007</v>
      </c>
    </row>
    <row r="52" spans="1:6" ht="20.149999999999999" customHeight="1" x14ac:dyDescent="0.35">
      <c r="A52" s="128">
        <f t="shared" si="0"/>
        <v>51</v>
      </c>
      <c r="B52" s="129" t="s">
        <v>19003</v>
      </c>
      <c r="C52" s="128">
        <v>2006</v>
      </c>
      <c r="D52" s="128" t="s">
        <v>18547</v>
      </c>
      <c r="E52" s="129" t="s">
        <v>19002</v>
      </c>
      <c r="F52" s="129" t="s">
        <v>19004</v>
      </c>
    </row>
    <row r="53" spans="1:6" ht="20.149999999999999" customHeight="1" x14ac:dyDescent="0.35">
      <c r="A53" s="128">
        <f t="shared" si="0"/>
        <v>52</v>
      </c>
      <c r="B53" s="129" t="s">
        <v>19000</v>
      </c>
      <c r="C53" s="128">
        <v>2006</v>
      </c>
      <c r="D53" s="128" t="s">
        <v>18543</v>
      </c>
      <c r="E53" s="129" t="s">
        <v>18999</v>
      </c>
      <c r="F53" s="129" t="s">
        <v>19001</v>
      </c>
    </row>
    <row r="54" spans="1:6" ht="20.149999999999999" customHeight="1" x14ac:dyDescent="0.35">
      <c r="A54" s="128">
        <f t="shared" si="0"/>
        <v>53</v>
      </c>
      <c r="B54" s="129" t="s">
        <v>18997</v>
      </c>
      <c r="C54" s="128">
        <v>2006</v>
      </c>
      <c r="D54" s="128" t="s">
        <v>18539</v>
      </c>
      <c r="E54" s="129" t="s">
        <v>18996</v>
      </c>
      <c r="F54" s="129" t="s">
        <v>18998</v>
      </c>
    </row>
    <row r="55" spans="1:6" ht="20.149999999999999" customHeight="1" x14ac:dyDescent="0.35">
      <c r="A55" s="128">
        <f t="shared" si="0"/>
        <v>54</v>
      </c>
      <c r="B55" s="129" t="s">
        <v>18889</v>
      </c>
      <c r="C55" s="128">
        <v>2006</v>
      </c>
      <c r="D55" s="128" t="s">
        <v>18535</v>
      </c>
      <c r="E55" s="129" t="s">
        <v>18994</v>
      </c>
      <c r="F55" s="129" t="s">
        <v>18995</v>
      </c>
    </row>
    <row r="56" spans="1:6" ht="20.149999999999999" customHeight="1" x14ac:dyDescent="0.35">
      <c r="A56" s="128">
        <f t="shared" si="0"/>
        <v>55</v>
      </c>
      <c r="B56" s="129" t="s">
        <v>18992</v>
      </c>
      <c r="C56" s="128">
        <v>2006</v>
      </c>
      <c r="D56" s="128" t="s">
        <v>18531</v>
      </c>
      <c r="E56" s="129" t="s">
        <v>18991</v>
      </c>
      <c r="F56" s="129" t="s">
        <v>18993</v>
      </c>
    </row>
    <row r="57" spans="1:6" ht="20.149999999999999" customHeight="1" x14ac:dyDescent="0.35">
      <c r="A57" s="128">
        <f t="shared" si="0"/>
        <v>56</v>
      </c>
      <c r="B57" s="129" t="s">
        <v>18989</v>
      </c>
      <c r="C57" s="128">
        <v>2006</v>
      </c>
      <c r="D57" s="128" t="s">
        <v>18528</v>
      </c>
      <c r="E57" s="129" t="s">
        <v>18988</v>
      </c>
      <c r="F57" s="129" t="s">
        <v>18990</v>
      </c>
    </row>
    <row r="58" spans="1:6" ht="20.149999999999999" customHeight="1" x14ac:dyDescent="0.35">
      <c r="A58" s="128">
        <f t="shared" si="0"/>
        <v>57</v>
      </c>
      <c r="B58" s="129" t="s">
        <v>18986</v>
      </c>
      <c r="C58" s="128">
        <v>2006</v>
      </c>
      <c r="D58" s="128" t="s">
        <v>18524</v>
      </c>
      <c r="E58" s="129" t="s">
        <v>18985</v>
      </c>
      <c r="F58" s="129" t="s">
        <v>18987</v>
      </c>
    </row>
    <row r="59" spans="1:6" ht="20.149999999999999" customHeight="1" x14ac:dyDescent="0.35">
      <c r="A59" s="128">
        <f t="shared" si="0"/>
        <v>58</v>
      </c>
      <c r="B59" s="129" t="s">
        <v>18983</v>
      </c>
      <c r="C59" s="128">
        <v>2006</v>
      </c>
      <c r="D59" s="128" t="s">
        <v>18520</v>
      </c>
      <c r="E59" s="129" t="s">
        <v>18982</v>
      </c>
      <c r="F59" s="129" t="s">
        <v>18984</v>
      </c>
    </row>
    <row r="60" spans="1:6" ht="20.149999999999999" customHeight="1" x14ac:dyDescent="0.35">
      <c r="A60" s="128">
        <f t="shared" si="0"/>
        <v>59</v>
      </c>
      <c r="B60" s="129" t="s">
        <v>18981</v>
      </c>
      <c r="C60" s="128">
        <v>2006</v>
      </c>
      <c r="D60" s="128" t="s">
        <v>18516</v>
      </c>
      <c r="E60" s="129" t="s">
        <v>18980</v>
      </c>
      <c r="F60" s="129" t="s">
        <v>18979</v>
      </c>
    </row>
    <row r="61" spans="1:6" ht="20.149999999999999" customHeight="1" x14ac:dyDescent="0.35">
      <c r="A61" s="128">
        <f t="shared" si="0"/>
        <v>60</v>
      </c>
      <c r="B61" s="129" t="s">
        <v>18978</v>
      </c>
      <c r="C61" s="128">
        <v>2006</v>
      </c>
      <c r="D61" s="128" t="s">
        <v>18512</v>
      </c>
      <c r="E61" s="129" t="s">
        <v>18977</v>
      </c>
      <c r="F61" s="129" t="s">
        <v>18979</v>
      </c>
    </row>
    <row r="62" spans="1:6" ht="20.149999999999999" customHeight="1" x14ac:dyDescent="0.35">
      <c r="A62" s="128">
        <f t="shared" si="0"/>
        <v>61</v>
      </c>
      <c r="B62" s="129" t="s">
        <v>18976</v>
      </c>
      <c r="C62" s="128">
        <v>2006</v>
      </c>
      <c r="D62" s="128" t="s">
        <v>18508</v>
      </c>
      <c r="E62" s="129" t="s">
        <v>18975</v>
      </c>
      <c r="F62" s="129" t="s">
        <v>18974</v>
      </c>
    </row>
    <row r="63" spans="1:6" ht="20.149999999999999" customHeight="1" x14ac:dyDescent="0.35">
      <c r="A63" s="128">
        <f t="shared" si="0"/>
        <v>62</v>
      </c>
      <c r="B63" s="129" t="s">
        <v>18973</v>
      </c>
      <c r="C63" s="128">
        <v>2006</v>
      </c>
      <c r="D63" s="128" t="s">
        <v>18505</v>
      </c>
      <c r="E63" s="129" t="s">
        <v>18972</v>
      </c>
      <c r="F63" s="129" t="s">
        <v>18974</v>
      </c>
    </row>
    <row r="64" spans="1:6" ht="20.149999999999999" customHeight="1" x14ac:dyDescent="0.35">
      <c r="A64" s="128">
        <f t="shared" si="0"/>
        <v>63</v>
      </c>
      <c r="B64" s="129" t="s">
        <v>18970</v>
      </c>
      <c r="C64" s="128">
        <v>2007</v>
      </c>
      <c r="D64" s="128" t="s">
        <v>18547</v>
      </c>
      <c r="E64" s="129" t="s">
        <v>18969</v>
      </c>
      <c r="F64" s="129" t="s">
        <v>18971</v>
      </c>
    </row>
    <row r="65" spans="1:6" ht="20.149999999999999" customHeight="1" x14ac:dyDescent="0.35">
      <c r="A65" s="128">
        <f t="shared" si="0"/>
        <v>64</v>
      </c>
      <c r="B65" s="129" t="s">
        <v>18967</v>
      </c>
      <c r="C65" s="128">
        <v>2007</v>
      </c>
      <c r="D65" s="128" t="s">
        <v>18543</v>
      </c>
      <c r="E65" s="129" t="s">
        <v>18966</v>
      </c>
      <c r="F65" s="130" t="s">
        <v>18968</v>
      </c>
    </row>
    <row r="66" spans="1:6" ht="20.149999999999999" customHeight="1" x14ac:dyDescent="0.35">
      <c r="A66" s="128">
        <f t="shared" si="0"/>
        <v>65</v>
      </c>
      <c r="B66" s="129" t="s">
        <v>18964</v>
      </c>
      <c r="C66" s="128">
        <v>2007</v>
      </c>
      <c r="D66" s="128" t="s">
        <v>18539</v>
      </c>
      <c r="E66" s="129" t="s">
        <v>18963</v>
      </c>
      <c r="F66" s="129" t="s">
        <v>18965</v>
      </c>
    </row>
    <row r="67" spans="1:6" ht="20.149999999999999" customHeight="1" x14ac:dyDescent="0.35">
      <c r="A67" s="128">
        <f t="shared" ref="A67:A130" si="1">A66+1</f>
        <v>66</v>
      </c>
      <c r="B67" s="129" t="s">
        <v>18961</v>
      </c>
      <c r="C67" s="128">
        <v>2007</v>
      </c>
      <c r="D67" s="128" t="s">
        <v>18535</v>
      </c>
      <c r="E67" s="129" t="s">
        <v>18960</v>
      </c>
      <c r="F67" s="130" t="s">
        <v>18962</v>
      </c>
    </row>
    <row r="68" spans="1:6" ht="20.149999999999999" customHeight="1" x14ac:dyDescent="0.35">
      <c r="A68" s="128">
        <f t="shared" si="1"/>
        <v>67</v>
      </c>
      <c r="B68" s="129" t="s">
        <v>18958</v>
      </c>
      <c r="C68" s="128">
        <v>2007</v>
      </c>
      <c r="D68" s="128" t="s">
        <v>18531</v>
      </c>
      <c r="E68" s="129" t="s">
        <v>18957</v>
      </c>
      <c r="F68" s="129" t="s">
        <v>18959</v>
      </c>
    </row>
    <row r="69" spans="1:6" ht="20.149999999999999" customHeight="1" x14ac:dyDescent="0.35">
      <c r="A69" s="128">
        <f t="shared" si="1"/>
        <v>68</v>
      </c>
      <c r="B69" s="129" t="s">
        <v>18955</v>
      </c>
      <c r="C69" s="128">
        <v>2007</v>
      </c>
      <c r="D69" s="128" t="s">
        <v>18528</v>
      </c>
      <c r="E69" s="129" t="s">
        <v>18954</v>
      </c>
      <c r="F69" s="129" t="s">
        <v>18956</v>
      </c>
    </row>
    <row r="70" spans="1:6" ht="20.149999999999999" customHeight="1" x14ac:dyDescent="0.35">
      <c r="A70" s="128">
        <f t="shared" si="1"/>
        <v>69</v>
      </c>
      <c r="B70" s="129" t="s">
        <v>18952</v>
      </c>
      <c r="C70" s="128">
        <v>2007</v>
      </c>
      <c r="D70" s="128" t="s">
        <v>18524</v>
      </c>
      <c r="E70" s="129" t="s">
        <v>18951</v>
      </c>
      <c r="F70" s="129" t="s">
        <v>18953</v>
      </c>
    </row>
    <row r="71" spans="1:6" ht="20.149999999999999" customHeight="1" x14ac:dyDescent="0.35">
      <c r="A71" s="128">
        <f t="shared" si="1"/>
        <v>70</v>
      </c>
      <c r="B71" s="129" t="s">
        <v>18949</v>
      </c>
      <c r="C71" s="128">
        <v>2007</v>
      </c>
      <c r="D71" s="128" t="s">
        <v>18520</v>
      </c>
      <c r="E71" s="129" t="s">
        <v>18948</v>
      </c>
      <c r="F71" s="129" t="s">
        <v>18950</v>
      </c>
    </row>
    <row r="72" spans="1:6" ht="20.149999999999999" customHeight="1" x14ac:dyDescent="0.35">
      <c r="A72" s="128">
        <f t="shared" si="1"/>
        <v>71</v>
      </c>
      <c r="B72" s="129" t="s">
        <v>18946</v>
      </c>
      <c r="C72" s="128">
        <v>2007</v>
      </c>
      <c r="D72" s="128" t="s">
        <v>18516</v>
      </c>
      <c r="E72" s="130" t="s">
        <v>18945</v>
      </c>
      <c r="F72" s="130" t="s">
        <v>18947</v>
      </c>
    </row>
    <row r="73" spans="1:6" ht="20.149999999999999" customHeight="1" x14ac:dyDescent="0.35">
      <c r="A73" s="128">
        <f t="shared" si="1"/>
        <v>72</v>
      </c>
      <c r="B73" s="129" t="s">
        <v>18943</v>
      </c>
      <c r="C73" s="128">
        <v>2007</v>
      </c>
      <c r="D73" s="128" t="s">
        <v>18512</v>
      </c>
      <c r="E73" s="129" t="s">
        <v>18942</v>
      </c>
      <c r="F73" s="129" t="s">
        <v>18944</v>
      </c>
    </row>
    <row r="74" spans="1:6" ht="20.149999999999999" customHeight="1" x14ac:dyDescent="0.35">
      <c r="A74" s="128">
        <f t="shared" si="1"/>
        <v>73</v>
      </c>
      <c r="B74" s="129" t="s">
        <v>18940</v>
      </c>
      <c r="C74" s="128">
        <v>2007</v>
      </c>
      <c r="D74" s="128" t="s">
        <v>18508</v>
      </c>
      <c r="E74" s="129" t="s">
        <v>18939</v>
      </c>
      <c r="F74" s="130" t="s">
        <v>18941</v>
      </c>
    </row>
    <row r="75" spans="1:6" ht="20.149999999999999" customHeight="1" x14ac:dyDescent="0.35">
      <c r="A75" s="128">
        <f t="shared" si="1"/>
        <v>74</v>
      </c>
      <c r="B75" s="129" t="s">
        <v>18937</v>
      </c>
      <c r="C75" s="128">
        <v>2007</v>
      </c>
      <c r="D75" s="128" t="s">
        <v>18505</v>
      </c>
      <c r="E75" s="129" t="s">
        <v>18936</v>
      </c>
      <c r="F75" s="129" t="s">
        <v>18938</v>
      </c>
    </row>
    <row r="76" spans="1:6" ht="20.149999999999999" customHeight="1" x14ac:dyDescent="0.35">
      <c r="A76" s="128">
        <f t="shared" si="1"/>
        <v>75</v>
      </c>
      <c r="B76" s="129" t="s">
        <v>18934</v>
      </c>
      <c r="C76" s="128">
        <v>2008</v>
      </c>
      <c r="D76" s="128" t="s">
        <v>18547</v>
      </c>
      <c r="E76" s="129" t="s">
        <v>18933</v>
      </c>
      <c r="F76" s="129" t="s">
        <v>18935</v>
      </c>
    </row>
    <row r="77" spans="1:6" ht="20.149999999999999" customHeight="1" x14ac:dyDescent="0.35">
      <c r="A77" s="128">
        <f t="shared" si="1"/>
        <v>76</v>
      </c>
      <c r="B77" s="129" t="s">
        <v>18931</v>
      </c>
      <c r="C77" s="128">
        <v>2008</v>
      </c>
      <c r="D77" s="128" t="s">
        <v>18543</v>
      </c>
      <c r="E77" s="129" t="s">
        <v>18930</v>
      </c>
      <c r="F77" s="130" t="s">
        <v>18932</v>
      </c>
    </row>
    <row r="78" spans="1:6" ht="20.149999999999999" customHeight="1" x14ac:dyDescent="0.35">
      <c r="A78" s="128">
        <f t="shared" si="1"/>
        <v>77</v>
      </c>
      <c r="B78" s="129" t="s">
        <v>18928</v>
      </c>
      <c r="C78" s="128">
        <v>2008</v>
      </c>
      <c r="D78" s="128" t="s">
        <v>18539</v>
      </c>
      <c r="E78" s="129" t="s">
        <v>18927</v>
      </c>
      <c r="F78" s="129" t="s">
        <v>18929</v>
      </c>
    </row>
    <row r="79" spans="1:6" ht="20.149999999999999" customHeight="1" x14ac:dyDescent="0.35">
      <c r="A79" s="128">
        <f t="shared" si="1"/>
        <v>78</v>
      </c>
      <c r="B79" s="129" t="s">
        <v>18925</v>
      </c>
      <c r="C79" s="128">
        <v>2008</v>
      </c>
      <c r="D79" s="128" t="s">
        <v>18535</v>
      </c>
      <c r="E79" s="129" t="s">
        <v>18924</v>
      </c>
      <c r="F79" s="129" t="s">
        <v>18926</v>
      </c>
    </row>
    <row r="80" spans="1:6" ht="20.149999999999999" customHeight="1" x14ac:dyDescent="0.35">
      <c r="A80" s="128">
        <f t="shared" si="1"/>
        <v>79</v>
      </c>
      <c r="B80" s="129" t="s">
        <v>18922</v>
      </c>
      <c r="C80" s="128">
        <v>2008</v>
      </c>
      <c r="D80" s="128" t="s">
        <v>18531</v>
      </c>
      <c r="E80" s="129" t="s">
        <v>18921</v>
      </c>
      <c r="F80" s="129" t="s">
        <v>18923</v>
      </c>
    </row>
    <row r="81" spans="1:6" ht="20.149999999999999" customHeight="1" x14ac:dyDescent="0.35">
      <c r="A81" s="128">
        <f t="shared" si="1"/>
        <v>80</v>
      </c>
      <c r="B81" s="129" t="s">
        <v>18919</v>
      </c>
      <c r="C81" s="128">
        <v>2008</v>
      </c>
      <c r="D81" s="128" t="s">
        <v>18528</v>
      </c>
      <c r="E81" s="129" t="s">
        <v>18918</v>
      </c>
      <c r="F81" s="129" t="s">
        <v>18920</v>
      </c>
    </row>
    <row r="82" spans="1:6" ht="20.149999999999999" customHeight="1" x14ac:dyDescent="0.35">
      <c r="A82" s="128">
        <f t="shared" si="1"/>
        <v>81</v>
      </c>
      <c r="B82" s="129" t="s">
        <v>18916</v>
      </c>
      <c r="C82" s="128">
        <v>2008</v>
      </c>
      <c r="D82" s="128" t="s">
        <v>18524</v>
      </c>
      <c r="E82" s="129" t="s">
        <v>18913</v>
      </c>
      <c r="F82" s="129" t="s">
        <v>18917</v>
      </c>
    </row>
    <row r="83" spans="1:6" ht="20.149999999999999" customHeight="1" x14ac:dyDescent="0.35">
      <c r="A83" s="128">
        <f t="shared" si="1"/>
        <v>82</v>
      </c>
      <c r="B83" s="129" t="s">
        <v>18914</v>
      </c>
      <c r="C83" s="128">
        <v>2008</v>
      </c>
      <c r="D83" s="128" t="s">
        <v>18520</v>
      </c>
      <c r="E83" s="129" t="s">
        <v>18913</v>
      </c>
      <c r="F83" s="129" t="s">
        <v>18915</v>
      </c>
    </row>
    <row r="84" spans="1:6" ht="20.149999999999999" customHeight="1" x14ac:dyDescent="0.35">
      <c r="A84" s="128">
        <f t="shared" si="1"/>
        <v>83</v>
      </c>
      <c r="B84" s="129" t="s">
        <v>18911</v>
      </c>
      <c r="C84" s="128">
        <v>2008</v>
      </c>
      <c r="D84" s="128" t="s">
        <v>18516</v>
      </c>
      <c r="E84" s="129" t="s">
        <v>18910</v>
      </c>
      <c r="F84" s="129" t="s">
        <v>18912</v>
      </c>
    </row>
    <row r="85" spans="1:6" ht="20.149999999999999" customHeight="1" x14ac:dyDescent="0.35">
      <c r="A85" s="128">
        <f t="shared" si="1"/>
        <v>84</v>
      </c>
      <c r="B85" s="129" t="s">
        <v>18908</v>
      </c>
      <c r="C85" s="128">
        <v>2008</v>
      </c>
      <c r="D85" s="128" t="s">
        <v>18512</v>
      </c>
      <c r="E85" s="129" t="s">
        <v>18907</v>
      </c>
      <c r="F85" s="129" t="s">
        <v>18909</v>
      </c>
    </row>
    <row r="86" spans="1:6" ht="20.149999999999999" customHeight="1" x14ac:dyDescent="0.35">
      <c r="A86" s="128">
        <f t="shared" si="1"/>
        <v>85</v>
      </c>
      <c r="B86" s="129" t="s">
        <v>18905</v>
      </c>
      <c r="C86" s="128">
        <v>2008</v>
      </c>
      <c r="D86" s="128" t="s">
        <v>18508</v>
      </c>
      <c r="E86" s="129" t="s">
        <v>18904</v>
      </c>
      <c r="F86" s="130" t="s">
        <v>18906</v>
      </c>
    </row>
    <row r="87" spans="1:6" ht="20.149999999999999" customHeight="1" x14ac:dyDescent="0.35">
      <c r="A87" s="128">
        <f t="shared" si="1"/>
        <v>86</v>
      </c>
      <c r="B87" s="129" t="s">
        <v>18902</v>
      </c>
      <c r="C87" s="128">
        <v>2008</v>
      </c>
      <c r="D87" s="128" t="s">
        <v>18505</v>
      </c>
      <c r="E87" s="129" t="s">
        <v>18897</v>
      </c>
      <c r="F87" s="130" t="s">
        <v>18903</v>
      </c>
    </row>
    <row r="88" spans="1:6" ht="20.149999999999999" customHeight="1" x14ac:dyDescent="0.35">
      <c r="A88" s="128">
        <f t="shared" si="1"/>
        <v>87</v>
      </c>
      <c r="B88" s="129" t="s">
        <v>18900</v>
      </c>
      <c r="C88" s="128">
        <v>2009</v>
      </c>
      <c r="D88" s="128" t="s">
        <v>18547</v>
      </c>
      <c r="E88" s="129" t="s">
        <v>18897</v>
      </c>
      <c r="F88" s="130" t="s">
        <v>18901</v>
      </c>
    </row>
    <row r="89" spans="1:6" ht="20.149999999999999" customHeight="1" x14ac:dyDescent="0.35">
      <c r="A89" s="128">
        <f t="shared" si="1"/>
        <v>88</v>
      </c>
      <c r="B89" s="129" t="s">
        <v>18898</v>
      </c>
      <c r="C89" s="128">
        <v>2009</v>
      </c>
      <c r="D89" s="128" t="s">
        <v>18543</v>
      </c>
      <c r="E89" s="129" t="s">
        <v>18897</v>
      </c>
      <c r="F89" s="130" t="s">
        <v>18899</v>
      </c>
    </row>
    <row r="90" spans="1:6" ht="20.149999999999999" customHeight="1" x14ac:dyDescent="0.35">
      <c r="A90" s="128">
        <f t="shared" si="1"/>
        <v>89</v>
      </c>
      <c r="B90" s="130" t="s">
        <v>18895</v>
      </c>
      <c r="C90" s="128">
        <v>2009</v>
      </c>
      <c r="D90" s="128" t="s">
        <v>18539</v>
      </c>
      <c r="E90" s="129" t="s">
        <v>18894</v>
      </c>
      <c r="F90" s="129" t="s">
        <v>18896</v>
      </c>
    </row>
    <row r="91" spans="1:6" ht="20.149999999999999" customHeight="1" x14ac:dyDescent="0.35">
      <c r="A91" s="128">
        <f t="shared" si="1"/>
        <v>90</v>
      </c>
      <c r="B91" s="129" t="s">
        <v>18892</v>
      </c>
      <c r="C91" s="128">
        <v>2009</v>
      </c>
      <c r="D91" s="128" t="s">
        <v>18535</v>
      </c>
      <c r="E91" s="129" t="s">
        <v>18891</v>
      </c>
      <c r="F91" s="129" t="s">
        <v>18893</v>
      </c>
    </row>
    <row r="92" spans="1:6" ht="20.149999999999999" customHeight="1" x14ac:dyDescent="0.35">
      <c r="A92" s="128">
        <f t="shared" si="1"/>
        <v>91</v>
      </c>
      <c r="B92" s="129" t="s">
        <v>18889</v>
      </c>
      <c r="C92" s="128">
        <v>2009</v>
      </c>
      <c r="D92" s="128" t="s">
        <v>18531</v>
      </c>
      <c r="E92" s="129" t="s">
        <v>18888</v>
      </c>
      <c r="F92" s="129" t="s">
        <v>18890</v>
      </c>
    </row>
    <row r="93" spans="1:6" ht="20.149999999999999" customHeight="1" x14ac:dyDescent="0.35">
      <c r="A93" s="128">
        <f t="shared" si="1"/>
        <v>92</v>
      </c>
      <c r="B93" s="129" t="s">
        <v>18886</v>
      </c>
      <c r="C93" s="128">
        <v>2009</v>
      </c>
      <c r="D93" s="128" t="s">
        <v>18528</v>
      </c>
      <c r="E93" s="129" t="s">
        <v>18885</v>
      </c>
      <c r="F93" s="130" t="s">
        <v>18887</v>
      </c>
    </row>
    <row r="94" spans="1:6" ht="20.149999999999999" customHeight="1" x14ac:dyDescent="0.35">
      <c r="A94" s="128">
        <f t="shared" si="1"/>
        <v>93</v>
      </c>
      <c r="B94" s="129" t="s">
        <v>18883</v>
      </c>
      <c r="C94" s="128">
        <v>2009</v>
      </c>
      <c r="D94" s="128" t="s">
        <v>18524</v>
      </c>
      <c r="E94" s="129" t="s">
        <v>18882</v>
      </c>
      <c r="F94" s="129" t="s">
        <v>18884</v>
      </c>
    </row>
    <row r="95" spans="1:6" ht="20.149999999999999" customHeight="1" x14ac:dyDescent="0.35">
      <c r="A95" s="128">
        <f t="shared" si="1"/>
        <v>94</v>
      </c>
      <c r="B95" s="129" t="s">
        <v>18880</v>
      </c>
      <c r="C95" s="128">
        <v>2009</v>
      </c>
      <c r="D95" s="128" t="s">
        <v>18520</v>
      </c>
      <c r="E95" s="129" t="s">
        <v>18879</v>
      </c>
      <c r="F95" s="129" t="s">
        <v>18881</v>
      </c>
    </row>
    <row r="96" spans="1:6" ht="20.149999999999999" customHeight="1" x14ac:dyDescent="0.35">
      <c r="A96" s="128">
        <f t="shared" si="1"/>
        <v>95</v>
      </c>
      <c r="B96" s="129" t="s">
        <v>18877</v>
      </c>
      <c r="C96" s="128">
        <v>2009</v>
      </c>
      <c r="D96" s="128" t="s">
        <v>18516</v>
      </c>
      <c r="E96" s="129" t="s">
        <v>18874</v>
      </c>
      <c r="F96" s="129" t="s">
        <v>18878</v>
      </c>
    </row>
    <row r="97" spans="1:6" ht="20.149999999999999" customHeight="1" x14ac:dyDescent="0.35">
      <c r="A97" s="128">
        <f t="shared" si="1"/>
        <v>96</v>
      </c>
      <c r="B97" s="130" t="s">
        <v>18875</v>
      </c>
      <c r="C97" s="128">
        <v>2009</v>
      </c>
      <c r="D97" s="128" t="s">
        <v>18512</v>
      </c>
      <c r="E97" s="129" t="s">
        <v>18874</v>
      </c>
      <c r="F97" s="129" t="s">
        <v>18876</v>
      </c>
    </row>
    <row r="98" spans="1:6" ht="20.149999999999999" customHeight="1" x14ac:dyDescent="0.35">
      <c r="A98" s="128">
        <f t="shared" si="1"/>
        <v>97</v>
      </c>
      <c r="B98" s="129" t="s">
        <v>18872</v>
      </c>
      <c r="C98" s="128">
        <v>2009</v>
      </c>
      <c r="D98" s="128" t="s">
        <v>18508</v>
      </c>
      <c r="E98" s="129" t="s">
        <v>18871</v>
      </c>
      <c r="F98" s="129" t="s">
        <v>18873</v>
      </c>
    </row>
    <row r="99" spans="1:6" ht="20.149999999999999" customHeight="1" x14ac:dyDescent="0.35">
      <c r="A99" s="128">
        <f t="shared" si="1"/>
        <v>98</v>
      </c>
      <c r="B99" s="129" t="s">
        <v>18869</v>
      </c>
      <c r="C99" s="128">
        <v>2009</v>
      </c>
      <c r="D99" s="128" t="s">
        <v>18505</v>
      </c>
      <c r="E99" s="129" t="s">
        <v>18868</v>
      </c>
      <c r="F99" s="129" t="s">
        <v>18870</v>
      </c>
    </row>
    <row r="100" spans="1:6" ht="20.149999999999999" customHeight="1" x14ac:dyDescent="0.35">
      <c r="A100" s="128">
        <f t="shared" si="1"/>
        <v>99</v>
      </c>
      <c r="B100" s="129" t="s">
        <v>18866</v>
      </c>
      <c r="C100" s="128">
        <v>2010</v>
      </c>
      <c r="D100" s="128" t="s">
        <v>18547</v>
      </c>
      <c r="E100" s="129" t="s">
        <v>18865</v>
      </c>
      <c r="F100" s="129" t="s">
        <v>18867</v>
      </c>
    </row>
    <row r="101" spans="1:6" ht="20.149999999999999" customHeight="1" x14ac:dyDescent="0.35">
      <c r="A101" s="128">
        <f t="shared" si="1"/>
        <v>100</v>
      </c>
      <c r="B101" s="129" t="s">
        <v>18863</v>
      </c>
      <c r="C101" s="128">
        <v>2010</v>
      </c>
      <c r="D101" s="128" t="s">
        <v>18543</v>
      </c>
      <c r="E101" s="129" t="s">
        <v>18862</v>
      </c>
      <c r="F101" s="129" t="s">
        <v>18864</v>
      </c>
    </row>
    <row r="102" spans="1:6" ht="20.149999999999999" customHeight="1" x14ac:dyDescent="0.35">
      <c r="A102" s="128">
        <f t="shared" si="1"/>
        <v>101</v>
      </c>
      <c r="B102" s="129" t="s">
        <v>15</v>
      </c>
      <c r="C102" s="128">
        <v>2010</v>
      </c>
      <c r="D102" s="128" t="s">
        <v>18539</v>
      </c>
      <c r="E102" s="129" t="s">
        <v>18860</v>
      </c>
      <c r="F102" s="129" t="s">
        <v>18861</v>
      </c>
    </row>
    <row r="103" spans="1:6" ht="20.149999999999999" customHeight="1" x14ac:dyDescent="0.35">
      <c r="A103" s="128">
        <f t="shared" si="1"/>
        <v>102</v>
      </c>
      <c r="B103" s="129" t="s">
        <v>18858</v>
      </c>
      <c r="C103" s="128">
        <v>2010</v>
      </c>
      <c r="D103" s="128" t="s">
        <v>18535</v>
      </c>
      <c r="E103" s="129" t="s">
        <v>18857</v>
      </c>
      <c r="F103" s="129" t="s">
        <v>18859</v>
      </c>
    </row>
    <row r="104" spans="1:6" ht="20.149999999999999" customHeight="1" x14ac:dyDescent="0.35">
      <c r="A104" s="128">
        <f t="shared" si="1"/>
        <v>103</v>
      </c>
      <c r="B104" s="129" t="s">
        <v>18855</v>
      </c>
      <c r="C104" s="128">
        <v>2010</v>
      </c>
      <c r="D104" s="128" t="s">
        <v>18531</v>
      </c>
      <c r="E104" s="129" t="s">
        <v>18854</v>
      </c>
      <c r="F104" s="129" t="s">
        <v>18856</v>
      </c>
    </row>
    <row r="105" spans="1:6" ht="20.149999999999999" customHeight="1" x14ac:dyDescent="0.35">
      <c r="A105" s="128">
        <f t="shared" si="1"/>
        <v>104</v>
      </c>
      <c r="B105" s="129" t="s">
        <v>18852</v>
      </c>
      <c r="C105" s="128">
        <v>2010</v>
      </c>
      <c r="D105" s="128" t="s">
        <v>18528</v>
      </c>
      <c r="E105" s="129" t="s">
        <v>18851</v>
      </c>
      <c r="F105" s="129" t="s">
        <v>18853</v>
      </c>
    </row>
    <row r="106" spans="1:6" ht="20.149999999999999" customHeight="1" x14ac:dyDescent="0.35">
      <c r="A106" s="128">
        <f t="shared" si="1"/>
        <v>105</v>
      </c>
      <c r="B106" s="129" t="s">
        <v>18849</v>
      </c>
      <c r="C106" s="128">
        <v>2010</v>
      </c>
      <c r="D106" s="128" t="s">
        <v>18524</v>
      </c>
      <c r="E106" s="129" t="s">
        <v>18848</v>
      </c>
      <c r="F106" s="129" t="s">
        <v>18850</v>
      </c>
    </row>
    <row r="107" spans="1:6" ht="20.149999999999999" customHeight="1" x14ac:dyDescent="0.35">
      <c r="A107" s="128">
        <f t="shared" si="1"/>
        <v>106</v>
      </c>
      <c r="B107" s="129" t="s">
        <v>18846</v>
      </c>
      <c r="C107" s="128">
        <v>2010</v>
      </c>
      <c r="D107" s="128" t="s">
        <v>18520</v>
      </c>
      <c r="E107" s="129" t="s">
        <v>18845</v>
      </c>
      <c r="F107" s="129" t="s">
        <v>18847</v>
      </c>
    </row>
    <row r="108" spans="1:6" ht="20.149999999999999" customHeight="1" x14ac:dyDescent="0.35">
      <c r="A108" s="128">
        <f t="shared" si="1"/>
        <v>107</v>
      </c>
      <c r="B108" s="129" t="s">
        <v>18843</v>
      </c>
      <c r="C108" s="128">
        <v>2010</v>
      </c>
      <c r="D108" s="128" t="s">
        <v>18516</v>
      </c>
      <c r="E108" s="129" t="s">
        <v>18842</v>
      </c>
      <c r="F108" s="129" t="s">
        <v>18844</v>
      </c>
    </row>
    <row r="109" spans="1:6" ht="20.149999999999999" customHeight="1" x14ac:dyDescent="0.35">
      <c r="A109" s="128">
        <f t="shared" si="1"/>
        <v>108</v>
      </c>
      <c r="B109" s="129" t="s">
        <v>18840</v>
      </c>
      <c r="C109" s="128">
        <v>2010</v>
      </c>
      <c r="D109" s="128" t="s">
        <v>18512</v>
      </c>
      <c r="E109" s="129" t="s">
        <v>18839</v>
      </c>
      <c r="F109" s="129" t="s">
        <v>18841</v>
      </c>
    </row>
    <row r="110" spans="1:6" ht="20.149999999999999" customHeight="1" x14ac:dyDescent="0.35">
      <c r="A110" s="128">
        <f t="shared" si="1"/>
        <v>109</v>
      </c>
      <c r="B110" s="129" t="s">
        <v>18837</v>
      </c>
      <c r="C110" s="128">
        <v>2010</v>
      </c>
      <c r="D110" s="128" t="s">
        <v>18508</v>
      </c>
      <c r="E110" s="129" t="s">
        <v>18836</v>
      </c>
      <c r="F110" s="129" t="s">
        <v>18838</v>
      </c>
    </row>
    <row r="111" spans="1:6" ht="20.149999999999999" customHeight="1" x14ac:dyDescent="0.35">
      <c r="A111" s="128">
        <f t="shared" si="1"/>
        <v>110</v>
      </c>
      <c r="B111" s="129" t="s">
        <v>18834</v>
      </c>
      <c r="C111" s="128">
        <v>2010</v>
      </c>
      <c r="D111" s="128" t="s">
        <v>18505</v>
      </c>
      <c r="E111" s="129" t="s">
        <v>18833</v>
      </c>
      <c r="F111" s="129" t="s">
        <v>18835</v>
      </c>
    </row>
    <row r="112" spans="1:6" ht="20.149999999999999" customHeight="1" x14ac:dyDescent="0.35">
      <c r="A112" s="128">
        <f t="shared" si="1"/>
        <v>111</v>
      </c>
      <c r="B112" s="129" t="s">
        <v>18831</v>
      </c>
      <c r="C112" s="128">
        <v>2011</v>
      </c>
      <c r="D112" s="128" t="s">
        <v>18547</v>
      </c>
      <c r="E112" s="129" t="s">
        <v>18830</v>
      </c>
      <c r="F112" s="129" t="s">
        <v>18832</v>
      </c>
    </row>
    <row r="113" spans="1:6" ht="20.149999999999999" customHeight="1" x14ac:dyDescent="0.35">
      <c r="A113" s="128">
        <f t="shared" si="1"/>
        <v>112</v>
      </c>
      <c r="B113" s="129" t="s">
        <v>18828</v>
      </c>
      <c r="C113" s="128">
        <v>2011</v>
      </c>
      <c r="D113" s="128" t="s">
        <v>18543</v>
      </c>
      <c r="E113" s="129" t="s">
        <v>18827</v>
      </c>
      <c r="F113" s="129" t="s">
        <v>18829</v>
      </c>
    </row>
    <row r="114" spans="1:6" ht="20.149999999999999" customHeight="1" x14ac:dyDescent="0.35">
      <c r="A114" s="128">
        <f t="shared" si="1"/>
        <v>113</v>
      </c>
      <c r="B114" s="129" t="s">
        <v>18825</v>
      </c>
      <c r="C114" s="128">
        <v>2011</v>
      </c>
      <c r="D114" s="128" t="s">
        <v>18539</v>
      </c>
      <c r="E114" s="129" t="s">
        <v>18824</v>
      </c>
      <c r="F114" s="129" t="s">
        <v>18826</v>
      </c>
    </row>
    <row r="115" spans="1:6" ht="20.149999999999999" customHeight="1" x14ac:dyDescent="0.35">
      <c r="A115" s="128">
        <f t="shared" si="1"/>
        <v>114</v>
      </c>
      <c r="B115" s="129" t="s">
        <v>18822</v>
      </c>
      <c r="C115" s="128">
        <v>2011</v>
      </c>
      <c r="D115" s="128" t="s">
        <v>18535</v>
      </c>
      <c r="E115" s="129" t="s">
        <v>18821</v>
      </c>
      <c r="F115" s="129" t="s">
        <v>18823</v>
      </c>
    </row>
    <row r="116" spans="1:6" ht="20.149999999999999" customHeight="1" x14ac:dyDescent="0.35">
      <c r="A116" s="128">
        <f t="shared" si="1"/>
        <v>115</v>
      </c>
      <c r="B116" s="129" t="s">
        <v>18819</v>
      </c>
      <c r="C116" s="128">
        <v>2011</v>
      </c>
      <c r="D116" s="128" t="s">
        <v>18531</v>
      </c>
      <c r="E116" s="129" t="s">
        <v>18527</v>
      </c>
      <c r="F116" s="129" t="s">
        <v>18820</v>
      </c>
    </row>
    <row r="117" spans="1:6" ht="20.149999999999999" customHeight="1" x14ac:dyDescent="0.35">
      <c r="A117" s="128">
        <f t="shared" si="1"/>
        <v>116</v>
      </c>
      <c r="B117" s="129" t="s">
        <v>18817</v>
      </c>
      <c r="C117" s="128">
        <v>2011</v>
      </c>
      <c r="D117" s="128" t="s">
        <v>18528</v>
      </c>
      <c r="E117" s="129" t="s">
        <v>18816</v>
      </c>
      <c r="F117" s="129" t="s">
        <v>18818</v>
      </c>
    </row>
    <row r="118" spans="1:6" ht="20.149999999999999" customHeight="1" x14ac:dyDescent="0.35">
      <c r="A118" s="128">
        <f t="shared" si="1"/>
        <v>117</v>
      </c>
      <c r="B118" s="129" t="s">
        <v>18814</v>
      </c>
      <c r="C118" s="128">
        <v>2011</v>
      </c>
      <c r="D118" s="128" t="s">
        <v>18524</v>
      </c>
      <c r="E118" s="129" t="s">
        <v>18813</v>
      </c>
      <c r="F118" s="129" t="s">
        <v>18815</v>
      </c>
    </row>
    <row r="119" spans="1:6" ht="20.149999999999999" customHeight="1" x14ac:dyDescent="0.35">
      <c r="A119" s="128">
        <f t="shared" si="1"/>
        <v>118</v>
      </c>
      <c r="B119" s="129" t="s">
        <v>18811</v>
      </c>
      <c r="C119" s="128">
        <v>2011</v>
      </c>
      <c r="D119" s="128" t="s">
        <v>18520</v>
      </c>
      <c r="E119" s="129" t="s">
        <v>18810</v>
      </c>
      <c r="F119" s="129" t="s">
        <v>18812</v>
      </c>
    </row>
    <row r="120" spans="1:6" ht="20.149999999999999" customHeight="1" x14ac:dyDescent="0.35">
      <c r="A120" s="128">
        <f t="shared" si="1"/>
        <v>119</v>
      </c>
      <c r="B120" s="129" t="s">
        <v>18808</v>
      </c>
      <c r="C120" s="128">
        <v>2011</v>
      </c>
      <c r="D120" s="128" t="s">
        <v>18516</v>
      </c>
      <c r="E120" s="129" t="s">
        <v>18807</v>
      </c>
      <c r="F120" s="129" t="s">
        <v>18809</v>
      </c>
    </row>
    <row r="121" spans="1:6" ht="20.149999999999999" customHeight="1" x14ac:dyDescent="0.35">
      <c r="A121" s="128">
        <f t="shared" si="1"/>
        <v>120</v>
      </c>
      <c r="B121" s="129" t="s">
        <v>18805</v>
      </c>
      <c r="C121" s="128">
        <v>2011</v>
      </c>
      <c r="D121" s="128" t="s">
        <v>18512</v>
      </c>
      <c r="E121" s="129" t="s">
        <v>18804</v>
      </c>
      <c r="F121" s="129" t="s">
        <v>18806</v>
      </c>
    </row>
    <row r="122" spans="1:6" ht="20.149999999999999" customHeight="1" x14ac:dyDescent="0.35">
      <c r="A122" s="128">
        <f t="shared" si="1"/>
        <v>121</v>
      </c>
      <c r="B122" s="129" t="s">
        <v>18802</v>
      </c>
      <c r="C122" s="128">
        <v>2011</v>
      </c>
      <c r="D122" s="128" t="s">
        <v>18508</v>
      </c>
      <c r="E122" s="129" t="s">
        <v>18801</v>
      </c>
      <c r="F122" s="129" t="s">
        <v>18803</v>
      </c>
    </row>
    <row r="123" spans="1:6" ht="20.149999999999999" customHeight="1" x14ac:dyDescent="0.35">
      <c r="A123" s="128">
        <f t="shared" si="1"/>
        <v>122</v>
      </c>
      <c r="B123" s="129" t="s">
        <v>18799</v>
      </c>
      <c r="C123" s="128">
        <v>2011</v>
      </c>
      <c r="D123" s="128" t="s">
        <v>18505</v>
      </c>
      <c r="E123" s="129" t="s">
        <v>18798</v>
      </c>
      <c r="F123" s="129" t="s">
        <v>18800</v>
      </c>
    </row>
    <row r="124" spans="1:6" ht="20.149999999999999" customHeight="1" x14ac:dyDescent="0.35">
      <c r="A124" s="128">
        <f t="shared" si="1"/>
        <v>123</v>
      </c>
      <c r="B124" s="129" t="s">
        <v>18796</v>
      </c>
      <c r="C124" s="128">
        <v>2012</v>
      </c>
      <c r="D124" s="128" t="s">
        <v>18547</v>
      </c>
      <c r="E124" s="129" t="s">
        <v>18795</v>
      </c>
      <c r="F124" s="129" t="s">
        <v>18797</v>
      </c>
    </row>
    <row r="125" spans="1:6" ht="20.149999999999999" customHeight="1" x14ac:dyDescent="0.35">
      <c r="A125" s="128">
        <f t="shared" si="1"/>
        <v>124</v>
      </c>
      <c r="B125" s="129" t="s">
        <v>18793</v>
      </c>
      <c r="C125" s="128">
        <v>2012</v>
      </c>
      <c r="D125" s="128" t="s">
        <v>18543</v>
      </c>
      <c r="E125" s="129" t="s">
        <v>18792</v>
      </c>
      <c r="F125" s="129" t="s">
        <v>18794</v>
      </c>
    </row>
    <row r="126" spans="1:6" ht="20.149999999999999" customHeight="1" x14ac:dyDescent="0.35">
      <c r="A126" s="128">
        <f t="shared" si="1"/>
        <v>125</v>
      </c>
      <c r="B126" s="129" t="s">
        <v>18790</v>
      </c>
      <c r="C126" s="128">
        <v>2012</v>
      </c>
      <c r="D126" s="128" t="s">
        <v>18539</v>
      </c>
      <c r="E126" s="129" t="s">
        <v>18789</v>
      </c>
      <c r="F126" s="129" t="s">
        <v>18791</v>
      </c>
    </row>
    <row r="127" spans="1:6" ht="20.149999999999999" customHeight="1" x14ac:dyDescent="0.35">
      <c r="A127" s="128">
        <f t="shared" si="1"/>
        <v>126</v>
      </c>
      <c r="B127" s="129" t="s">
        <v>18787</v>
      </c>
      <c r="C127" s="128">
        <v>2012</v>
      </c>
      <c r="D127" s="128" t="s">
        <v>18535</v>
      </c>
      <c r="E127" s="129" t="s">
        <v>18786</v>
      </c>
      <c r="F127" s="129" t="s">
        <v>18788</v>
      </c>
    </row>
    <row r="128" spans="1:6" ht="20.149999999999999" customHeight="1" x14ac:dyDescent="0.35">
      <c r="A128" s="128">
        <f t="shared" si="1"/>
        <v>127</v>
      </c>
      <c r="B128" s="129" t="s">
        <v>18784</v>
      </c>
      <c r="C128" s="128">
        <v>2012</v>
      </c>
      <c r="D128" s="128" t="s">
        <v>18531</v>
      </c>
      <c r="E128" s="129" t="s">
        <v>18783</v>
      </c>
      <c r="F128" s="129" t="s">
        <v>18785</v>
      </c>
    </row>
    <row r="129" spans="1:6" ht="20.149999999999999" customHeight="1" x14ac:dyDescent="0.35">
      <c r="A129" s="128">
        <f t="shared" si="1"/>
        <v>128</v>
      </c>
      <c r="B129" s="129" t="s">
        <v>18781</v>
      </c>
      <c r="C129" s="128">
        <v>2012</v>
      </c>
      <c r="D129" s="128" t="s">
        <v>18528</v>
      </c>
      <c r="E129" s="129" t="s">
        <v>18780</v>
      </c>
      <c r="F129" s="129" t="s">
        <v>18782</v>
      </c>
    </row>
    <row r="130" spans="1:6" ht="20.149999999999999" customHeight="1" x14ac:dyDescent="0.35">
      <c r="A130" s="128">
        <f t="shared" si="1"/>
        <v>129</v>
      </c>
      <c r="B130" s="129" t="s">
        <v>18778</v>
      </c>
      <c r="C130" s="128">
        <v>2012</v>
      </c>
      <c r="D130" s="128" t="s">
        <v>18524</v>
      </c>
      <c r="E130" s="129" t="s">
        <v>18777</v>
      </c>
      <c r="F130" s="131" t="s">
        <v>18779</v>
      </c>
    </row>
    <row r="131" spans="1:6" ht="20.149999999999999" customHeight="1" x14ac:dyDescent="0.35">
      <c r="A131" s="128">
        <f t="shared" ref="A131:A194" si="2">A130+1</f>
        <v>130</v>
      </c>
      <c r="B131" s="129" t="s">
        <v>18775</v>
      </c>
      <c r="C131" s="128">
        <v>2012</v>
      </c>
      <c r="D131" s="128" t="s">
        <v>18520</v>
      </c>
      <c r="E131" s="129" t="s">
        <v>18774</v>
      </c>
      <c r="F131" s="131" t="s">
        <v>18776</v>
      </c>
    </row>
    <row r="132" spans="1:6" ht="20.149999999999999" customHeight="1" x14ac:dyDescent="0.35">
      <c r="A132" s="128">
        <f t="shared" si="2"/>
        <v>131</v>
      </c>
      <c r="B132" s="129" t="s">
        <v>18772</v>
      </c>
      <c r="C132" s="128">
        <v>2012</v>
      </c>
      <c r="D132" s="128" t="s">
        <v>18516</v>
      </c>
      <c r="E132" s="129" t="s">
        <v>18771</v>
      </c>
      <c r="F132" s="131" t="s">
        <v>18773</v>
      </c>
    </row>
    <row r="133" spans="1:6" ht="20.149999999999999" customHeight="1" x14ac:dyDescent="0.35">
      <c r="A133" s="128">
        <f t="shared" si="2"/>
        <v>132</v>
      </c>
      <c r="B133" s="129" t="s">
        <v>18769</v>
      </c>
      <c r="C133" s="128">
        <v>2012</v>
      </c>
      <c r="D133" s="128" t="s">
        <v>18512</v>
      </c>
      <c r="E133" s="129" t="s">
        <v>18768</v>
      </c>
      <c r="F133" s="131" t="s">
        <v>18770</v>
      </c>
    </row>
    <row r="134" spans="1:6" ht="20.149999999999999" customHeight="1" x14ac:dyDescent="0.35">
      <c r="A134" s="128">
        <f t="shared" si="2"/>
        <v>133</v>
      </c>
      <c r="B134" s="129" t="s">
        <v>18766</v>
      </c>
      <c r="C134" s="128">
        <v>2012</v>
      </c>
      <c r="D134" s="128" t="s">
        <v>18508</v>
      </c>
      <c r="E134" s="129" t="s">
        <v>18760</v>
      </c>
      <c r="F134" s="131" t="s">
        <v>18767</v>
      </c>
    </row>
    <row r="135" spans="1:6" ht="20.149999999999999" customHeight="1" x14ac:dyDescent="0.35">
      <c r="A135" s="128">
        <f t="shared" si="2"/>
        <v>134</v>
      </c>
      <c r="B135" s="129" t="s">
        <v>18764</v>
      </c>
      <c r="C135" s="128">
        <v>2012</v>
      </c>
      <c r="D135" s="128" t="s">
        <v>18505</v>
      </c>
      <c r="E135" s="129" t="s">
        <v>18763</v>
      </c>
      <c r="F135" s="129" t="s">
        <v>18765</v>
      </c>
    </row>
    <row r="136" spans="1:6" ht="20.149999999999999" customHeight="1" x14ac:dyDescent="0.35">
      <c r="A136" s="128">
        <f t="shared" si="2"/>
        <v>135</v>
      </c>
      <c r="B136" s="129" t="s">
        <v>18761</v>
      </c>
      <c r="C136" s="128">
        <v>2013</v>
      </c>
      <c r="D136" s="128" t="s">
        <v>18547</v>
      </c>
      <c r="E136" s="129" t="s">
        <v>18760</v>
      </c>
      <c r="F136" s="131" t="s">
        <v>18762</v>
      </c>
    </row>
    <row r="137" spans="1:6" ht="20.149999999999999" customHeight="1" x14ac:dyDescent="0.35">
      <c r="A137" s="128">
        <f t="shared" si="2"/>
        <v>136</v>
      </c>
      <c r="B137" s="129" t="s">
        <v>18758</v>
      </c>
      <c r="C137" s="128">
        <v>2013</v>
      </c>
      <c r="D137" s="128" t="s">
        <v>18543</v>
      </c>
      <c r="E137" s="129" t="s">
        <v>18757</v>
      </c>
      <c r="F137" s="131" t="s">
        <v>18759</v>
      </c>
    </row>
    <row r="138" spans="1:6" ht="20.149999999999999" customHeight="1" x14ac:dyDescent="0.35">
      <c r="A138" s="128">
        <f t="shared" si="2"/>
        <v>137</v>
      </c>
      <c r="B138" s="129" t="s">
        <v>18755</v>
      </c>
      <c r="C138" s="128">
        <v>2013</v>
      </c>
      <c r="D138" s="128" t="s">
        <v>18539</v>
      </c>
      <c r="E138" s="129" t="s">
        <v>18754</v>
      </c>
      <c r="F138" s="129" t="s">
        <v>18756</v>
      </c>
    </row>
    <row r="139" spans="1:6" ht="20.149999999999999" customHeight="1" x14ac:dyDescent="0.35">
      <c r="A139" s="128">
        <f t="shared" si="2"/>
        <v>138</v>
      </c>
      <c r="B139" s="129" t="s">
        <v>18752</v>
      </c>
      <c r="C139" s="128">
        <v>2013</v>
      </c>
      <c r="D139" s="128" t="s">
        <v>18535</v>
      </c>
      <c r="E139" s="129" t="s">
        <v>18751</v>
      </c>
      <c r="F139" s="129" t="s">
        <v>18753</v>
      </c>
    </row>
    <row r="140" spans="1:6" ht="20.149999999999999" customHeight="1" x14ac:dyDescent="0.35">
      <c r="A140" s="128">
        <f t="shared" si="2"/>
        <v>139</v>
      </c>
      <c r="B140" s="129" t="s">
        <v>18749</v>
      </c>
      <c r="C140" s="128">
        <v>2013</v>
      </c>
      <c r="D140" s="128" t="s">
        <v>18531</v>
      </c>
      <c r="E140" s="129" t="s">
        <v>18748</v>
      </c>
      <c r="F140" s="129" t="s">
        <v>18750</v>
      </c>
    </row>
    <row r="141" spans="1:6" ht="20.149999999999999" customHeight="1" x14ac:dyDescent="0.35">
      <c r="A141" s="128">
        <f t="shared" si="2"/>
        <v>140</v>
      </c>
      <c r="B141" s="129" t="s">
        <v>18746</v>
      </c>
      <c r="C141" s="128">
        <v>2013</v>
      </c>
      <c r="D141" s="128" t="s">
        <v>18528</v>
      </c>
      <c r="E141" s="129" t="s">
        <v>18745</v>
      </c>
      <c r="F141" s="129" t="s">
        <v>18747</v>
      </c>
    </row>
    <row r="142" spans="1:6" ht="20.149999999999999" customHeight="1" x14ac:dyDescent="0.35">
      <c r="A142" s="128">
        <f t="shared" si="2"/>
        <v>141</v>
      </c>
      <c r="B142" s="129" t="s">
        <v>18743</v>
      </c>
      <c r="C142" s="128">
        <v>2013</v>
      </c>
      <c r="D142" s="128" t="s">
        <v>18524</v>
      </c>
      <c r="E142" s="129" t="s">
        <v>18742</v>
      </c>
      <c r="F142" s="129" t="s">
        <v>18744</v>
      </c>
    </row>
    <row r="143" spans="1:6" ht="20.149999999999999" customHeight="1" x14ac:dyDescent="0.35">
      <c r="A143" s="128">
        <f t="shared" si="2"/>
        <v>142</v>
      </c>
      <c r="B143" s="129" t="s">
        <v>18740</v>
      </c>
      <c r="C143" s="128">
        <v>2013</v>
      </c>
      <c r="D143" s="128" t="s">
        <v>18520</v>
      </c>
      <c r="E143" s="129" t="s">
        <v>18739</v>
      </c>
      <c r="F143" s="129" t="s">
        <v>18741</v>
      </c>
    </row>
    <row r="144" spans="1:6" ht="20.149999999999999" customHeight="1" x14ac:dyDescent="0.35">
      <c r="A144" s="128">
        <f t="shared" si="2"/>
        <v>143</v>
      </c>
      <c r="B144" s="129" t="s">
        <v>18737</v>
      </c>
      <c r="C144" s="128">
        <v>2013</v>
      </c>
      <c r="D144" s="128" t="s">
        <v>18516</v>
      </c>
      <c r="E144" s="129" t="s">
        <v>18736</v>
      </c>
      <c r="F144" s="129" t="s">
        <v>18738</v>
      </c>
    </row>
    <row r="145" spans="1:6" ht="20.149999999999999" customHeight="1" x14ac:dyDescent="0.35">
      <c r="A145" s="128">
        <f t="shared" si="2"/>
        <v>144</v>
      </c>
      <c r="B145" s="129" t="s">
        <v>16</v>
      </c>
      <c r="C145" s="128">
        <v>2013</v>
      </c>
      <c r="D145" s="128" t="s">
        <v>18512</v>
      </c>
      <c r="E145" s="129" t="s">
        <v>18734</v>
      </c>
      <c r="F145" s="129" t="s">
        <v>18735</v>
      </c>
    </row>
    <row r="146" spans="1:6" ht="20.149999999999999" customHeight="1" x14ac:dyDescent="0.35">
      <c r="A146" s="128">
        <f t="shared" si="2"/>
        <v>145</v>
      </c>
      <c r="B146" s="129" t="s">
        <v>18732</v>
      </c>
      <c r="C146" s="128">
        <v>2013</v>
      </c>
      <c r="D146" s="128" t="s">
        <v>18508</v>
      </c>
      <c r="E146" s="129" t="s">
        <v>18731</v>
      </c>
      <c r="F146" s="129" t="s">
        <v>18733</v>
      </c>
    </row>
    <row r="147" spans="1:6" ht="20.149999999999999" customHeight="1" x14ac:dyDescent="0.35">
      <c r="A147" s="128">
        <f t="shared" si="2"/>
        <v>146</v>
      </c>
      <c r="B147" s="129" t="s">
        <v>18729</v>
      </c>
      <c r="C147" s="128">
        <v>2013</v>
      </c>
      <c r="D147" s="128" t="s">
        <v>18505</v>
      </c>
      <c r="E147" s="129" t="s">
        <v>18728</v>
      </c>
      <c r="F147" s="129" t="s">
        <v>18730</v>
      </c>
    </row>
    <row r="148" spans="1:6" ht="20.149999999999999" customHeight="1" x14ac:dyDescent="0.35">
      <c r="A148" s="128">
        <f t="shared" si="2"/>
        <v>147</v>
      </c>
      <c r="B148" s="129" t="s">
        <v>18726</v>
      </c>
      <c r="C148" s="128">
        <v>2014</v>
      </c>
      <c r="D148" s="128" t="s">
        <v>18547</v>
      </c>
      <c r="E148" s="129" t="s">
        <v>18725</v>
      </c>
      <c r="F148" s="129" t="s">
        <v>18727</v>
      </c>
    </row>
    <row r="149" spans="1:6" ht="20.149999999999999" customHeight="1" x14ac:dyDescent="0.35">
      <c r="A149" s="128">
        <f t="shared" si="2"/>
        <v>148</v>
      </c>
      <c r="B149" s="129" t="s">
        <v>18723</v>
      </c>
      <c r="C149" s="128">
        <v>2014</v>
      </c>
      <c r="D149" s="128" t="s">
        <v>18543</v>
      </c>
      <c r="E149" s="129" t="s">
        <v>18722</v>
      </c>
      <c r="F149" s="129" t="s">
        <v>18724</v>
      </c>
    </row>
    <row r="150" spans="1:6" ht="20.149999999999999" customHeight="1" x14ac:dyDescent="0.35">
      <c r="A150" s="128">
        <f t="shared" si="2"/>
        <v>149</v>
      </c>
      <c r="B150" s="129" t="s">
        <v>18720</v>
      </c>
      <c r="C150" s="128">
        <v>2014</v>
      </c>
      <c r="D150" s="128" t="s">
        <v>18539</v>
      </c>
      <c r="E150" s="129" t="s">
        <v>18719</v>
      </c>
      <c r="F150" s="129" t="s">
        <v>18721</v>
      </c>
    </row>
    <row r="151" spans="1:6" ht="20.149999999999999" customHeight="1" x14ac:dyDescent="0.35">
      <c r="A151" s="128">
        <f t="shared" si="2"/>
        <v>150</v>
      </c>
      <c r="B151" s="129" t="s">
        <v>18717</v>
      </c>
      <c r="C151" s="128">
        <v>2014</v>
      </c>
      <c r="D151" s="128" t="s">
        <v>18535</v>
      </c>
      <c r="E151" s="129" t="s">
        <v>18716</v>
      </c>
      <c r="F151" s="129" t="s">
        <v>18718</v>
      </c>
    </row>
    <row r="152" spans="1:6" ht="20.149999999999999" customHeight="1" x14ac:dyDescent="0.35">
      <c r="A152" s="128">
        <f t="shared" si="2"/>
        <v>151</v>
      </c>
      <c r="B152" s="129" t="s">
        <v>18714</v>
      </c>
      <c r="C152" s="128">
        <v>2014</v>
      </c>
      <c r="D152" s="128" t="s">
        <v>18531</v>
      </c>
      <c r="E152" s="129" t="s">
        <v>18713</v>
      </c>
      <c r="F152" s="129" t="s">
        <v>18715</v>
      </c>
    </row>
    <row r="153" spans="1:6" ht="20.149999999999999" customHeight="1" x14ac:dyDescent="0.35">
      <c r="A153" s="128">
        <f t="shared" si="2"/>
        <v>152</v>
      </c>
      <c r="B153" s="129" t="s">
        <v>18711</v>
      </c>
      <c r="C153" s="128">
        <v>2014</v>
      </c>
      <c r="D153" s="128" t="s">
        <v>18528</v>
      </c>
      <c r="E153" s="129" t="s">
        <v>18710</v>
      </c>
      <c r="F153" s="129" t="s">
        <v>18712</v>
      </c>
    </row>
    <row r="154" spans="1:6" ht="20.149999999999999" customHeight="1" x14ac:dyDescent="0.35">
      <c r="A154" s="128">
        <f t="shared" si="2"/>
        <v>153</v>
      </c>
      <c r="B154" s="129" t="s">
        <v>18708</v>
      </c>
      <c r="C154" s="128">
        <v>2014</v>
      </c>
      <c r="D154" s="128" t="s">
        <v>18524</v>
      </c>
      <c r="E154" s="129" t="s">
        <v>18707</v>
      </c>
      <c r="F154" s="129" t="s">
        <v>18709</v>
      </c>
    </row>
    <row r="155" spans="1:6" ht="20.149999999999999" customHeight="1" x14ac:dyDescent="0.35">
      <c r="A155" s="128">
        <f t="shared" si="2"/>
        <v>154</v>
      </c>
      <c r="B155" s="129" t="s">
        <v>18705</v>
      </c>
      <c r="C155" s="128">
        <v>2014</v>
      </c>
      <c r="D155" s="128" t="s">
        <v>18520</v>
      </c>
      <c r="E155" s="129" t="s">
        <v>18704</v>
      </c>
      <c r="F155" s="129" t="s">
        <v>18706</v>
      </c>
    </row>
    <row r="156" spans="1:6" ht="20.149999999999999" customHeight="1" x14ac:dyDescent="0.35">
      <c r="A156" s="128">
        <f t="shared" si="2"/>
        <v>155</v>
      </c>
      <c r="B156" s="129" t="s">
        <v>18702</v>
      </c>
      <c r="C156" s="128">
        <v>2014</v>
      </c>
      <c r="D156" s="128" t="s">
        <v>18516</v>
      </c>
      <c r="E156" s="129" t="s">
        <v>18701</v>
      </c>
      <c r="F156" s="129" t="s">
        <v>18703</v>
      </c>
    </row>
    <row r="157" spans="1:6" ht="20.149999999999999" customHeight="1" x14ac:dyDescent="0.35">
      <c r="A157" s="128">
        <f t="shared" si="2"/>
        <v>156</v>
      </c>
      <c r="B157" s="129" t="s">
        <v>18699</v>
      </c>
      <c r="C157" s="128">
        <v>2014</v>
      </c>
      <c r="D157" s="128" t="s">
        <v>18512</v>
      </c>
      <c r="E157" s="129" t="s">
        <v>18698</v>
      </c>
      <c r="F157" s="129" t="s">
        <v>18700</v>
      </c>
    </row>
    <row r="158" spans="1:6" ht="20.149999999999999" customHeight="1" x14ac:dyDescent="0.35">
      <c r="A158" s="128">
        <f t="shared" si="2"/>
        <v>157</v>
      </c>
      <c r="B158" s="129" t="s">
        <v>18696</v>
      </c>
      <c r="C158" s="128">
        <v>2014</v>
      </c>
      <c r="D158" s="128" t="s">
        <v>18508</v>
      </c>
      <c r="E158" s="129" t="s">
        <v>18695</v>
      </c>
      <c r="F158" s="129" t="s">
        <v>18697</v>
      </c>
    </row>
    <row r="159" spans="1:6" ht="20.149999999999999" customHeight="1" x14ac:dyDescent="0.35">
      <c r="A159" s="128">
        <f t="shared" si="2"/>
        <v>158</v>
      </c>
      <c r="B159" s="129" t="s">
        <v>18693</v>
      </c>
      <c r="C159" s="128">
        <v>2014</v>
      </c>
      <c r="D159" s="128" t="s">
        <v>18505</v>
      </c>
      <c r="E159" s="129" t="s">
        <v>18692</v>
      </c>
      <c r="F159" s="129" t="s">
        <v>18694</v>
      </c>
    </row>
    <row r="160" spans="1:6" ht="20.149999999999999" customHeight="1" x14ac:dyDescent="0.35">
      <c r="A160" s="128">
        <f t="shared" si="2"/>
        <v>159</v>
      </c>
      <c r="B160" s="129" t="s">
        <v>18690</v>
      </c>
      <c r="C160" s="128">
        <v>2015</v>
      </c>
      <c r="D160" s="128" t="s">
        <v>18547</v>
      </c>
      <c r="E160" s="129" t="s">
        <v>18689</v>
      </c>
      <c r="F160" s="129" t="s">
        <v>18691</v>
      </c>
    </row>
    <row r="161" spans="1:6" ht="20.149999999999999" customHeight="1" x14ac:dyDescent="0.35">
      <c r="A161" s="128">
        <f t="shared" si="2"/>
        <v>160</v>
      </c>
      <c r="B161" s="129" t="s">
        <v>18687</v>
      </c>
      <c r="C161" s="128">
        <v>2015</v>
      </c>
      <c r="D161" s="128" t="s">
        <v>18543</v>
      </c>
      <c r="E161" s="129" t="s">
        <v>18686</v>
      </c>
      <c r="F161" s="129" t="s">
        <v>18688</v>
      </c>
    </row>
    <row r="162" spans="1:6" ht="20.149999999999999" customHeight="1" x14ac:dyDescent="0.35">
      <c r="A162" s="128">
        <f t="shared" si="2"/>
        <v>161</v>
      </c>
      <c r="B162" s="129" t="s">
        <v>18684</v>
      </c>
      <c r="C162" s="128">
        <v>2015</v>
      </c>
      <c r="D162" s="128" t="s">
        <v>18539</v>
      </c>
      <c r="E162" s="129" t="s">
        <v>18683</v>
      </c>
      <c r="F162" s="129" t="s">
        <v>18685</v>
      </c>
    </row>
    <row r="163" spans="1:6" ht="20.149999999999999" customHeight="1" x14ac:dyDescent="0.35">
      <c r="A163" s="128">
        <f t="shared" si="2"/>
        <v>162</v>
      </c>
      <c r="B163" s="129" t="s">
        <v>18681</v>
      </c>
      <c r="C163" s="128">
        <v>2015</v>
      </c>
      <c r="D163" s="128" t="s">
        <v>18535</v>
      </c>
      <c r="E163" s="129" t="s">
        <v>18680</v>
      </c>
      <c r="F163" s="129" t="s">
        <v>18682</v>
      </c>
    </row>
    <row r="164" spans="1:6" ht="20.149999999999999" customHeight="1" x14ac:dyDescent="0.35">
      <c r="A164" s="128">
        <f t="shared" si="2"/>
        <v>163</v>
      </c>
      <c r="B164" s="129" t="s">
        <v>17</v>
      </c>
      <c r="C164" s="128">
        <v>2015</v>
      </c>
      <c r="D164" s="128" t="s">
        <v>18531</v>
      </c>
      <c r="E164" s="129" t="s">
        <v>18678</v>
      </c>
      <c r="F164" s="129" t="s">
        <v>18679</v>
      </c>
    </row>
    <row r="165" spans="1:6" ht="20.149999999999999" customHeight="1" x14ac:dyDescent="0.35">
      <c r="A165" s="128">
        <f t="shared" si="2"/>
        <v>164</v>
      </c>
      <c r="B165" s="129" t="s">
        <v>18676</v>
      </c>
      <c r="C165" s="128">
        <v>2015</v>
      </c>
      <c r="D165" s="128" t="s">
        <v>18528</v>
      </c>
      <c r="E165" s="129" t="s">
        <v>18675</v>
      </c>
      <c r="F165" s="129" t="s">
        <v>18677</v>
      </c>
    </row>
    <row r="166" spans="1:6" ht="20.149999999999999" customHeight="1" x14ac:dyDescent="0.35">
      <c r="A166" s="128">
        <f t="shared" si="2"/>
        <v>165</v>
      </c>
      <c r="B166" s="129" t="s">
        <v>18673</v>
      </c>
      <c r="C166" s="128">
        <v>2015</v>
      </c>
      <c r="D166" s="128" t="s">
        <v>18524</v>
      </c>
      <c r="E166" s="129" t="s">
        <v>18672</v>
      </c>
      <c r="F166" s="129" t="s">
        <v>18674</v>
      </c>
    </row>
    <row r="167" spans="1:6" ht="20.149999999999999" customHeight="1" x14ac:dyDescent="0.35">
      <c r="A167" s="128">
        <f t="shared" si="2"/>
        <v>166</v>
      </c>
      <c r="B167" s="129" t="s">
        <v>18670</v>
      </c>
      <c r="C167" s="128">
        <v>2015</v>
      </c>
      <c r="D167" s="128" t="s">
        <v>18520</v>
      </c>
      <c r="E167" s="129" t="s">
        <v>18669</v>
      </c>
      <c r="F167" s="129" t="s">
        <v>18671</v>
      </c>
    </row>
    <row r="168" spans="1:6" ht="20.149999999999999" customHeight="1" x14ac:dyDescent="0.35">
      <c r="A168" s="128">
        <f t="shared" si="2"/>
        <v>167</v>
      </c>
      <c r="B168" s="129" t="s">
        <v>18667</v>
      </c>
      <c r="C168" s="128">
        <v>2015</v>
      </c>
      <c r="D168" s="128" t="s">
        <v>18516</v>
      </c>
      <c r="E168" s="129" t="s">
        <v>18666</v>
      </c>
      <c r="F168" s="129" t="s">
        <v>18668</v>
      </c>
    </row>
    <row r="169" spans="1:6" ht="20.149999999999999" customHeight="1" x14ac:dyDescent="0.35">
      <c r="A169" s="128">
        <f t="shared" si="2"/>
        <v>168</v>
      </c>
      <c r="B169" s="129" t="s">
        <v>18664</v>
      </c>
      <c r="C169" s="128">
        <v>2015</v>
      </c>
      <c r="D169" s="128" t="s">
        <v>18512</v>
      </c>
      <c r="E169" s="129" t="s">
        <v>18663</v>
      </c>
      <c r="F169" s="129" t="s">
        <v>18665</v>
      </c>
    </row>
    <row r="170" spans="1:6" ht="20.149999999999999" customHeight="1" x14ac:dyDescent="0.35">
      <c r="A170" s="128">
        <f t="shared" si="2"/>
        <v>169</v>
      </c>
      <c r="B170" s="129" t="s">
        <v>18661</v>
      </c>
      <c r="C170" s="128">
        <v>2015</v>
      </c>
      <c r="D170" s="128" t="s">
        <v>18508</v>
      </c>
      <c r="E170" s="129" t="s">
        <v>18660</v>
      </c>
      <c r="F170" s="129" t="s">
        <v>18662</v>
      </c>
    </row>
    <row r="171" spans="1:6" ht="20.149999999999999" customHeight="1" x14ac:dyDescent="0.35">
      <c r="A171" s="128">
        <f t="shared" si="2"/>
        <v>170</v>
      </c>
      <c r="B171" s="129" t="s">
        <v>18658</v>
      </c>
      <c r="C171" s="128">
        <v>2015</v>
      </c>
      <c r="D171" s="128" t="s">
        <v>18505</v>
      </c>
      <c r="E171" s="129" t="s">
        <v>18657</v>
      </c>
      <c r="F171" s="129" t="s">
        <v>18659</v>
      </c>
    </row>
    <row r="172" spans="1:6" ht="20.149999999999999" customHeight="1" x14ac:dyDescent="0.35">
      <c r="A172" s="128">
        <f t="shared" si="2"/>
        <v>171</v>
      </c>
      <c r="B172" s="129" t="s">
        <v>18655</v>
      </c>
      <c r="C172" s="128">
        <v>2016</v>
      </c>
      <c r="D172" s="128" t="s">
        <v>18547</v>
      </c>
      <c r="E172" s="129" t="s">
        <v>18654</v>
      </c>
      <c r="F172" s="129" t="s">
        <v>18656</v>
      </c>
    </row>
    <row r="173" spans="1:6" ht="20.149999999999999" customHeight="1" x14ac:dyDescent="0.35">
      <c r="A173" s="128">
        <f t="shared" si="2"/>
        <v>172</v>
      </c>
      <c r="B173" s="129" t="s">
        <v>18652</v>
      </c>
      <c r="C173" s="128">
        <v>2016</v>
      </c>
      <c r="D173" s="128" t="s">
        <v>18543</v>
      </c>
      <c r="E173" s="129" t="s">
        <v>18651</v>
      </c>
      <c r="F173" s="129" t="s">
        <v>18653</v>
      </c>
    </row>
    <row r="174" spans="1:6" ht="20.149999999999999" customHeight="1" x14ac:dyDescent="0.35">
      <c r="A174" s="128">
        <f t="shared" si="2"/>
        <v>173</v>
      </c>
      <c r="B174" s="129" t="s">
        <v>18649</v>
      </c>
      <c r="C174" s="128">
        <v>2016</v>
      </c>
      <c r="D174" s="128" t="s">
        <v>18539</v>
      </c>
      <c r="E174" s="129" t="s">
        <v>18648</v>
      </c>
      <c r="F174" s="129" t="s">
        <v>18650</v>
      </c>
    </row>
    <row r="175" spans="1:6" ht="20.149999999999999" customHeight="1" x14ac:dyDescent="0.35">
      <c r="A175" s="128">
        <f t="shared" si="2"/>
        <v>174</v>
      </c>
      <c r="B175" s="129" t="s">
        <v>18646</v>
      </c>
      <c r="C175" s="128">
        <v>2016</v>
      </c>
      <c r="D175" s="128" t="s">
        <v>18535</v>
      </c>
      <c r="E175" s="129" t="s">
        <v>18645</v>
      </c>
      <c r="F175" s="129" t="s">
        <v>18647</v>
      </c>
    </row>
    <row r="176" spans="1:6" ht="20.149999999999999" customHeight="1" x14ac:dyDescent="0.35">
      <c r="A176" s="128">
        <f t="shared" si="2"/>
        <v>175</v>
      </c>
      <c r="B176" s="129" t="s">
        <v>18643</v>
      </c>
      <c r="C176" s="128">
        <v>2016</v>
      </c>
      <c r="D176" s="128" t="s">
        <v>18531</v>
      </c>
      <c r="E176" s="129" t="s">
        <v>18642</v>
      </c>
      <c r="F176" s="129" t="s">
        <v>18644</v>
      </c>
    </row>
    <row r="177" spans="1:6" ht="20.149999999999999" customHeight="1" x14ac:dyDescent="0.35">
      <c r="A177" s="128">
        <f t="shared" si="2"/>
        <v>176</v>
      </c>
      <c r="B177" s="129" t="s">
        <v>18640</v>
      </c>
      <c r="C177" s="128">
        <v>2016</v>
      </c>
      <c r="D177" s="128" t="s">
        <v>18528</v>
      </c>
      <c r="E177" s="129" t="s">
        <v>18639</v>
      </c>
      <c r="F177" s="129" t="s">
        <v>18641</v>
      </c>
    </row>
    <row r="178" spans="1:6" ht="20.149999999999999" customHeight="1" x14ac:dyDescent="0.35">
      <c r="A178" s="128">
        <f t="shared" si="2"/>
        <v>177</v>
      </c>
      <c r="B178" s="129" t="s">
        <v>18637</v>
      </c>
      <c r="C178" s="128">
        <v>2016</v>
      </c>
      <c r="D178" s="128" t="s">
        <v>18524</v>
      </c>
      <c r="E178" s="129" t="s">
        <v>18636</v>
      </c>
      <c r="F178" s="129" t="s">
        <v>18638</v>
      </c>
    </row>
    <row r="179" spans="1:6" ht="20.149999999999999" customHeight="1" x14ac:dyDescent="0.35">
      <c r="A179" s="128">
        <f t="shared" si="2"/>
        <v>178</v>
      </c>
      <c r="B179" s="129" t="s">
        <v>18634</v>
      </c>
      <c r="C179" s="128">
        <v>2016</v>
      </c>
      <c r="D179" s="128" t="s">
        <v>18520</v>
      </c>
      <c r="E179" s="129" t="s">
        <v>18633</v>
      </c>
      <c r="F179" s="129" t="s">
        <v>18635</v>
      </c>
    </row>
    <row r="180" spans="1:6" ht="20.149999999999999" customHeight="1" x14ac:dyDescent="0.35">
      <c r="A180" s="128">
        <f t="shared" si="2"/>
        <v>179</v>
      </c>
      <c r="B180" s="129" t="s">
        <v>18631</v>
      </c>
      <c r="C180" s="128">
        <v>2016</v>
      </c>
      <c r="D180" s="128" t="s">
        <v>18516</v>
      </c>
      <c r="E180" s="129" t="s">
        <v>18630</v>
      </c>
      <c r="F180" s="129" t="s">
        <v>18632</v>
      </c>
    </row>
    <row r="181" spans="1:6" ht="20.149999999999999" customHeight="1" x14ac:dyDescent="0.35">
      <c r="A181" s="128">
        <f t="shared" si="2"/>
        <v>180</v>
      </c>
      <c r="B181" s="129" t="s">
        <v>18628</v>
      </c>
      <c r="C181" s="128">
        <v>2016</v>
      </c>
      <c r="D181" s="128" t="s">
        <v>18512</v>
      </c>
      <c r="E181" s="129" t="s">
        <v>18627</v>
      </c>
      <c r="F181" s="129" t="s">
        <v>18629</v>
      </c>
    </row>
    <row r="182" spans="1:6" ht="20.149999999999999" customHeight="1" x14ac:dyDescent="0.35">
      <c r="A182" s="128">
        <f t="shared" si="2"/>
        <v>181</v>
      </c>
      <c r="B182" s="129" t="s">
        <v>18625</v>
      </c>
      <c r="C182" s="128">
        <v>2016</v>
      </c>
      <c r="D182" s="128" t="s">
        <v>18508</v>
      </c>
      <c r="E182" s="129" t="s">
        <v>18624</v>
      </c>
      <c r="F182" s="129" t="s">
        <v>18626</v>
      </c>
    </row>
    <row r="183" spans="1:6" ht="20.149999999999999" customHeight="1" x14ac:dyDescent="0.35">
      <c r="A183" s="128">
        <f t="shared" si="2"/>
        <v>182</v>
      </c>
      <c r="B183" s="129" t="s">
        <v>18622</v>
      </c>
      <c r="C183" s="128">
        <v>2016</v>
      </c>
      <c r="D183" s="128" t="s">
        <v>18505</v>
      </c>
      <c r="E183" s="129" t="s">
        <v>18621</v>
      </c>
      <c r="F183" s="129" t="s">
        <v>18623</v>
      </c>
    </row>
    <row r="184" spans="1:6" ht="20.149999999999999" customHeight="1" x14ac:dyDescent="0.35">
      <c r="A184" s="128">
        <f t="shared" si="2"/>
        <v>183</v>
      </c>
      <c r="B184" s="129" t="s">
        <v>18619</v>
      </c>
      <c r="C184" s="128">
        <v>2017</v>
      </c>
      <c r="D184" s="128" t="s">
        <v>18547</v>
      </c>
      <c r="E184" s="129" t="s">
        <v>18618</v>
      </c>
      <c r="F184" s="129" t="s">
        <v>18620</v>
      </c>
    </row>
    <row r="185" spans="1:6" ht="20.149999999999999" customHeight="1" x14ac:dyDescent="0.35">
      <c r="A185" s="128">
        <f t="shared" si="2"/>
        <v>184</v>
      </c>
      <c r="B185" s="129" t="s">
        <v>18616</v>
      </c>
      <c r="C185" s="128">
        <v>2017</v>
      </c>
      <c r="D185" s="128" t="s">
        <v>18543</v>
      </c>
      <c r="E185" s="129" t="s">
        <v>18615</v>
      </c>
      <c r="F185" s="129" t="s">
        <v>18617</v>
      </c>
    </row>
    <row r="186" spans="1:6" ht="20.149999999999999" customHeight="1" x14ac:dyDescent="0.35">
      <c r="A186" s="128">
        <f t="shared" si="2"/>
        <v>185</v>
      </c>
      <c r="B186" s="129" t="s">
        <v>18613</v>
      </c>
      <c r="C186" s="128">
        <v>2017</v>
      </c>
      <c r="D186" s="128" t="s">
        <v>18539</v>
      </c>
      <c r="E186" s="129" t="s">
        <v>18612</v>
      </c>
      <c r="F186" s="129" t="s">
        <v>18614</v>
      </c>
    </row>
    <row r="187" spans="1:6" ht="20.149999999999999" customHeight="1" x14ac:dyDescent="0.35">
      <c r="A187" s="128">
        <f t="shared" si="2"/>
        <v>186</v>
      </c>
      <c r="B187" s="129" t="s">
        <v>18610</v>
      </c>
      <c r="C187" s="128">
        <v>2017</v>
      </c>
      <c r="D187" s="128" t="s">
        <v>18535</v>
      </c>
      <c r="E187" s="129" t="s">
        <v>18609</v>
      </c>
      <c r="F187" s="129" t="s">
        <v>18611</v>
      </c>
    </row>
    <row r="188" spans="1:6" ht="20.149999999999999" customHeight="1" x14ac:dyDescent="0.35">
      <c r="A188" s="128">
        <f t="shared" si="2"/>
        <v>187</v>
      </c>
      <c r="B188" s="129" t="s">
        <v>18607</v>
      </c>
      <c r="C188" s="128">
        <v>2017</v>
      </c>
      <c r="D188" s="128" t="s">
        <v>18531</v>
      </c>
      <c r="E188" s="129" t="s">
        <v>18606</v>
      </c>
      <c r="F188" s="129" t="s">
        <v>18608</v>
      </c>
    </row>
    <row r="189" spans="1:6" ht="20.149999999999999" customHeight="1" x14ac:dyDescent="0.35">
      <c r="A189" s="128">
        <f t="shared" si="2"/>
        <v>188</v>
      </c>
      <c r="B189" s="129" t="s">
        <v>18604</v>
      </c>
      <c r="C189" s="128">
        <v>2017</v>
      </c>
      <c r="D189" s="128" t="s">
        <v>18528</v>
      </c>
      <c r="E189" s="129" t="s">
        <v>18603</v>
      </c>
      <c r="F189" s="129" t="s">
        <v>18605</v>
      </c>
    </row>
    <row r="190" spans="1:6" ht="20.149999999999999" customHeight="1" x14ac:dyDescent="0.35">
      <c r="A190" s="128">
        <f t="shared" si="2"/>
        <v>189</v>
      </c>
      <c r="B190" s="129" t="s">
        <v>18</v>
      </c>
      <c r="C190" s="128">
        <v>2017</v>
      </c>
      <c r="D190" s="128" t="s">
        <v>18524</v>
      </c>
      <c r="E190" s="129" t="s">
        <v>18601</v>
      </c>
      <c r="F190" s="129" t="s">
        <v>18602</v>
      </c>
    </row>
    <row r="191" spans="1:6" ht="20.149999999999999" customHeight="1" x14ac:dyDescent="0.35">
      <c r="A191" s="128">
        <f t="shared" si="2"/>
        <v>190</v>
      </c>
      <c r="B191" s="129" t="s">
        <v>18599</v>
      </c>
      <c r="C191" s="128">
        <v>2017</v>
      </c>
      <c r="D191" s="128" t="s">
        <v>18520</v>
      </c>
      <c r="E191" s="129" t="s">
        <v>18598</v>
      </c>
      <c r="F191" s="129" t="s">
        <v>18600</v>
      </c>
    </row>
    <row r="192" spans="1:6" ht="20.149999999999999" customHeight="1" x14ac:dyDescent="0.35">
      <c r="A192" s="128">
        <f t="shared" si="2"/>
        <v>191</v>
      </c>
      <c r="B192" s="129" t="s">
        <v>18596</v>
      </c>
      <c r="C192" s="128">
        <v>2017</v>
      </c>
      <c r="D192" s="128" t="s">
        <v>18516</v>
      </c>
      <c r="E192" s="129" t="s">
        <v>18595</v>
      </c>
      <c r="F192" s="129" t="s">
        <v>18597</v>
      </c>
    </row>
    <row r="193" spans="1:6" ht="20.149999999999999" customHeight="1" x14ac:dyDescent="0.35">
      <c r="A193" s="128">
        <f t="shared" si="2"/>
        <v>192</v>
      </c>
      <c r="B193" s="129" t="s">
        <v>18593</v>
      </c>
      <c r="C193" s="128">
        <v>2017</v>
      </c>
      <c r="D193" s="128" t="s">
        <v>18512</v>
      </c>
      <c r="E193" s="129" t="s">
        <v>18592</v>
      </c>
      <c r="F193" s="129" t="s">
        <v>18594</v>
      </c>
    </row>
    <row r="194" spans="1:6" ht="20.149999999999999" customHeight="1" x14ac:dyDescent="0.35">
      <c r="A194" s="128">
        <f t="shared" si="2"/>
        <v>193</v>
      </c>
      <c r="B194" s="129" t="s">
        <v>18590</v>
      </c>
      <c r="C194" s="128">
        <v>2017</v>
      </c>
      <c r="D194" s="128" t="s">
        <v>18508</v>
      </c>
      <c r="E194" s="129" t="s">
        <v>18589</v>
      </c>
      <c r="F194" s="129" t="s">
        <v>18591</v>
      </c>
    </row>
    <row r="195" spans="1:6" ht="20.149999999999999" customHeight="1" x14ac:dyDescent="0.35">
      <c r="A195" s="128">
        <f t="shared" ref="A195:A248" si="3">A194+1</f>
        <v>194</v>
      </c>
      <c r="B195" s="129" t="s">
        <v>18587</v>
      </c>
      <c r="C195" s="128">
        <v>2017</v>
      </c>
      <c r="D195" s="128" t="s">
        <v>18505</v>
      </c>
      <c r="E195" s="129" t="s">
        <v>18586</v>
      </c>
      <c r="F195" s="129" t="s">
        <v>18588</v>
      </c>
    </row>
    <row r="196" spans="1:6" ht="20.149999999999999" customHeight="1" x14ac:dyDescent="0.35">
      <c r="A196" s="128">
        <f t="shared" si="3"/>
        <v>195</v>
      </c>
      <c r="B196" s="129" t="s">
        <v>18584</v>
      </c>
      <c r="C196" s="128">
        <v>2018</v>
      </c>
      <c r="D196" s="128" t="s">
        <v>18547</v>
      </c>
      <c r="E196" s="129" t="s">
        <v>18583</v>
      </c>
      <c r="F196" s="129" t="s">
        <v>18585</v>
      </c>
    </row>
    <row r="197" spans="1:6" ht="20.149999999999999" customHeight="1" x14ac:dyDescent="0.35">
      <c r="A197" s="128">
        <f t="shared" si="3"/>
        <v>196</v>
      </c>
      <c r="B197" s="129" t="s">
        <v>18581</v>
      </c>
      <c r="C197" s="128">
        <v>2018</v>
      </c>
      <c r="D197" s="128" t="s">
        <v>18543</v>
      </c>
      <c r="E197" s="129" t="s">
        <v>18580</v>
      </c>
      <c r="F197" s="129" t="s">
        <v>18582</v>
      </c>
    </row>
    <row r="198" spans="1:6" ht="20.149999999999999" customHeight="1" x14ac:dyDescent="0.35">
      <c r="A198" s="128">
        <f t="shared" si="3"/>
        <v>197</v>
      </c>
      <c r="B198" s="129" t="s">
        <v>18578</v>
      </c>
      <c r="C198" s="128">
        <v>2018</v>
      </c>
      <c r="D198" s="128" t="s">
        <v>18539</v>
      </c>
      <c r="E198" s="129" t="s">
        <v>18577</v>
      </c>
      <c r="F198" s="129" t="s">
        <v>18579</v>
      </c>
    </row>
    <row r="199" spans="1:6" ht="20.149999999999999" customHeight="1" x14ac:dyDescent="0.35">
      <c r="A199" s="128">
        <f t="shared" si="3"/>
        <v>198</v>
      </c>
      <c r="B199" s="129" t="s">
        <v>18575</v>
      </c>
      <c r="C199" s="128">
        <v>2018</v>
      </c>
      <c r="D199" s="128" t="s">
        <v>18535</v>
      </c>
      <c r="E199" s="129" t="s">
        <v>18574</v>
      </c>
      <c r="F199" s="129" t="s">
        <v>18576</v>
      </c>
    </row>
    <row r="200" spans="1:6" ht="20.149999999999999" customHeight="1" x14ac:dyDescent="0.35">
      <c r="A200" s="128">
        <f t="shared" si="3"/>
        <v>199</v>
      </c>
      <c r="B200" s="129" t="s">
        <v>18572</v>
      </c>
      <c r="C200" s="128">
        <v>2018</v>
      </c>
      <c r="D200" s="128" t="s">
        <v>18531</v>
      </c>
      <c r="E200" s="129" t="s">
        <v>18571</v>
      </c>
      <c r="F200" s="129" t="s">
        <v>18573</v>
      </c>
    </row>
    <row r="201" spans="1:6" ht="20.149999999999999" customHeight="1" x14ac:dyDescent="0.35">
      <c r="A201" s="128">
        <f t="shared" si="3"/>
        <v>200</v>
      </c>
      <c r="B201" s="129" t="s">
        <v>18569</v>
      </c>
      <c r="C201" s="128">
        <v>2018</v>
      </c>
      <c r="D201" s="128" t="s">
        <v>18528</v>
      </c>
      <c r="E201" s="129" t="s">
        <v>18568</v>
      </c>
      <c r="F201" s="129" t="s">
        <v>18570</v>
      </c>
    </row>
    <row r="202" spans="1:6" ht="20.149999999999999" customHeight="1" x14ac:dyDescent="0.35">
      <c r="A202" s="128">
        <f t="shared" si="3"/>
        <v>201</v>
      </c>
      <c r="B202" s="129" t="s">
        <v>18566</v>
      </c>
      <c r="C202" s="128">
        <v>2018</v>
      </c>
      <c r="D202" s="128" t="s">
        <v>18524</v>
      </c>
      <c r="E202" s="129" t="s">
        <v>18565</v>
      </c>
      <c r="F202" s="129" t="s">
        <v>18567</v>
      </c>
    </row>
    <row r="203" spans="1:6" ht="20.149999999999999" customHeight="1" x14ac:dyDescent="0.35">
      <c r="A203" s="128">
        <f t="shared" si="3"/>
        <v>202</v>
      </c>
      <c r="B203" s="129" t="s">
        <v>18563</v>
      </c>
      <c r="C203" s="128">
        <v>2018</v>
      </c>
      <c r="D203" s="128" t="s">
        <v>18520</v>
      </c>
      <c r="E203" s="129" t="s">
        <v>18562</v>
      </c>
      <c r="F203" s="129" t="s">
        <v>18564</v>
      </c>
    </row>
    <row r="204" spans="1:6" ht="20.149999999999999" customHeight="1" x14ac:dyDescent="0.35">
      <c r="A204" s="128">
        <f t="shared" si="3"/>
        <v>203</v>
      </c>
      <c r="B204" s="129" t="s">
        <v>18560</v>
      </c>
      <c r="C204" s="128">
        <v>2018</v>
      </c>
      <c r="D204" s="128" t="s">
        <v>18516</v>
      </c>
      <c r="E204" s="129" t="s">
        <v>18559</v>
      </c>
      <c r="F204" s="129" t="s">
        <v>18561</v>
      </c>
    </row>
    <row r="205" spans="1:6" ht="20.149999999999999" customHeight="1" x14ac:dyDescent="0.35">
      <c r="A205" s="128">
        <f t="shared" si="3"/>
        <v>204</v>
      </c>
      <c r="B205" s="129" t="s">
        <v>18557</v>
      </c>
      <c r="C205" s="128">
        <v>2018</v>
      </c>
      <c r="D205" s="128" t="s">
        <v>18512</v>
      </c>
      <c r="E205" s="129" t="s">
        <v>18556</v>
      </c>
      <c r="F205" s="129" t="s">
        <v>18558</v>
      </c>
    </row>
    <row r="206" spans="1:6" ht="20.149999999999999" customHeight="1" x14ac:dyDescent="0.35">
      <c r="A206" s="128">
        <f t="shared" si="3"/>
        <v>205</v>
      </c>
      <c r="B206" s="129" t="s">
        <v>18554</v>
      </c>
      <c r="C206" s="128">
        <v>2018</v>
      </c>
      <c r="D206" s="128" t="s">
        <v>18508</v>
      </c>
      <c r="E206" s="129" t="s">
        <v>18553</v>
      </c>
      <c r="F206" s="129" t="s">
        <v>18555</v>
      </c>
    </row>
    <row r="207" spans="1:6" ht="20.149999999999999" customHeight="1" x14ac:dyDescent="0.35">
      <c r="A207" s="128">
        <f t="shared" si="3"/>
        <v>206</v>
      </c>
      <c r="B207" s="129" t="s">
        <v>18551</v>
      </c>
      <c r="C207" s="128">
        <v>2018</v>
      </c>
      <c r="D207" s="128" t="s">
        <v>18505</v>
      </c>
      <c r="E207" s="129" t="s">
        <v>18550</v>
      </c>
      <c r="F207" s="129" t="s">
        <v>18552</v>
      </c>
    </row>
    <row r="208" spans="1:6" ht="20.149999999999999" customHeight="1" x14ac:dyDescent="0.35">
      <c r="A208" s="128">
        <f t="shared" si="3"/>
        <v>207</v>
      </c>
      <c r="B208" s="129" t="s">
        <v>18548</v>
      </c>
      <c r="C208" s="128">
        <v>2019</v>
      </c>
      <c r="D208" s="128" t="s">
        <v>18547</v>
      </c>
      <c r="E208" s="129" t="s">
        <v>18546</v>
      </c>
      <c r="F208" s="129" t="s">
        <v>18549</v>
      </c>
    </row>
    <row r="209" spans="1:6" ht="20.149999999999999" customHeight="1" x14ac:dyDescent="0.35">
      <c r="A209" s="128">
        <f t="shared" si="3"/>
        <v>208</v>
      </c>
      <c r="B209" s="129" t="s">
        <v>18544</v>
      </c>
      <c r="C209" s="128">
        <v>2019</v>
      </c>
      <c r="D209" s="128" t="s">
        <v>18543</v>
      </c>
      <c r="E209" s="129" t="s">
        <v>18542</v>
      </c>
      <c r="F209" s="129" t="s">
        <v>18545</v>
      </c>
    </row>
    <row r="210" spans="1:6" ht="20.149999999999999" customHeight="1" x14ac:dyDescent="0.35">
      <c r="A210" s="128">
        <f t="shared" si="3"/>
        <v>209</v>
      </c>
      <c r="B210" s="129" t="s">
        <v>18540</v>
      </c>
      <c r="C210" s="128">
        <v>2019</v>
      </c>
      <c r="D210" s="128" t="s">
        <v>18539</v>
      </c>
      <c r="E210" s="129" t="s">
        <v>18538</v>
      </c>
      <c r="F210" s="129" t="s">
        <v>18541</v>
      </c>
    </row>
    <row r="211" spans="1:6" ht="20.149999999999999" customHeight="1" x14ac:dyDescent="0.35">
      <c r="A211" s="128">
        <f t="shared" si="3"/>
        <v>210</v>
      </c>
      <c r="B211" s="129" t="s">
        <v>18536</v>
      </c>
      <c r="C211" s="128">
        <v>2019</v>
      </c>
      <c r="D211" s="128" t="s">
        <v>18535</v>
      </c>
      <c r="E211" s="129" t="s">
        <v>18534</v>
      </c>
      <c r="F211" s="129" t="s">
        <v>18537</v>
      </c>
    </row>
    <row r="212" spans="1:6" ht="20.149999999999999" customHeight="1" x14ac:dyDescent="0.35">
      <c r="A212" s="128">
        <f t="shared" si="3"/>
        <v>211</v>
      </c>
      <c r="B212" s="129" t="s">
        <v>18532</v>
      </c>
      <c r="C212" s="128">
        <v>2019</v>
      </c>
      <c r="D212" s="128" t="s">
        <v>18531</v>
      </c>
      <c r="E212" s="129" t="s">
        <v>18530</v>
      </c>
      <c r="F212" s="129" t="s">
        <v>18533</v>
      </c>
    </row>
    <row r="213" spans="1:6" ht="20.149999999999999" customHeight="1" x14ac:dyDescent="0.35">
      <c r="A213" s="128">
        <f t="shared" si="3"/>
        <v>212</v>
      </c>
      <c r="B213" s="129" t="s">
        <v>19</v>
      </c>
      <c r="C213" s="128">
        <v>2019</v>
      </c>
      <c r="D213" s="128" t="s">
        <v>18528</v>
      </c>
      <c r="E213" s="129" t="s">
        <v>18527</v>
      </c>
      <c r="F213" s="129" t="s">
        <v>18529</v>
      </c>
    </row>
    <row r="214" spans="1:6" ht="20.149999999999999" customHeight="1" x14ac:dyDescent="0.35">
      <c r="A214" s="128">
        <f t="shared" si="3"/>
        <v>213</v>
      </c>
      <c r="B214" s="129" t="s">
        <v>18525</v>
      </c>
      <c r="C214" s="128">
        <v>2019</v>
      </c>
      <c r="D214" s="128" t="s">
        <v>18524</v>
      </c>
      <c r="E214" s="129" t="s">
        <v>18523</v>
      </c>
      <c r="F214" s="129" t="s">
        <v>18526</v>
      </c>
    </row>
    <row r="215" spans="1:6" ht="20.149999999999999" customHeight="1" x14ac:dyDescent="0.35">
      <c r="A215" s="128">
        <f t="shared" si="3"/>
        <v>214</v>
      </c>
      <c r="B215" s="129" t="s">
        <v>18521</v>
      </c>
      <c r="C215" s="128">
        <v>2019</v>
      </c>
      <c r="D215" s="128" t="s">
        <v>18520</v>
      </c>
      <c r="E215" s="129" t="s">
        <v>18519</v>
      </c>
      <c r="F215" s="129" t="s">
        <v>18522</v>
      </c>
    </row>
    <row r="216" spans="1:6" ht="20.149999999999999" customHeight="1" x14ac:dyDescent="0.35">
      <c r="A216" s="128">
        <f t="shared" si="3"/>
        <v>215</v>
      </c>
      <c r="B216" s="129" t="s">
        <v>18517</v>
      </c>
      <c r="C216" s="128">
        <v>2019</v>
      </c>
      <c r="D216" s="128" t="s">
        <v>18516</v>
      </c>
      <c r="E216" s="129" t="s">
        <v>18515</v>
      </c>
      <c r="F216" s="129" t="s">
        <v>18518</v>
      </c>
    </row>
    <row r="217" spans="1:6" ht="20.149999999999999" customHeight="1" x14ac:dyDescent="0.35">
      <c r="A217" s="128">
        <f t="shared" si="3"/>
        <v>216</v>
      </c>
      <c r="B217" s="129" t="s">
        <v>18513</v>
      </c>
      <c r="C217" s="128">
        <v>2019</v>
      </c>
      <c r="D217" s="128" t="s">
        <v>18512</v>
      </c>
      <c r="E217" s="129" t="s">
        <v>18511</v>
      </c>
      <c r="F217" s="129" t="s">
        <v>18514</v>
      </c>
    </row>
    <row r="218" spans="1:6" ht="20.149999999999999" customHeight="1" x14ac:dyDescent="0.35">
      <c r="A218" s="128">
        <f t="shared" si="3"/>
        <v>217</v>
      </c>
      <c r="B218" s="129" t="s">
        <v>18509</v>
      </c>
      <c r="C218" s="128">
        <v>2019</v>
      </c>
      <c r="D218" s="128" t="s">
        <v>18508</v>
      </c>
      <c r="E218" s="129" t="s">
        <v>18507</v>
      </c>
      <c r="F218" s="129" t="s">
        <v>18510</v>
      </c>
    </row>
    <row r="219" spans="1:6" ht="20.149999999999999" customHeight="1" x14ac:dyDescent="0.35">
      <c r="A219" s="128">
        <f t="shared" si="3"/>
        <v>218</v>
      </c>
      <c r="B219" s="129" t="s">
        <v>18506</v>
      </c>
      <c r="C219" s="128">
        <v>2019</v>
      </c>
      <c r="D219" s="128" t="s">
        <v>18505</v>
      </c>
      <c r="E219" s="129" t="s">
        <v>18504</v>
      </c>
      <c r="F219" s="129"/>
    </row>
    <row r="220" spans="1:6" ht="20.149999999999999" customHeight="1" x14ac:dyDescent="0.35">
      <c r="A220" s="133">
        <f t="shared" si="3"/>
        <v>219</v>
      </c>
      <c r="B220" s="134" t="s">
        <v>20053</v>
      </c>
      <c r="C220" s="134">
        <v>2020</v>
      </c>
      <c r="D220" s="135" t="s">
        <v>18547</v>
      </c>
      <c r="E220" s="134" t="s">
        <v>20054</v>
      </c>
      <c r="F220" s="132"/>
    </row>
    <row r="221" spans="1:6" ht="20.149999999999999" customHeight="1" x14ac:dyDescent="0.35">
      <c r="A221" s="133">
        <f t="shared" si="3"/>
        <v>220</v>
      </c>
      <c r="B221" s="134" t="s">
        <v>20055</v>
      </c>
      <c r="C221" s="134">
        <v>2020</v>
      </c>
      <c r="D221" s="135" t="s">
        <v>18543</v>
      </c>
      <c r="E221" s="134" t="s">
        <v>18760</v>
      </c>
      <c r="F221" s="132"/>
    </row>
    <row r="222" spans="1:6" ht="20.149999999999999" customHeight="1" x14ac:dyDescent="0.35">
      <c r="A222" s="133">
        <f t="shared" si="3"/>
        <v>221</v>
      </c>
      <c r="B222" s="134" t="s">
        <v>20056</v>
      </c>
      <c r="C222" s="134">
        <v>2020</v>
      </c>
      <c r="D222" s="135" t="s">
        <v>18539</v>
      </c>
      <c r="E222" s="134" t="s">
        <v>20057</v>
      </c>
      <c r="F222" s="132"/>
    </row>
    <row r="223" spans="1:6" ht="20.149999999999999" customHeight="1" x14ac:dyDescent="0.35">
      <c r="A223" s="133">
        <f t="shared" si="3"/>
        <v>222</v>
      </c>
      <c r="B223" s="134" t="s">
        <v>20058</v>
      </c>
      <c r="C223" s="134">
        <v>2020</v>
      </c>
      <c r="D223" s="135" t="s">
        <v>18535</v>
      </c>
      <c r="E223" s="134" t="s">
        <v>20059</v>
      </c>
      <c r="F223" s="132"/>
    </row>
    <row r="224" spans="1:6" ht="20.149999999999999" customHeight="1" x14ac:dyDescent="0.35">
      <c r="A224" s="133">
        <f t="shared" si="3"/>
        <v>223</v>
      </c>
      <c r="B224" s="134" t="s">
        <v>20060</v>
      </c>
      <c r="C224" s="134">
        <v>2020</v>
      </c>
      <c r="D224" s="135" t="s">
        <v>18531</v>
      </c>
      <c r="E224" s="134" t="s">
        <v>20061</v>
      </c>
      <c r="F224" s="132"/>
    </row>
    <row r="225" spans="1:6" ht="20.149999999999999" customHeight="1" x14ac:dyDescent="0.35">
      <c r="A225" s="133">
        <f t="shared" si="3"/>
        <v>224</v>
      </c>
      <c r="B225" s="134" t="s">
        <v>20062</v>
      </c>
      <c r="C225" s="134">
        <v>2020</v>
      </c>
      <c r="D225" s="135" t="s">
        <v>20063</v>
      </c>
      <c r="E225" s="135" t="s">
        <v>20064</v>
      </c>
      <c r="F225" s="132"/>
    </row>
    <row r="226" spans="1:6" ht="20.149999999999999" customHeight="1" x14ac:dyDescent="0.35">
      <c r="A226" s="133">
        <f t="shared" si="3"/>
        <v>225</v>
      </c>
      <c r="B226" s="134" t="s">
        <v>20065</v>
      </c>
      <c r="C226" s="134">
        <v>2020</v>
      </c>
      <c r="D226" s="135" t="s">
        <v>20066</v>
      </c>
      <c r="E226" s="135" t="s">
        <v>20067</v>
      </c>
      <c r="F226" s="132"/>
    </row>
    <row r="227" spans="1:6" ht="20.149999999999999" customHeight="1" x14ac:dyDescent="0.35">
      <c r="A227" s="133">
        <f t="shared" si="3"/>
        <v>226</v>
      </c>
      <c r="B227" s="134" t="s">
        <v>20068</v>
      </c>
      <c r="C227" s="134">
        <v>2020</v>
      </c>
      <c r="D227" s="135" t="s">
        <v>18520</v>
      </c>
      <c r="E227" s="135" t="s">
        <v>20069</v>
      </c>
      <c r="F227" s="132"/>
    </row>
    <row r="228" spans="1:6" ht="20.149999999999999" customHeight="1" x14ac:dyDescent="0.35">
      <c r="A228" s="133">
        <f t="shared" si="3"/>
        <v>227</v>
      </c>
      <c r="B228" s="134" t="s">
        <v>20070</v>
      </c>
      <c r="C228" s="134">
        <v>2020</v>
      </c>
      <c r="D228" s="135" t="s">
        <v>18516</v>
      </c>
      <c r="E228" s="135" t="s">
        <v>20071</v>
      </c>
      <c r="F228" s="132"/>
    </row>
    <row r="229" spans="1:6" ht="20.149999999999999" customHeight="1" x14ac:dyDescent="0.35">
      <c r="A229" s="133">
        <f t="shared" si="3"/>
        <v>228</v>
      </c>
      <c r="B229" s="134" t="s">
        <v>20072</v>
      </c>
      <c r="C229" s="134">
        <v>2020</v>
      </c>
      <c r="D229" s="135" t="s">
        <v>18512</v>
      </c>
      <c r="E229" s="135" t="s">
        <v>20073</v>
      </c>
      <c r="F229" s="132"/>
    </row>
    <row r="230" spans="1:6" ht="20.149999999999999" customHeight="1" x14ac:dyDescent="0.35">
      <c r="A230" s="133">
        <f t="shared" si="3"/>
        <v>229</v>
      </c>
      <c r="B230" s="134" t="s">
        <v>20074</v>
      </c>
      <c r="C230" s="134">
        <v>2020</v>
      </c>
      <c r="D230" s="135" t="s">
        <v>18508</v>
      </c>
      <c r="E230" s="135" t="s">
        <v>20075</v>
      </c>
      <c r="F230" s="132"/>
    </row>
    <row r="231" spans="1:6" ht="20.149999999999999" customHeight="1" x14ac:dyDescent="0.35">
      <c r="A231" s="133">
        <f t="shared" si="3"/>
        <v>230</v>
      </c>
      <c r="B231" s="134" t="s">
        <v>20076</v>
      </c>
      <c r="C231" s="134">
        <v>2020</v>
      </c>
      <c r="D231" s="135" t="s">
        <v>18505</v>
      </c>
      <c r="E231" s="135" t="s">
        <v>20077</v>
      </c>
      <c r="F231" s="132"/>
    </row>
    <row r="232" spans="1:6" ht="20.149999999999999" customHeight="1" x14ac:dyDescent="0.35">
      <c r="A232" s="133">
        <f t="shared" si="3"/>
        <v>231</v>
      </c>
      <c r="B232" s="136" t="s">
        <v>20078</v>
      </c>
      <c r="C232" s="134">
        <v>2021</v>
      </c>
      <c r="D232" s="135" t="s">
        <v>18547</v>
      </c>
      <c r="E232" s="135" t="s">
        <v>20079</v>
      </c>
      <c r="F232" s="132"/>
    </row>
    <row r="233" spans="1:6" ht="20.149999999999999" customHeight="1" x14ac:dyDescent="0.35">
      <c r="A233" s="133">
        <f t="shared" si="3"/>
        <v>232</v>
      </c>
      <c r="B233" s="135" t="s">
        <v>20080</v>
      </c>
      <c r="C233" s="134">
        <v>2021</v>
      </c>
      <c r="D233" s="135" t="s">
        <v>18543</v>
      </c>
      <c r="E233" s="135" t="s">
        <v>20081</v>
      </c>
      <c r="F233" s="132"/>
    </row>
    <row r="234" spans="1:6" ht="20.149999999999999" customHeight="1" x14ac:dyDescent="0.35">
      <c r="A234" s="133">
        <f t="shared" si="3"/>
        <v>233</v>
      </c>
      <c r="B234" s="135" t="s">
        <v>20082</v>
      </c>
      <c r="C234" s="134">
        <v>2021</v>
      </c>
      <c r="D234" s="135" t="s">
        <v>18539</v>
      </c>
      <c r="E234" s="135" t="s">
        <v>20083</v>
      </c>
      <c r="F234" s="132"/>
    </row>
    <row r="235" spans="1:6" ht="20.149999999999999" customHeight="1" x14ac:dyDescent="0.35">
      <c r="A235" s="133">
        <f t="shared" si="3"/>
        <v>234</v>
      </c>
      <c r="B235" s="135" t="s">
        <v>20084</v>
      </c>
      <c r="C235" s="134">
        <v>2021</v>
      </c>
      <c r="D235" s="135" t="s">
        <v>20085</v>
      </c>
      <c r="E235" s="135" t="s">
        <v>20086</v>
      </c>
      <c r="F235" s="132"/>
    </row>
    <row r="236" spans="1:6" ht="20.149999999999999" customHeight="1" x14ac:dyDescent="0.35">
      <c r="A236" s="133">
        <f t="shared" si="3"/>
        <v>235</v>
      </c>
      <c r="B236" s="135" t="s">
        <v>20087</v>
      </c>
      <c r="C236" s="134">
        <v>2021</v>
      </c>
      <c r="D236" s="135" t="s">
        <v>20088</v>
      </c>
      <c r="E236" s="135" t="s">
        <v>20089</v>
      </c>
      <c r="F236" s="132"/>
    </row>
    <row r="237" spans="1:6" ht="20.149999999999999" customHeight="1" x14ac:dyDescent="0.35">
      <c r="A237" s="133">
        <f t="shared" si="3"/>
        <v>236</v>
      </c>
      <c r="B237" s="134" t="s">
        <v>20090</v>
      </c>
      <c r="C237" s="134">
        <v>2021</v>
      </c>
      <c r="D237" s="135" t="s">
        <v>18528</v>
      </c>
      <c r="E237" s="134" t="s">
        <v>20091</v>
      </c>
      <c r="F237" s="132"/>
    </row>
    <row r="238" spans="1:6" ht="20.149999999999999" customHeight="1" x14ac:dyDescent="0.35">
      <c r="A238" s="133">
        <f t="shared" si="3"/>
        <v>237</v>
      </c>
      <c r="B238" s="134" t="s">
        <v>20092</v>
      </c>
      <c r="C238" s="134">
        <v>2021</v>
      </c>
      <c r="D238" s="135" t="s">
        <v>20066</v>
      </c>
      <c r="E238" s="134" t="s">
        <v>20093</v>
      </c>
      <c r="F238" s="132"/>
    </row>
    <row r="239" spans="1:6" ht="20.149999999999999" customHeight="1" x14ac:dyDescent="0.35">
      <c r="A239" s="133">
        <f t="shared" si="3"/>
        <v>238</v>
      </c>
      <c r="B239" s="134" t="s">
        <v>20094</v>
      </c>
      <c r="C239" s="134">
        <v>2021</v>
      </c>
      <c r="D239" s="135" t="s">
        <v>18520</v>
      </c>
      <c r="E239" s="134" t="s">
        <v>20095</v>
      </c>
      <c r="F239" s="132"/>
    </row>
    <row r="240" spans="1:6" ht="20.149999999999999" customHeight="1" x14ac:dyDescent="0.35">
      <c r="A240" s="133">
        <f t="shared" si="3"/>
        <v>239</v>
      </c>
      <c r="B240" s="134" t="s">
        <v>20096</v>
      </c>
      <c r="C240" s="134">
        <v>2021</v>
      </c>
      <c r="D240" s="135" t="s">
        <v>18516</v>
      </c>
      <c r="E240" s="134" t="s">
        <v>20097</v>
      </c>
      <c r="F240" s="132"/>
    </row>
    <row r="241" spans="1:8" ht="20.149999999999999" customHeight="1" x14ac:dyDescent="0.35">
      <c r="A241" s="133">
        <f t="shared" si="3"/>
        <v>240</v>
      </c>
      <c r="B241" s="134" t="s">
        <v>20098</v>
      </c>
      <c r="C241" s="134">
        <v>2021</v>
      </c>
      <c r="D241" s="135" t="s">
        <v>18512</v>
      </c>
      <c r="E241" s="134" t="s">
        <v>20099</v>
      </c>
      <c r="F241" s="132"/>
    </row>
    <row r="242" spans="1:8" ht="20.149999999999999" customHeight="1" x14ac:dyDescent="0.35">
      <c r="A242" s="133">
        <f t="shared" si="3"/>
        <v>241</v>
      </c>
      <c r="B242" s="134" t="s">
        <v>20100</v>
      </c>
      <c r="C242" s="134">
        <v>2021</v>
      </c>
      <c r="D242" s="135" t="s">
        <v>18508</v>
      </c>
      <c r="E242" s="134" t="s">
        <v>20101</v>
      </c>
      <c r="F242" s="132"/>
    </row>
    <row r="243" spans="1:8" ht="20.149999999999999" customHeight="1" x14ac:dyDescent="0.35">
      <c r="A243" s="133">
        <f t="shared" si="3"/>
        <v>242</v>
      </c>
      <c r="B243" s="134" t="s">
        <v>20102</v>
      </c>
      <c r="C243" s="134">
        <v>2021</v>
      </c>
      <c r="D243" s="135" t="s">
        <v>18505</v>
      </c>
      <c r="E243" s="134" t="s">
        <v>20103</v>
      </c>
      <c r="F243" s="132"/>
    </row>
    <row r="244" spans="1:8" ht="20.149999999999999" customHeight="1" x14ac:dyDescent="0.35">
      <c r="A244" s="133">
        <f t="shared" si="3"/>
        <v>243</v>
      </c>
      <c r="B244" s="134" t="s">
        <v>20104</v>
      </c>
      <c r="C244" s="134">
        <v>2022</v>
      </c>
      <c r="D244" s="135" t="s">
        <v>18547</v>
      </c>
      <c r="E244" s="134" t="s">
        <v>20105</v>
      </c>
      <c r="F244" s="132"/>
    </row>
    <row r="245" spans="1:8" ht="20.149999999999999" customHeight="1" x14ac:dyDescent="0.35">
      <c r="A245" s="133">
        <f t="shared" si="3"/>
        <v>244</v>
      </c>
      <c r="B245" s="134" t="s">
        <v>20106</v>
      </c>
      <c r="C245" s="134">
        <v>2022</v>
      </c>
      <c r="D245" s="135" t="s">
        <v>18543</v>
      </c>
      <c r="E245" s="134" t="s">
        <v>20107</v>
      </c>
      <c r="F245" s="132"/>
    </row>
    <row r="246" spans="1:8" ht="20.149999999999999" customHeight="1" x14ac:dyDescent="0.35">
      <c r="A246" s="133">
        <f t="shared" si="3"/>
        <v>245</v>
      </c>
      <c r="B246" s="134" t="s">
        <v>20108</v>
      </c>
      <c r="C246" s="134">
        <v>2022</v>
      </c>
      <c r="D246" s="135" t="s">
        <v>18539</v>
      </c>
      <c r="E246" s="137" t="s">
        <v>20109</v>
      </c>
      <c r="F246" s="132"/>
    </row>
    <row r="247" spans="1:8" ht="20.149999999999999" customHeight="1" x14ac:dyDescent="0.35">
      <c r="A247" s="133">
        <f t="shared" si="3"/>
        <v>246</v>
      </c>
      <c r="B247" s="137" t="s">
        <v>20110</v>
      </c>
      <c r="C247" s="134">
        <v>2022</v>
      </c>
      <c r="D247" s="135" t="s">
        <v>20085</v>
      </c>
      <c r="E247" s="135" t="s">
        <v>20111</v>
      </c>
      <c r="F247" s="132"/>
    </row>
    <row r="248" spans="1:8" ht="20.149999999999999" customHeight="1" x14ac:dyDescent="0.35">
      <c r="A248" s="133">
        <f t="shared" si="3"/>
        <v>247</v>
      </c>
      <c r="B248" s="134" t="s">
        <v>20112</v>
      </c>
      <c r="C248" s="134">
        <v>2022</v>
      </c>
      <c r="D248" s="135" t="s">
        <v>20088</v>
      </c>
      <c r="E248" s="137" t="s">
        <v>20113</v>
      </c>
      <c r="F248" s="132"/>
    </row>
    <row r="249" spans="1:8" ht="20.149999999999999" customHeight="1" x14ac:dyDescent="0.35">
      <c r="A249" s="128">
        <v>248</v>
      </c>
      <c r="B249" s="138" t="s">
        <v>21354</v>
      </c>
      <c r="C249" s="138">
        <v>2022</v>
      </c>
      <c r="D249" s="138" t="s">
        <v>18528</v>
      </c>
      <c r="E249" s="129"/>
      <c r="F249" s="132"/>
      <c r="H249"/>
    </row>
    <row r="250" spans="1:8" ht="20.149999999999999" customHeight="1" x14ac:dyDescent="0.35">
      <c r="A250" s="128">
        <v>249</v>
      </c>
      <c r="B250" s="138" t="s">
        <v>21353</v>
      </c>
      <c r="C250" s="138">
        <v>2022</v>
      </c>
      <c r="D250" s="138" t="s">
        <v>18524</v>
      </c>
      <c r="E250" s="129"/>
      <c r="F250" s="132"/>
      <c r="H250"/>
    </row>
    <row r="251" spans="1:8" ht="20.149999999999999" customHeight="1" x14ac:dyDescent="0.35">
      <c r="A251" s="128">
        <v>250</v>
      </c>
      <c r="B251" s="138" t="s">
        <v>21352</v>
      </c>
      <c r="C251" s="138">
        <v>2022</v>
      </c>
      <c r="D251" s="138" t="s">
        <v>18520</v>
      </c>
      <c r="E251" s="129"/>
      <c r="F251" s="132"/>
      <c r="H251"/>
    </row>
    <row r="252" spans="1:8" ht="20.149999999999999" customHeight="1" x14ac:dyDescent="0.35">
      <c r="A252" s="128">
        <v>251</v>
      </c>
      <c r="B252" s="138" t="s">
        <v>21351</v>
      </c>
      <c r="C252" s="138">
        <v>2022</v>
      </c>
      <c r="D252" s="138" t="s">
        <v>18516</v>
      </c>
      <c r="E252" s="129"/>
      <c r="F252" s="132"/>
      <c r="H252"/>
    </row>
    <row r="253" spans="1:8" ht="20.149999999999999" customHeight="1" x14ac:dyDescent="0.35">
      <c r="A253" s="128">
        <v>252</v>
      </c>
      <c r="B253" s="138" t="s">
        <v>21350</v>
      </c>
      <c r="C253" s="138">
        <v>2022</v>
      </c>
      <c r="D253" s="138" t="s">
        <v>18512</v>
      </c>
      <c r="E253" s="129"/>
      <c r="F253" s="132"/>
      <c r="H253"/>
    </row>
    <row r="254" spans="1:8" ht="20.149999999999999" customHeight="1" x14ac:dyDescent="0.35">
      <c r="A254" s="128">
        <v>253</v>
      </c>
      <c r="B254" s="138" t="s">
        <v>21349</v>
      </c>
      <c r="C254" s="138">
        <v>2022</v>
      </c>
      <c r="D254" s="138" t="s">
        <v>18508</v>
      </c>
      <c r="E254" s="129"/>
      <c r="F254" s="132"/>
      <c r="H254"/>
    </row>
    <row r="255" spans="1:8" ht="20.149999999999999" customHeight="1" x14ac:dyDescent="0.35">
      <c r="A255" s="128">
        <v>254</v>
      </c>
      <c r="B255" s="138" t="s">
        <v>21348</v>
      </c>
      <c r="C255" s="138">
        <v>2022</v>
      </c>
      <c r="D255" s="138" t="s">
        <v>18505</v>
      </c>
      <c r="E255" s="129"/>
      <c r="F255" s="132"/>
      <c r="H255"/>
    </row>
    <row r="256" spans="1:8" ht="20.149999999999999" customHeight="1" x14ac:dyDescent="0.35">
      <c r="A256" s="128">
        <v>255</v>
      </c>
      <c r="B256" s="138" t="s">
        <v>21347</v>
      </c>
      <c r="C256" s="138">
        <v>2023</v>
      </c>
      <c r="D256" s="138" t="s">
        <v>18547</v>
      </c>
      <c r="E256" s="129"/>
      <c r="F256" s="132"/>
      <c r="H256" s="125" t="s">
        <v>21322</v>
      </c>
    </row>
    <row r="257" spans="1:8" ht="20.149999999999999" customHeight="1" x14ac:dyDescent="0.35">
      <c r="A257" s="128">
        <v>256</v>
      </c>
      <c r="B257" s="138" t="s">
        <v>21346</v>
      </c>
      <c r="C257" s="138">
        <v>2023</v>
      </c>
      <c r="D257" s="138" t="s">
        <v>18543</v>
      </c>
      <c r="E257" s="129"/>
      <c r="F257" s="132"/>
      <c r="H257"/>
    </row>
    <row r="258" spans="1:8" ht="20.149999999999999" customHeight="1" x14ac:dyDescent="0.35">
      <c r="A258" s="128">
        <v>257</v>
      </c>
      <c r="B258" s="138" t="s">
        <v>21345</v>
      </c>
      <c r="C258" s="138">
        <v>2023</v>
      </c>
      <c r="D258" s="138" t="s">
        <v>18539</v>
      </c>
      <c r="E258" s="129"/>
      <c r="F258" s="132"/>
      <c r="H258"/>
    </row>
    <row r="259" spans="1:8" ht="20.149999999999999" customHeight="1" x14ac:dyDescent="0.35">
      <c r="A259" s="128">
        <v>258</v>
      </c>
      <c r="B259" s="138" t="s">
        <v>21344</v>
      </c>
      <c r="C259" s="138">
        <v>2023</v>
      </c>
      <c r="D259" s="138" t="s">
        <v>18535</v>
      </c>
      <c r="E259" s="129"/>
      <c r="F259" s="132"/>
      <c r="H259"/>
    </row>
    <row r="260" spans="1:8" ht="20.149999999999999" customHeight="1" x14ac:dyDescent="0.35">
      <c r="A260" s="128">
        <v>259</v>
      </c>
      <c r="B260" s="138" t="s">
        <v>21343</v>
      </c>
      <c r="C260" s="138">
        <v>2023</v>
      </c>
      <c r="D260" s="138" t="s">
        <v>18531</v>
      </c>
      <c r="E260" s="129"/>
      <c r="F260" s="132"/>
      <c r="H260"/>
    </row>
    <row r="261" spans="1:8" ht="20.149999999999999" customHeight="1" x14ac:dyDescent="0.35">
      <c r="A261" s="128">
        <v>260</v>
      </c>
      <c r="B261" s="138" t="s">
        <v>21342</v>
      </c>
      <c r="C261" s="138">
        <v>2023</v>
      </c>
      <c r="D261" s="138" t="s">
        <v>18528</v>
      </c>
      <c r="E261" s="129"/>
      <c r="F261" s="132"/>
      <c r="H261"/>
    </row>
    <row r="262" spans="1:8" ht="20.149999999999999" customHeight="1" x14ac:dyDescent="0.35">
      <c r="A262" s="128">
        <v>261</v>
      </c>
      <c r="B262" s="138" t="s">
        <v>21341</v>
      </c>
      <c r="C262" s="138">
        <v>2023</v>
      </c>
      <c r="D262" s="138" t="s">
        <v>18524</v>
      </c>
      <c r="E262" s="129"/>
      <c r="F262" s="132"/>
      <c r="H262"/>
    </row>
    <row r="263" spans="1:8" ht="20.149999999999999" customHeight="1" x14ac:dyDescent="0.35">
      <c r="A263" s="128">
        <v>262</v>
      </c>
      <c r="B263" s="138" t="s">
        <v>21340</v>
      </c>
      <c r="C263" s="138">
        <v>2023</v>
      </c>
      <c r="D263" s="138" t="s">
        <v>18520</v>
      </c>
      <c r="E263" s="129"/>
      <c r="F263" s="132"/>
      <c r="H263"/>
    </row>
    <row r="264" spans="1:8" ht="20.149999999999999" customHeight="1" x14ac:dyDescent="0.35">
      <c r="A264" s="128">
        <v>263</v>
      </c>
      <c r="B264" s="138" t="s">
        <v>21339</v>
      </c>
      <c r="C264" s="138">
        <v>2023</v>
      </c>
      <c r="D264" s="138" t="s">
        <v>18516</v>
      </c>
      <c r="E264" s="129"/>
      <c r="F264" s="132"/>
      <c r="H264"/>
    </row>
    <row r="265" spans="1:8" ht="20.149999999999999" customHeight="1" x14ac:dyDescent="0.35">
      <c r="A265" s="128">
        <v>264</v>
      </c>
      <c r="B265" s="138" t="s">
        <v>21338</v>
      </c>
      <c r="C265" s="138">
        <v>2023</v>
      </c>
      <c r="D265" s="138" t="s">
        <v>18512</v>
      </c>
      <c r="E265" s="129"/>
      <c r="F265" s="132"/>
      <c r="H265"/>
    </row>
    <row r="266" spans="1:8" ht="20.149999999999999" customHeight="1" x14ac:dyDescent="0.35">
      <c r="A266" s="128">
        <v>265</v>
      </c>
      <c r="B266" s="138" t="s">
        <v>21337</v>
      </c>
      <c r="C266" s="138">
        <v>2023</v>
      </c>
      <c r="D266" s="138" t="s">
        <v>18508</v>
      </c>
      <c r="E266" s="129"/>
      <c r="F266" s="132"/>
      <c r="H266"/>
    </row>
    <row r="267" spans="1:8" ht="20.149999999999999" customHeight="1" x14ac:dyDescent="0.35">
      <c r="A267" s="128">
        <v>266</v>
      </c>
      <c r="B267" s="138" t="s">
        <v>21335</v>
      </c>
      <c r="C267" s="138">
        <v>2023</v>
      </c>
      <c r="D267" s="138" t="s">
        <v>18505</v>
      </c>
      <c r="E267" s="129"/>
      <c r="F267" s="132"/>
      <c r="H267"/>
    </row>
    <row r="268" spans="1:8" ht="20.149999999999999" customHeight="1" x14ac:dyDescent="0.35">
      <c r="A268" s="128">
        <v>267</v>
      </c>
      <c r="B268" s="138" t="s">
        <v>21334</v>
      </c>
      <c r="C268" s="138">
        <v>2024</v>
      </c>
      <c r="D268" s="138" t="s">
        <v>18547</v>
      </c>
      <c r="E268" s="129"/>
      <c r="F268" s="132"/>
      <c r="H268"/>
    </row>
    <row r="269" spans="1:8" ht="20.149999999999999" customHeight="1" x14ac:dyDescent="0.35">
      <c r="A269" s="128">
        <v>268</v>
      </c>
      <c r="B269" s="138" t="s">
        <v>21333</v>
      </c>
      <c r="C269" s="138">
        <v>2024</v>
      </c>
      <c r="D269" s="138" t="s">
        <v>18543</v>
      </c>
      <c r="E269" s="129"/>
      <c r="F269" s="132"/>
      <c r="H269" s="125" t="s">
        <v>21336</v>
      </c>
    </row>
    <row r="270" spans="1:8" ht="20.149999999999999" customHeight="1" x14ac:dyDescent="0.35">
      <c r="A270" s="128">
        <v>269</v>
      </c>
      <c r="B270" s="138" t="s">
        <v>21332</v>
      </c>
      <c r="C270" s="138">
        <v>2024</v>
      </c>
      <c r="D270" s="138" t="s">
        <v>18539</v>
      </c>
      <c r="E270" s="129"/>
      <c r="F270" s="132"/>
      <c r="H270"/>
    </row>
    <row r="271" spans="1:8" ht="20.149999999999999" customHeight="1" x14ac:dyDescent="0.35">
      <c r="A271" s="128">
        <v>270</v>
      </c>
      <c r="B271" s="138" t="s">
        <v>21331</v>
      </c>
      <c r="C271" s="138">
        <v>2024</v>
      </c>
      <c r="D271" s="138" t="s">
        <v>18535</v>
      </c>
      <c r="E271" s="129"/>
      <c r="F271" s="132"/>
      <c r="H271"/>
    </row>
    <row r="272" spans="1:8" ht="20.149999999999999" customHeight="1" x14ac:dyDescent="0.35">
      <c r="A272" s="128">
        <v>271</v>
      </c>
      <c r="B272" s="138" t="s">
        <v>21330</v>
      </c>
      <c r="C272" s="138">
        <v>2024</v>
      </c>
      <c r="D272" s="138" t="s">
        <v>18531</v>
      </c>
      <c r="E272" s="129"/>
      <c r="F272" s="132"/>
      <c r="H272"/>
    </row>
    <row r="273" spans="1:8" ht="20.149999999999999" customHeight="1" x14ac:dyDescent="0.35">
      <c r="A273" s="128">
        <v>272</v>
      </c>
      <c r="B273" s="138" t="s">
        <v>21329</v>
      </c>
      <c r="C273" s="138">
        <v>2024</v>
      </c>
      <c r="D273" s="138" t="s">
        <v>18528</v>
      </c>
      <c r="E273" s="129"/>
      <c r="F273" s="132"/>
      <c r="H273"/>
    </row>
    <row r="274" spans="1:8" ht="20.149999999999999" customHeight="1" x14ac:dyDescent="0.35">
      <c r="A274" s="128">
        <v>273</v>
      </c>
      <c r="B274" s="138" t="s">
        <v>21328</v>
      </c>
      <c r="C274" s="138">
        <v>2024</v>
      </c>
      <c r="D274" s="138" t="s">
        <v>18524</v>
      </c>
      <c r="E274" s="129"/>
      <c r="F274" s="132"/>
      <c r="H274"/>
    </row>
    <row r="275" spans="1:8" ht="20.149999999999999" customHeight="1" x14ac:dyDescent="0.35">
      <c r="A275" s="128">
        <v>274</v>
      </c>
      <c r="B275" s="138" t="s">
        <v>21327</v>
      </c>
      <c r="C275" s="138">
        <v>2024</v>
      </c>
      <c r="D275" s="138" t="s">
        <v>18520</v>
      </c>
      <c r="E275" s="129"/>
      <c r="F275" s="132"/>
      <c r="H275"/>
    </row>
    <row r="276" spans="1:8" ht="20.149999999999999" customHeight="1" x14ac:dyDescent="0.35">
      <c r="A276" s="128">
        <v>275</v>
      </c>
      <c r="B276" s="138" t="s">
        <v>21326</v>
      </c>
      <c r="C276" s="138">
        <v>2024</v>
      </c>
      <c r="D276" s="138" t="s">
        <v>18516</v>
      </c>
      <c r="E276" s="129"/>
      <c r="F276" s="132"/>
      <c r="H276"/>
    </row>
    <row r="277" spans="1:8" ht="20.149999999999999" customHeight="1" x14ac:dyDescent="0.35">
      <c r="A277" s="128">
        <v>276</v>
      </c>
      <c r="B277" s="138" t="s">
        <v>21325</v>
      </c>
      <c r="C277" s="138">
        <v>2024</v>
      </c>
      <c r="D277" s="138" t="s">
        <v>18512</v>
      </c>
      <c r="E277" s="129"/>
      <c r="F277" s="132"/>
      <c r="H277"/>
    </row>
    <row r="278" spans="1:8" ht="20.149999999999999" customHeight="1" x14ac:dyDescent="0.35">
      <c r="A278" s="128">
        <v>277</v>
      </c>
      <c r="B278" s="138" t="s">
        <v>21324</v>
      </c>
      <c r="C278" s="138">
        <v>2024</v>
      </c>
      <c r="D278" s="138" t="s">
        <v>18508</v>
      </c>
      <c r="E278" s="129"/>
      <c r="F278" s="132"/>
      <c r="H278"/>
    </row>
    <row r="279" spans="1:8" ht="20.149999999999999" customHeight="1" x14ac:dyDescent="0.35">
      <c r="A279" s="128">
        <v>278</v>
      </c>
      <c r="B279" s="138" t="s">
        <v>21323</v>
      </c>
      <c r="C279" s="138">
        <v>2024</v>
      </c>
      <c r="D279" s="138" t="s">
        <v>18505</v>
      </c>
      <c r="E279" s="129"/>
      <c r="F279" s="132"/>
      <c r="H279"/>
    </row>
    <row r="280" spans="1:8" ht="20.149999999999999" customHeight="1" x14ac:dyDescent="0.35">
      <c r="A280" s="128">
        <v>279</v>
      </c>
      <c r="B280" s="138" t="s">
        <v>21321</v>
      </c>
      <c r="C280" s="138">
        <v>2025</v>
      </c>
      <c r="D280" s="138" t="s">
        <v>18547</v>
      </c>
      <c r="E280" s="129"/>
      <c r="F280" s="132"/>
      <c r="H280"/>
    </row>
    <row r="281" spans="1:8" ht="20.149999999999999" customHeight="1" x14ac:dyDescent="0.35">
      <c r="A281" s="128">
        <v>280</v>
      </c>
      <c r="B281" s="138" t="s">
        <v>21320</v>
      </c>
      <c r="C281" s="138">
        <v>2025</v>
      </c>
      <c r="D281" s="138" t="s">
        <v>18543</v>
      </c>
      <c r="E281" s="129"/>
      <c r="F281" s="132"/>
      <c r="H281"/>
    </row>
    <row r="282" spans="1:8" ht="20.149999999999999" customHeight="1" x14ac:dyDescent="0.35">
      <c r="A282" s="128">
        <v>281</v>
      </c>
      <c r="B282" s="138" t="s">
        <v>21319</v>
      </c>
      <c r="C282" s="138">
        <v>2025</v>
      </c>
      <c r="D282" s="138" t="s">
        <v>18539</v>
      </c>
      <c r="E282" s="129"/>
      <c r="F282" s="132"/>
      <c r="H282"/>
    </row>
    <row r="283" spans="1:8" ht="20.149999999999999" customHeight="1" x14ac:dyDescent="0.35">
      <c r="A283" s="128">
        <v>282</v>
      </c>
      <c r="B283" s="138" t="s">
        <v>21318</v>
      </c>
      <c r="C283" s="138">
        <v>2025</v>
      </c>
      <c r="D283" s="138" t="s">
        <v>18535</v>
      </c>
      <c r="E283" s="129"/>
      <c r="F283" s="132"/>
      <c r="H283"/>
    </row>
    <row r="284" spans="1:8" ht="20.149999999999999" customHeight="1" x14ac:dyDescent="0.35">
      <c r="A284" s="128">
        <v>283</v>
      </c>
      <c r="B284" s="138" t="s">
        <v>21317</v>
      </c>
      <c r="C284" s="138">
        <v>2025</v>
      </c>
      <c r="D284" s="138" t="s">
        <v>18531</v>
      </c>
      <c r="E284" s="129"/>
      <c r="F284" s="132"/>
      <c r="H284"/>
    </row>
    <row r="285" spans="1:8" ht="20.149999999999999" customHeight="1" x14ac:dyDescent="0.35">
      <c r="A285" s="128">
        <v>284</v>
      </c>
      <c r="B285" s="138" t="s">
        <v>21316</v>
      </c>
      <c r="C285" s="138">
        <v>2025</v>
      </c>
      <c r="D285" s="138" t="s">
        <v>18528</v>
      </c>
      <c r="E285" s="129"/>
      <c r="F285" s="132"/>
      <c r="H285"/>
    </row>
    <row r="286" spans="1:8" ht="20.149999999999999" customHeight="1" x14ac:dyDescent="0.35">
      <c r="A286" s="128">
        <v>285</v>
      </c>
      <c r="B286" s="138" t="s">
        <v>21315</v>
      </c>
      <c r="C286" s="138">
        <v>2025</v>
      </c>
      <c r="D286" s="138" t="s">
        <v>18524</v>
      </c>
      <c r="E286" s="129"/>
      <c r="F286" s="132"/>
      <c r="H286"/>
    </row>
    <row r="287" spans="1:8" ht="20.149999999999999" customHeight="1" x14ac:dyDescent="0.35">
      <c r="A287" s="128">
        <v>286</v>
      </c>
      <c r="B287" s="138" t="s">
        <v>21314</v>
      </c>
      <c r="C287" s="138">
        <v>2025</v>
      </c>
      <c r="D287" s="138" t="s">
        <v>18520</v>
      </c>
      <c r="E287" s="129"/>
      <c r="F287" s="132"/>
      <c r="H287"/>
    </row>
  </sheetData>
  <autoFilter ref="A1:G219" xr:uid="{00000000-0009-0000-0000-000005000000}"/>
  <sortState xmlns:xlrd2="http://schemas.microsoft.com/office/spreadsheetml/2017/richdata2" ref="D249:G287">
    <sortCondition ref="D249:D287"/>
  </sortState>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67"/>
  <sheetViews>
    <sheetView workbookViewId="0">
      <pane xSplit="1" ySplit="1" topLeftCell="B2764" activePane="bottomRight" state="frozenSplit"/>
      <selection pane="topRight" activeCell="B1" sqref="B1"/>
      <selection pane="bottomLeft" activeCell="A2" sqref="A2"/>
      <selection pane="bottomRight" activeCell="A2735" sqref="A2735:A2767"/>
    </sheetView>
  </sheetViews>
  <sheetFormatPr defaultColWidth="21" defaultRowHeight="47.5" customHeight="1" x14ac:dyDescent="0.35"/>
  <cols>
    <col min="1" max="1" width="10" style="35" customWidth="1"/>
    <col min="2" max="2" width="21" style="35"/>
    <col min="3" max="3" width="21" style="34"/>
    <col min="4" max="4" width="36.5" style="34" customWidth="1"/>
    <col min="5" max="5" width="22.58203125" style="97" customWidth="1"/>
    <col min="6" max="6" width="9.33203125" style="35" customWidth="1"/>
    <col min="7" max="7" width="11.33203125" style="35" customWidth="1"/>
    <col min="8" max="8" width="11.08203125" style="35" customWidth="1"/>
    <col min="9" max="9" width="29.33203125" style="35" customWidth="1"/>
    <col min="10" max="10" width="43.9140625" style="34" customWidth="1"/>
    <col min="11" max="16384" width="21" style="34"/>
  </cols>
  <sheetData>
    <row r="1" spans="1:10" s="110" customFormat="1" ht="47.5" customHeight="1" x14ac:dyDescent="0.35">
      <c r="A1" s="93" t="s">
        <v>19143</v>
      </c>
      <c r="B1" s="93" t="s">
        <v>14</v>
      </c>
      <c r="C1" s="93" t="s">
        <v>4011</v>
      </c>
      <c r="D1" s="93" t="s">
        <v>13</v>
      </c>
      <c r="E1" s="95" t="s">
        <v>4010</v>
      </c>
      <c r="F1" s="93" t="s">
        <v>4012</v>
      </c>
      <c r="G1" s="93" t="s">
        <v>4013</v>
      </c>
      <c r="H1" s="93" t="s">
        <v>4014</v>
      </c>
      <c r="I1" s="93" t="s">
        <v>4015</v>
      </c>
      <c r="J1" s="93" t="s">
        <v>19141</v>
      </c>
    </row>
    <row r="2" spans="1:10" ht="47.5" customHeight="1" x14ac:dyDescent="0.35">
      <c r="A2" s="31">
        <v>1</v>
      </c>
      <c r="B2" s="31">
        <v>1982</v>
      </c>
      <c r="C2" s="32" t="s">
        <v>886</v>
      </c>
      <c r="D2" s="32" t="s">
        <v>4017</v>
      </c>
      <c r="E2" s="96" t="s">
        <v>4016</v>
      </c>
      <c r="F2" s="31">
        <v>1</v>
      </c>
      <c r="G2" s="31">
        <v>1</v>
      </c>
      <c r="H2" s="31" t="s">
        <v>4018</v>
      </c>
      <c r="I2" s="31" t="s">
        <v>4019</v>
      </c>
      <c r="J2" s="33" t="str">
        <f>HYPERLINK(I2)</f>
        <v>https://aiche.onlinelibrary.wiley.com/doi/abs/10.1002/prsb.720010103</v>
      </c>
    </row>
    <row r="3" spans="1:10" ht="47.5" customHeight="1" x14ac:dyDescent="0.35">
      <c r="A3" s="31">
        <v>2</v>
      </c>
      <c r="B3" s="31">
        <v>1982</v>
      </c>
      <c r="C3" s="32" t="s">
        <v>886</v>
      </c>
      <c r="D3" s="32" t="s">
        <v>4021</v>
      </c>
      <c r="E3" s="96" t="s">
        <v>4020</v>
      </c>
      <c r="F3" s="31">
        <v>1</v>
      </c>
      <c r="G3" s="31">
        <v>1</v>
      </c>
      <c r="H3" s="31" t="s">
        <v>308</v>
      </c>
      <c r="I3" s="31" t="s">
        <v>4022</v>
      </c>
      <c r="J3" s="33" t="str">
        <f t="shared" ref="J3:J66" si="0">HYPERLINK(I3)</f>
        <v>https://aiche.onlinelibrary.wiley.com/doi/abs/10.1002/prsb.720010104</v>
      </c>
    </row>
    <row r="4" spans="1:10" ht="47.5" customHeight="1" x14ac:dyDescent="0.35">
      <c r="A4" s="31">
        <v>3</v>
      </c>
      <c r="B4" s="31">
        <v>1982</v>
      </c>
      <c r="C4" s="32" t="s">
        <v>886</v>
      </c>
      <c r="D4" s="32" t="s">
        <v>4023</v>
      </c>
      <c r="E4" s="96" t="s">
        <v>846</v>
      </c>
      <c r="F4" s="31">
        <v>1</v>
      </c>
      <c r="G4" s="31">
        <v>1</v>
      </c>
      <c r="H4" s="31" t="s">
        <v>4024</v>
      </c>
      <c r="I4" s="31" t="s">
        <v>4025</v>
      </c>
      <c r="J4" s="33" t="str">
        <f t="shared" si="0"/>
        <v>https://aiche.onlinelibrary.wiley.com/doi/abs/10.1002/prsb.720010105</v>
      </c>
    </row>
    <row r="5" spans="1:10" ht="47.5" customHeight="1" x14ac:dyDescent="0.35">
      <c r="A5" s="31">
        <v>4</v>
      </c>
      <c r="B5" s="31">
        <v>1982</v>
      </c>
      <c r="C5" s="32" t="s">
        <v>886</v>
      </c>
      <c r="D5" s="32" t="s">
        <v>4026</v>
      </c>
      <c r="E5" s="96" t="s">
        <v>840</v>
      </c>
      <c r="F5" s="31">
        <v>1</v>
      </c>
      <c r="G5" s="31">
        <v>1</v>
      </c>
      <c r="H5" s="31" t="s">
        <v>4027</v>
      </c>
      <c r="I5" s="31" t="s">
        <v>4028</v>
      </c>
      <c r="J5" s="33" t="str">
        <f t="shared" si="0"/>
        <v>https://aiche.onlinelibrary.wiley.com/doi/abs/10.1002/prsb.720010106</v>
      </c>
    </row>
    <row r="6" spans="1:10" ht="47.5" customHeight="1" x14ac:dyDescent="0.35">
      <c r="A6" s="31">
        <v>5</v>
      </c>
      <c r="B6" s="31">
        <v>1982</v>
      </c>
      <c r="C6" s="32" t="s">
        <v>886</v>
      </c>
      <c r="D6" s="32" t="s">
        <v>4030</v>
      </c>
      <c r="E6" s="96" t="s">
        <v>4029</v>
      </c>
      <c r="F6" s="31">
        <v>1</v>
      </c>
      <c r="G6" s="31">
        <v>1</v>
      </c>
      <c r="H6" s="31" t="s">
        <v>4031</v>
      </c>
      <c r="I6" s="31" t="s">
        <v>4032</v>
      </c>
      <c r="J6" s="33" t="str">
        <f t="shared" si="0"/>
        <v>https://aiche.onlinelibrary.wiley.com/doi/abs/10.1002/prsb.720010107</v>
      </c>
    </row>
    <row r="7" spans="1:10" ht="47.5" customHeight="1" x14ac:dyDescent="0.35">
      <c r="A7" s="31">
        <v>6</v>
      </c>
      <c r="B7" s="31">
        <v>1982</v>
      </c>
      <c r="C7" s="32" t="s">
        <v>886</v>
      </c>
      <c r="D7" s="32" t="s">
        <v>4034</v>
      </c>
      <c r="E7" s="96" t="s">
        <v>4033</v>
      </c>
      <c r="F7" s="31">
        <v>1</v>
      </c>
      <c r="G7" s="31">
        <v>1</v>
      </c>
      <c r="H7" s="31" t="s">
        <v>4035</v>
      </c>
      <c r="I7" s="31" t="s">
        <v>4036</v>
      </c>
      <c r="J7" s="33" t="str">
        <f t="shared" si="0"/>
        <v>https://aiche.onlinelibrary.wiley.com/doi/abs/10.1002/prsb.720010108</v>
      </c>
    </row>
    <row r="8" spans="1:10" ht="47.5" customHeight="1" x14ac:dyDescent="0.35">
      <c r="A8" s="31">
        <v>7</v>
      </c>
      <c r="B8" s="31">
        <v>1982</v>
      </c>
      <c r="C8" s="32" t="s">
        <v>886</v>
      </c>
      <c r="D8" s="32" t="s">
        <v>4037</v>
      </c>
      <c r="E8" s="96" t="s">
        <v>834</v>
      </c>
      <c r="F8" s="31">
        <v>1</v>
      </c>
      <c r="G8" s="31">
        <v>1</v>
      </c>
      <c r="H8" s="31" t="s">
        <v>4038</v>
      </c>
      <c r="I8" s="31" t="s">
        <v>4039</v>
      </c>
      <c r="J8" s="33" t="str">
        <f t="shared" si="0"/>
        <v>https://aiche.onlinelibrary.wiley.com/doi/abs/10.1002/prsb.720010109</v>
      </c>
    </row>
    <row r="9" spans="1:10" ht="47.5" customHeight="1" x14ac:dyDescent="0.35">
      <c r="A9" s="31">
        <v>8</v>
      </c>
      <c r="B9" s="31">
        <v>1982</v>
      </c>
      <c r="C9" s="32" t="s">
        <v>886</v>
      </c>
      <c r="D9" s="32" t="s">
        <v>4041</v>
      </c>
      <c r="E9" s="96" t="s">
        <v>4040</v>
      </c>
      <c r="F9" s="31">
        <v>1</v>
      </c>
      <c r="G9" s="31">
        <v>1</v>
      </c>
      <c r="H9" s="31" t="s">
        <v>4042</v>
      </c>
      <c r="I9" s="31" t="s">
        <v>4043</v>
      </c>
      <c r="J9" s="33" t="str">
        <f t="shared" si="0"/>
        <v>https://aiche.onlinelibrary.wiley.com/doi/abs/10.1002/prsb.720010110</v>
      </c>
    </row>
    <row r="10" spans="1:10" ht="47.5" customHeight="1" x14ac:dyDescent="0.35">
      <c r="A10" s="31">
        <v>9</v>
      </c>
      <c r="B10" s="31">
        <v>1982</v>
      </c>
      <c r="C10" s="32" t="s">
        <v>886</v>
      </c>
      <c r="D10" s="32" t="s">
        <v>4044</v>
      </c>
      <c r="E10" s="96" t="s">
        <v>804</v>
      </c>
      <c r="F10" s="31">
        <v>1</v>
      </c>
      <c r="G10" s="31">
        <v>1</v>
      </c>
      <c r="H10" s="31" t="s">
        <v>4045</v>
      </c>
      <c r="I10" s="31" t="s">
        <v>4046</v>
      </c>
      <c r="J10" s="33" t="str">
        <f t="shared" si="0"/>
        <v>https://aiche.onlinelibrary.wiley.com/doi/abs/10.1002/prsb.720010111</v>
      </c>
    </row>
    <row r="11" spans="1:10" ht="47.5" customHeight="1" x14ac:dyDescent="0.35">
      <c r="A11" s="31">
        <v>10</v>
      </c>
      <c r="B11" s="31">
        <v>1982</v>
      </c>
      <c r="C11" s="32" t="s">
        <v>886</v>
      </c>
      <c r="D11" s="32" t="s">
        <v>4047</v>
      </c>
      <c r="E11" s="96" t="s">
        <v>834</v>
      </c>
      <c r="F11" s="31">
        <v>1</v>
      </c>
      <c r="G11" s="31">
        <v>1</v>
      </c>
      <c r="H11" s="31" t="s">
        <v>4048</v>
      </c>
      <c r="I11" s="31" t="s">
        <v>4049</v>
      </c>
      <c r="J11" s="33" t="str">
        <f t="shared" si="0"/>
        <v>https://aiche.onlinelibrary.wiley.com/doi/abs/10.1002/prsb.720010112</v>
      </c>
    </row>
    <row r="12" spans="1:10" ht="47.5" customHeight="1" x14ac:dyDescent="0.35">
      <c r="A12" s="31">
        <v>11</v>
      </c>
      <c r="B12" s="31">
        <v>1982</v>
      </c>
      <c r="C12" s="32" t="s">
        <v>886</v>
      </c>
      <c r="D12" s="32" t="s">
        <v>4051</v>
      </c>
      <c r="E12" s="96" t="s">
        <v>4050</v>
      </c>
      <c r="F12" s="31">
        <v>1</v>
      </c>
      <c r="G12" s="31">
        <v>1</v>
      </c>
      <c r="H12" s="31" t="s">
        <v>4052</v>
      </c>
      <c r="I12" s="31" t="s">
        <v>4053</v>
      </c>
      <c r="J12" s="33" t="str">
        <f t="shared" si="0"/>
        <v>https://aiche.onlinelibrary.wiley.com/doi/abs/10.1002/prsb.720010113</v>
      </c>
    </row>
    <row r="13" spans="1:10" ht="47.5" customHeight="1" x14ac:dyDescent="0.35">
      <c r="A13" s="31">
        <v>12</v>
      </c>
      <c r="B13" s="31">
        <v>1982</v>
      </c>
      <c r="C13" s="32" t="s">
        <v>886</v>
      </c>
      <c r="D13" s="32" t="s">
        <v>4055</v>
      </c>
      <c r="E13" s="96" t="s">
        <v>4054</v>
      </c>
      <c r="F13" s="31">
        <v>1</v>
      </c>
      <c r="G13" s="31">
        <v>1</v>
      </c>
      <c r="H13" s="31" t="s">
        <v>4056</v>
      </c>
      <c r="I13" s="31" t="s">
        <v>4057</v>
      </c>
      <c r="J13" s="33" t="str">
        <f t="shared" si="0"/>
        <v>https://aiche.onlinelibrary.wiley.com/doi/abs/10.1002/prsb.720010114</v>
      </c>
    </row>
    <row r="14" spans="1:10" ht="47.5" customHeight="1" x14ac:dyDescent="0.35">
      <c r="A14" s="31">
        <v>13</v>
      </c>
      <c r="B14" s="31">
        <v>1982</v>
      </c>
      <c r="C14" s="32" t="s">
        <v>886</v>
      </c>
      <c r="D14" s="32" t="s">
        <v>4059</v>
      </c>
      <c r="E14" s="96" t="s">
        <v>4058</v>
      </c>
      <c r="F14" s="31">
        <v>1</v>
      </c>
      <c r="G14" s="31">
        <v>1</v>
      </c>
      <c r="H14" s="31" t="s">
        <v>4060</v>
      </c>
      <c r="I14" s="31" t="s">
        <v>4061</v>
      </c>
      <c r="J14" s="33" t="str">
        <f t="shared" si="0"/>
        <v>https://aiche.onlinelibrary.wiley.com/doi/abs/10.1002/prsb.720010115</v>
      </c>
    </row>
    <row r="15" spans="1:10" ht="47.5" customHeight="1" x14ac:dyDescent="0.35">
      <c r="A15" s="31">
        <v>14</v>
      </c>
      <c r="B15" s="31">
        <v>1982</v>
      </c>
      <c r="C15" s="32" t="s">
        <v>886</v>
      </c>
      <c r="D15" s="32" t="s">
        <v>4062</v>
      </c>
      <c r="E15" s="96" t="s">
        <v>224</v>
      </c>
      <c r="F15" s="31">
        <v>1</v>
      </c>
      <c r="G15" s="31">
        <v>1</v>
      </c>
      <c r="H15" s="31" t="s">
        <v>4063</v>
      </c>
      <c r="I15" s="31" t="s">
        <v>4064</v>
      </c>
      <c r="J15" s="33" t="str">
        <f t="shared" si="0"/>
        <v>https://aiche.onlinelibrary.wiley.com/doi/abs/10.1002/prsb.720010102</v>
      </c>
    </row>
    <row r="16" spans="1:10" ht="47.5" customHeight="1" x14ac:dyDescent="0.35">
      <c r="A16" s="31">
        <v>15</v>
      </c>
      <c r="B16" s="31">
        <v>1982</v>
      </c>
      <c r="C16" s="32" t="s">
        <v>886</v>
      </c>
      <c r="D16" s="32" t="s">
        <v>4066</v>
      </c>
      <c r="E16" s="96" t="s">
        <v>4065</v>
      </c>
      <c r="F16" s="31">
        <v>1</v>
      </c>
      <c r="G16" s="31">
        <v>2</v>
      </c>
      <c r="H16" s="31" t="s">
        <v>4067</v>
      </c>
      <c r="I16" s="31" t="s">
        <v>4068</v>
      </c>
      <c r="J16" s="33" t="str">
        <f t="shared" si="0"/>
        <v>https://aiche.onlinelibrary.wiley.com/doi/abs/10.1002/prsb.720010203</v>
      </c>
    </row>
    <row r="17" spans="1:10" ht="47.5" customHeight="1" x14ac:dyDescent="0.35">
      <c r="A17" s="31">
        <v>16</v>
      </c>
      <c r="B17" s="31">
        <v>1982</v>
      </c>
      <c r="C17" s="32" t="s">
        <v>886</v>
      </c>
      <c r="D17" s="32" t="s">
        <v>4070</v>
      </c>
      <c r="E17" s="96" t="s">
        <v>4069</v>
      </c>
      <c r="F17" s="31">
        <v>1</v>
      </c>
      <c r="G17" s="31">
        <v>2</v>
      </c>
      <c r="H17" s="31" t="s">
        <v>4071</v>
      </c>
      <c r="I17" s="31" t="s">
        <v>4072</v>
      </c>
      <c r="J17" s="33" t="str">
        <f t="shared" si="0"/>
        <v>https://aiche.onlinelibrary.wiley.com/doi/abs/10.1002/prsb.720010204</v>
      </c>
    </row>
    <row r="18" spans="1:10" ht="47.5" customHeight="1" x14ac:dyDescent="0.35">
      <c r="A18" s="31">
        <v>17</v>
      </c>
      <c r="B18" s="31">
        <v>1982</v>
      </c>
      <c r="C18" s="32" t="s">
        <v>886</v>
      </c>
      <c r="D18" s="32" t="s">
        <v>4074</v>
      </c>
      <c r="E18" s="96" t="s">
        <v>4073</v>
      </c>
      <c r="F18" s="31">
        <v>1</v>
      </c>
      <c r="G18" s="31">
        <v>2</v>
      </c>
      <c r="H18" s="31" t="s">
        <v>4075</v>
      </c>
      <c r="I18" s="31" t="s">
        <v>4076</v>
      </c>
      <c r="J18" s="33" t="str">
        <f t="shared" si="0"/>
        <v>https://aiche.onlinelibrary.wiley.com/doi/abs/10.1002/prsb.720010205</v>
      </c>
    </row>
    <row r="19" spans="1:10" ht="47.5" customHeight="1" x14ac:dyDescent="0.35">
      <c r="A19" s="31">
        <v>18</v>
      </c>
      <c r="B19" s="31">
        <v>1982</v>
      </c>
      <c r="C19" s="32" t="s">
        <v>886</v>
      </c>
      <c r="D19" s="32" t="s">
        <v>4078</v>
      </c>
      <c r="E19" s="96" t="s">
        <v>4077</v>
      </c>
      <c r="F19" s="31">
        <v>1</v>
      </c>
      <c r="G19" s="31">
        <v>2</v>
      </c>
      <c r="H19" s="31" t="s">
        <v>4079</v>
      </c>
      <c r="I19" s="31" t="s">
        <v>4080</v>
      </c>
      <c r="J19" s="33" t="str">
        <f t="shared" si="0"/>
        <v>https://aiche.onlinelibrary.wiley.com/doi/abs/10.1002/prsb.720010206</v>
      </c>
    </row>
    <row r="20" spans="1:10" ht="47.5" customHeight="1" x14ac:dyDescent="0.35">
      <c r="A20" s="31">
        <v>19</v>
      </c>
      <c r="B20" s="31">
        <v>1982</v>
      </c>
      <c r="C20" s="32" t="s">
        <v>886</v>
      </c>
      <c r="D20" s="32" t="s">
        <v>4081</v>
      </c>
      <c r="E20" s="96"/>
      <c r="F20" s="31">
        <v>1</v>
      </c>
      <c r="G20" s="31">
        <v>2</v>
      </c>
      <c r="H20" s="31" t="s">
        <v>4082</v>
      </c>
      <c r="I20" s="31" t="s">
        <v>4083</v>
      </c>
      <c r="J20" s="33" t="str">
        <f t="shared" si="0"/>
        <v>https://aiche.onlinelibrary.wiley.com/doi/abs/10.1002/prsb.720010202</v>
      </c>
    </row>
    <row r="21" spans="1:10" ht="47.5" customHeight="1" x14ac:dyDescent="0.35">
      <c r="A21" s="31">
        <v>20</v>
      </c>
      <c r="B21" s="31">
        <v>1982</v>
      </c>
      <c r="C21" s="32" t="s">
        <v>886</v>
      </c>
      <c r="D21" s="32" t="s">
        <v>4085</v>
      </c>
      <c r="E21" s="96" t="s">
        <v>4084</v>
      </c>
      <c r="F21" s="31">
        <v>1</v>
      </c>
      <c r="G21" s="31">
        <v>2</v>
      </c>
      <c r="H21" s="31" t="s">
        <v>4086</v>
      </c>
      <c r="I21" s="31" t="s">
        <v>4087</v>
      </c>
      <c r="J21" s="33" t="str">
        <f t="shared" si="0"/>
        <v>https://aiche.onlinelibrary.wiley.com/doi/abs/10.1002/prsb.720010207</v>
      </c>
    </row>
    <row r="22" spans="1:10" ht="47.5" customHeight="1" x14ac:dyDescent="0.35">
      <c r="A22" s="31">
        <v>21</v>
      </c>
      <c r="B22" s="31">
        <v>1982</v>
      </c>
      <c r="C22" s="32" t="s">
        <v>886</v>
      </c>
      <c r="D22" s="32" t="s">
        <v>4089</v>
      </c>
      <c r="E22" s="96" t="s">
        <v>4088</v>
      </c>
      <c r="F22" s="31">
        <v>1</v>
      </c>
      <c r="G22" s="31">
        <v>2</v>
      </c>
      <c r="H22" s="31" t="s">
        <v>4090</v>
      </c>
      <c r="I22" s="31" t="s">
        <v>4091</v>
      </c>
      <c r="J22" s="33" t="str">
        <f t="shared" si="0"/>
        <v>https://aiche.onlinelibrary.wiley.com/doi/abs/10.1002/prsb.720010208</v>
      </c>
    </row>
    <row r="23" spans="1:10" ht="47.5" customHeight="1" x14ac:dyDescent="0.35">
      <c r="A23" s="31">
        <v>22</v>
      </c>
      <c r="B23" s="31">
        <v>1982</v>
      </c>
      <c r="C23" s="32" t="s">
        <v>886</v>
      </c>
      <c r="D23" s="32" t="s">
        <v>4093</v>
      </c>
      <c r="E23" s="96" t="s">
        <v>4092</v>
      </c>
      <c r="F23" s="31">
        <v>1</v>
      </c>
      <c r="G23" s="31">
        <v>2</v>
      </c>
      <c r="H23" s="31" t="s">
        <v>4094</v>
      </c>
      <c r="I23" s="31" t="s">
        <v>4095</v>
      </c>
      <c r="J23" s="33" t="str">
        <f t="shared" si="0"/>
        <v>https://aiche.onlinelibrary.wiley.com/doi/abs/10.1002/prsb.720010209</v>
      </c>
    </row>
    <row r="24" spans="1:10" ht="47.5" customHeight="1" x14ac:dyDescent="0.35">
      <c r="A24" s="31">
        <v>23</v>
      </c>
      <c r="B24" s="31">
        <v>1982</v>
      </c>
      <c r="C24" s="32" t="s">
        <v>886</v>
      </c>
      <c r="D24" s="32" t="s">
        <v>4097</v>
      </c>
      <c r="E24" s="96" t="s">
        <v>4096</v>
      </c>
      <c r="F24" s="31">
        <v>1</v>
      </c>
      <c r="G24" s="31">
        <v>2</v>
      </c>
      <c r="H24" s="31" t="s">
        <v>4098</v>
      </c>
      <c r="I24" s="31" t="s">
        <v>4099</v>
      </c>
      <c r="J24" s="33" t="str">
        <f t="shared" si="0"/>
        <v>https://aiche.onlinelibrary.wiley.com/doi/abs/10.1002/prsb.720010210</v>
      </c>
    </row>
    <row r="25" spans="1:10" ht="47.5" customHeight="1" x14ac:dyDescent="0.35">
      <c r="A25" s="31">
        <v>24</v>
      </c>
      <c r="B25" s="31">
        <v>1982</v>
      </c>
      <c r="C25" s="32" t="s">
        <v>886</v>
      </c>
      <c r="D25" s="32" t="s">
        <v>4101</v>
      </c>
      <c r="E25" s="96" t="s">
        <v>4100</v>
      </c>
      <c r="F25" s="31">
        <v>1</v>
      </c>
      <c r="G25" s="31">
        <v>2</v>
      </c>
      <c r="H25" s="31" t="s">
        <v>4102</v>
      </c>
      <c r="I25" s="31" t="s">
        <v>4103</v>
      </c>
      <c r="J25" s="33" t="str">
        <f t="shared" si="0"/>
        <v>https://aiche.onlinelibrary.wiley.com/doi/abs/10.1002/prsb.720010211</v>
      </c>
    </row>
    <row r="26" spans="1:10" ht="47.5" customHeight="1" x14ac:dyDescent="0.35">
      <c r="A26" s="31">
        <v>25</v>
      </c>
      <c r="B26" s="31">
        <v>1982</v>
      </c>
      <c r="C26" s="32" t="s">
        <v>886</v>
      </c>
      <c r="D26" s="32" t="s">
        <v>4105</v>
      </c>
      <c r="E26" s="96" t="s">
        <v>4104</v>
      </c>
      <c r="F26" s="31">
        <v>1</v>
      </c>
      <c r="G26" s="31">
        <v>2</v>
      </c>
      <c r="H26" s="31" t="s">
        <v>4106</v>
      </c>
      <c r="I26" s="31" t="s">
        <v>4107</v>
      </c>
      <c r="J26" s="33" t="str">
        <f t="shared" si="0"/>
        <v>https://aiche.onlinelibrary.wiley.com/doi/abs/10.1002/prsb.720010212</v>
      </c>
    </row>
    <row r="27" spans="1:10" ht="47.5" customHeight="1" x14ac:dyDescent="0.35">
      <c r="A27" s="31">
        <v>26</v>
      </c>
      <c r="B27" s="31">
        <v>1982</v>
      </c>
      <c r="C27" s="32" t="s">
        <v>886</v>
      </c>
      <c r="D27" s="32" t="s">
        <v>4109</v>
      </c>
      <c r="E27" s="96" t="s">
        <v>4108</v>
      </c>
      <c r="F27" s="31">
        <v>1</v>
      </c>
      <c r="G27" s="31">
        <v>2</v>
      </c>
      <c r="H27" s="31" t="s">
        <v>4110</v>
      </c>
      <c r="I27" s="31" t="s">
        <v>4111</v>
      </c>
      <c r="J27" s="33" t="str">
        <f t="shared" si="0"/>
        <v>https://aiche.onlinelibrary.wiley.com/doi/abs/10.1002/prsb.720010213</v>
      </c>
    </row>
    <row r="28" spans="1:10" ht="47.5" customHeight="1" x14ac:dyDescent="0.35">
      <c r="A28" s="31">
        <v>27</v>
      </c>
      <c r="B28" s="31">
        <v>1982</v>
      </c>
      <c r="C28" s="32" t="s">
        <v>886</v>
      </c>
      <c r="D28" s="32" t="s">
        <v>4113</v>
      </c>
      <c r="E28" s="96" t="s">
        <v>4112</v>
      </c>
      <c r="F28" s="31">
        <v>1</v>
      </c>
      <c r="G28" s="31">
        <v>2</v>
      </c>
      <c r="H28" s="31" t="s">
        <v>4114</v>
      </c>
      <c r="I28" s="31" t="s">
        <v>4115</v>
      </c>
      <c r="J28" s="33" t="str">
        <f t="shared" si="0"/>
        <v>https://aiche.onlinelibrary.wiley.com/doi/abs/10.1002/prsb.720010214</v>
      </c>
    </row>
    <row r="29" spans="1:10" ht="47.5" customHeight="1" x14ac:dyDescent="0.35">
      <c r="A29" s="31">
        <v>28</v>
      </c>
      <c r="B29" s="31">
        <v>1982</v>
      </c>
      <c r="C29" s="32" t="s">
        <v>886</v>
      </c>
      <c r="D29" s="32" t="s">
        <v>4116</v>
      </c>
      <c r="E29" s="96"/>
      <c r="F29" s="31">
        <v>1</v>
      </c>
      <c r="G29" s="31">
        <v>3</v>
      </c>
      <c r="H29" s="31" t="s">
        <v>4117</v>
      </c>
      <c r="I29" s="31" t="s">
        <v>4118</v>
      </c>
      <c r="J29" s="33" t="str">
        <f t="shared" si="0"/>
        <v>https://aiche.onlinelibrary.wiley.com/doi/abs/10.1002/prsb.720010302</v>
      </c>
    </row>
    <row r="30" spans="1:10" ht="47.5" customHeight="1" x14ac:dyDescent="0.35">
      <c r="A30" s="31">
        <v>29</v>
      </c>
      <c r="B30" s="31">
        <v>1982</v>
      </c>
      <c r="C30" s="32" t="s">
        <v>886</v>
      </c>
      <c r="D30" s="32" t="s">
        <v>4119</v>
      </c>
      <c r="E30" s="96" t="s">
        <v>979</v>
      </c>
      <c r="F30" s="31">
        <v>1</v>
      </c>
      <c r="G30" s="31">
        <v>3</v>
      </c>
      <c r="H30" s="31" t="s">
        <v>4120</v>
      </c>
      <c r="I30" s="31" t="s">
        <v>4121</v>
      </c>
      <c r="J30" s="33" t="str">
        <f t="shared" si="0"/>
        <v>https://aiche.onlinelibrary.wiley.com/doi/abs/10.1002/prsb.720010303</v>
      </c>
    </row>
    <row r="31" spans="1:10" ht="47.5" customHeight="1" x14ac:dyDescent="0.35">
      <c r="A31" s="31">
        <v>30</v>
      </c>
      <c r="B31" s="31">
        <v>1982</v>
      </c>
      <c r="C31" s="32" t="s">
        <v>886</v>
      </c>
      <c r="D31" s="32" t="s">
        <v>4123</v>
      </c>
      <c r="E31" s="96" t="s">
        <v>4122</v>
      </c>
      <c r="F31" s="31">
        <v>1</v>
      </c>
      <c r="G31" s="31">
        <v>3</v>
      </c>
      <c r="H31" s="31" t="s">
        <v>4124</v>
      </c>
      <c r="I31" s="31" t="s">
        <v>4125</v>
      </c>
      <c r="J31" s="33" t="str">
        <f t="shared" si="0"/>
        <v>https://aiche.onlinelibrary.wiley.com/doi/abs/10.1002/prsb.720010304</v>
      </c>
    </row>
    <row r="32" spans="1:10" ht="47.5" customHeight="1" x14ac:dyDescent="0.35">
      <c r="A32" s="31">
        <v>31</v>
      </c>
      <c r="B32" s="31">
        <v>1982</v>
      </c>
      <c r="C32" s="32" t="s">
        <v>886</v>
      </c>
      <c r="D32" s="32" t="s">
        <v>4127</v>
      </c>
      <c r="E32" s="96" t="s">
        <v>4126</v>
      </c>
      <c r="F32" s="31">
        <v>1</v>
      </c>
      <c r="G32" s="31">
        <v>3</v>
      </c>
      <c r="H32" s="31" t="s">
        <v>4128</v>
      </c>
      <c r="I32" s="31" t="s">
        <v>4129</v>
      </c>
      <c r="J32" s="33" t="str">
        <f t="shared" si="0"/>
        <v>https://aiche.onlinelibrary.wiley.com/doi/abs/10.1002/prsb.720010305</v>
      </c>
    </row>
    <row r="33" spans="1:10" ht="47.5" customHeight="1" x14ac:dyDescent="0.35">
      <c r="A33" s="31">
        <v>32</v>
      </c>
      <c r="B33" s="31">
        <v>1982</v>
      </c>
      <c r="C33" s="32" t="s">
        <v>886</v>
      </c>
      <c r="D33" s="32" t="s">
        <v>4131</v>
      </c>
      <c r="E33" s="96" t="s">
        <v>4130</v>
      </c>
      <c r="F33" s="31">
        <v>1</v>
      </c>
      <c r="G33" s="31">
        <v>3</v>
      </c>
      <c r="H33" s="31" t="s">
        <v>4132</v>
      </c>
      <c r="I33" s="31" t="s">
        <v>4133</v>
      </c>
      <c r="J33" s="33" t="str">
        <f t="shared" si="0"/>
        <v>https://aiche.onlinelibrary.wiley.com/doi/abs/10.1002/prsb.720010306</v>
      </c>
    </row>
    <row r="34" spans="1:10" ht="47.5" customHeight="1" x14ac:dyDescent="0.35">
      <c r="A34" s="31">
        <v>33</v>
      </c>
      <c r="B34" s="31">
        <v>1982</v>
      </c>
      <c r="C34" s="32" t="s">
        <v>886</v>
      </c>
      <c r="D34" s="32" t="s">
        <v>4135</v>
      </c>
      <c r="E34" s="96" t="s">
        <v>4134</v>
      </c>
      <c r="F34" s="31">
        <v>1</v>
      </c>
      <c r="G34" s="31">
        <v>3</v>
      </c>
      <c r="H34" s="31" t="s">
        <v>4136</v>
      </c>
      <c r="I34" s="31" t="s">
        <v>4137</v>
      </c>
      <c r="J34" s="33" t="str">
        <f t="shared" si="0"/>
        <v>https://aiche.onlinelibrary.wiley.com/doi/abs/10.1002/prsb.720010307</v>
      </c>
    </row>
    <row r="35" spans="1:10" ht="47.5" customHeight="1" x14ac:dyDescent="0.35">
      <c r="A35" s="31">
        <v>34</v>
      </c>
      <c r="B35" s="31">
        <v>1982</v>
      </c>
      <c r="C35" s="32" t="s">
        <v>886</v>
      </c>
      <c r="D35" s="32" t="s">
        <v>4139</v>
      </c>
      <c r="E35" s="96" t="s">
        <v>4138</v>
      </c>
      <c r="F35" s="31">
        <v>1</v>
      </c>
      <c r="G35" s="31">
        <v>3</v>
      </c>
      <c r="H35" s="31" t="s">
        <v>4140</v>
      </c>
      <c r="I35" s="31" t="s">
        <v>4141</v>
      </c>
      <c r="J35" s="33" t="str">
        <f t="shared" si="0"/>
        <v>https://aiche.onlinelibrary.wiley.com/doi/abs/10.1002/prsb.720010308</v>
      </c>
    </row>
    <row r="36" spans="1:10" ht="47.5" customHeight="1" x14ac:dyDescent="0.35">
      <c r="A36" s="31">
        <v>35</v>
      </c>
      <c r="B36" s="31">
        <v>1982</v>
      </c>
      <c r="C36" s="32" t="s">
        <v>886</v>
      </c>
      <c r="D36" s="32" t="s">
        <v>4143</v>
      </c>
      <c r="E36" s="96" t="s">
        <v>4142</v>
      </c>
      <c r="F36" s="31">
        <v>1</v>
      </c>
      <c r="G36" s="31">
        <v>3</v>
      </c>
      <c r="H36" s="31" t="s">
        <v>4144</v>
      </c>
      <c r="I36" s="31" t="s">
        <v>4145</v>
      </c>
      <c r="J36" s="33" t="str">
        <f t="shared" si="0"/>
        <v>https://aiche.onlinelibrary.wiley.com/doi/abs/10.1002/prsb.720010309</v>
      </c>
    </row>
    <row r="37" spans="1:10" ht="47.5" customHeight="1" x14ac:dyDescent="0.35">
      <c r="A37" s="31">
        <v>36</v>
      </c>
      <c r="B37" s="31">
        <v>1982</v>
      </c>
      <c r="C37" s="32" t="s">
        <v>886</v>
      </c>
      <c r="D37" s="32" t="s">
        <v>4147</v>
      </c>
      <c r="E37" s="96" t="s">
        <v>4146</v>
      </c>
      <c r="F37" s="31">
        <v>1</v>
      </c>
      <c r="G37" s="31">
        <v>3</v>
      </c>
      <c r="H37" s="31" t="s">
        <v>4148</v>
      </c>
      <c r="I37" s="31" t="s">
        <v>4149</v>
      </c>
      <c r="J37" s="33" t="str">
        <f t="shared" si="0"/>
        <v>https://aiche.onlinelibrary.wiley.com/doi/abs/10.1002/prsb.720010310</v>
      </c>
    </row>
    <row r="38" spans="1:10" ht="47.5" customHeight="1" x14ac:dyDescent="0.35">
      <c r="A38" s="31">
        <v>37</v>
      </c>
      <c r="B38" s="31">
        <v>1982</v>
      </c>
      <c r="C38" s="32" t="s">
        <v>886</v>
      </c>
      <c r="D38" s="32" t="s">
        <v>4151</v>
      </c>
      <c r="E38" s="96" t="s">
        <v>4150</v>
      </c>
      <c r="F38" s="31">
        <v>1</v>
      </c>
      <c r="G38" s="31">
        <v>3</v>
      </c>
      <c r="H38" s="31" t="s">
        <v>4152</v>
      </c>
      <c r="I38" s="31" t="s">
        <v>4153</v>
      </c>
      <c r="J38" s="33" t="str">
        <f t="shared" si="0"/>
        <v>https://aiche.onlinelibrary.wiley.com/doi/abs/10.1002/prsb.720010311</v>
      </c>
    </row>
    <row r="39" spans="1:10" ht="47.5" customHeight="1" x14ac:dyDescent="0.35">
      <c r="A39" s="31">
        <v>38</v>
      </c>
      <c r="B39" s="31">
        <v>1982</v>
      </c>
      <c r="C39" s="32" t="s">
        <v>886</v>
      </c>
      <c r="D39" s="32" t="s">
        <v>4155</v>
      </c>
      <c r="E39" s="96" t="s">
        <v>4154</v>
      </c>
      <c r="F39" s="31">
        <v>1</v>
      </c>
      <c r="G39" s="31">
        <v>3</v>
      </c>
      <c r="H39" s="31" t="s">
        <v>4156</v>
      </c>
      <c r="I39" s="31" t="s">
        <v>4157</v>
      </c>
      <c r="J39" s="33" t="str">
        <f t="shared" si="0"/>
        <v>https://aiche.onlinelibrary.wiley.com/doi/abs/10.1002/prsb.720010312</v>
      </c>
    </row>
    <row r="40" spans="1:10" ht="47.5" customHeight="1" x14ac:dyDescent="0.35">
      <c r="A40" s="31">
        <v>39</v>
      </c>
      <c r="B40" s="31">
        <v>1982</v>
      </c>
      <c r="C40" s="32" t="s">
        <v>886</v>
      </c>
      <c r="D40" s="32" t="s">
        <v>4159</v>
      </c>
      <c r="E40" s="96" t="s">
        <v>4158</v>
      </c>
      <c r="F40" s="31">
        <v>1</v>
      </c>
      <c r="G40" s="31">
        <v>3</v>
      </c>
      <c r="H40" s="31" t="s">
        <v>4160</v>
      </c>
      <c r="I40" s="31" t="s">
        <v>4161</v>
      </c>
      <c r="J40" s="33" t="str">
        <f t="shared" si="0"/>
        <v>https://aiche.onlinelibrary.wiley.com/doi/abs/10.1002/prsb.720010313</v>
      </c>
    </row>
    <row r="41" spans="1:10" ht="47.5" customHeight="1" x14ac:dyDescent="0.35">
      <c r="A41" s="31">
        <v>40</v>
      </c>
      <c r="B41" s="31">
        <v>1982</v>
      </c>
      <c r="C41" s="32" t="s">
        <v>886</v>
      </c>
      <c r="D41" s="32" t="s">
        <v>4163</v>
      </c>
      <c r="E41" s="96" t="s">
        <v>4162</v>
      </c>
      <c r="F41" s="31">
        <v>1</v>
      </c>
      <c r="G41" s="31">
        <v>3</v>
      </c>
      <c r="H41" s="31" t="s">
        <v>4164</v>
      </c>
      <c r="I41" s="31" t="s">
        <v>4165</v>
      </c>
      <c r="J41" s="33" t="str">
        <f t="shared" si="0"/>
        <v>https://aiche.onlinelibrary.wiley.com/doi/abs/10.1002/prsb.720010314</v>
      </c>
    </row>
    <row r="42" spans="1:10" ht="47.5" customHeight="1" x14ac:dyDescent="0.35">
      <c r="A42" s="31">
        <v>41</v>
      </c>
      <c r="B42" s="31">
        <v>1982</v>
      </c>
      <c r="C42" s="32" t="s">
        <v>886</v>
      </c>
      <c r="D42" s="32" t="s">
        <v>4167</v>
      </c>
      <c r="E42" s="96" t="s">
        <v>4166</v>
      </c>
      <c r="F42" s="31">
        <v>1</v>
      </c>
      <c r="G42" s="31">
        <v>3</v>
      </c>
      <c r="H42" s="31" t="s">
        <v>4168</v>
      </c>
      <c r="I42" s="31" t="s">
        <v>4169</v>
      </c>
      <c r="J42" s="33" t="str">
        <f t="shared" si="0"/>
        <v>https://aiche.onlinelibrary.wiley.com/doi/abs/10.1002/prsb.720010315</v>
      </c>
    </row>
    <row r="43" spans="1:10" ht="47.5" customHeight="1" x14ac:dyDescent="0.35">
      <c r="A43" s="31">
        <v>42</v>
      </c>
      <c r="B43" s="31">
        <v>1982</v>
      </c>
      <c r="C43" s="32" t="s">
        <v>886</v>
      </c>
      <c r="D43" s="32" t="s">
        <v>4116</v>
      </c>
      <c r="E43" s="96"/>
      <c r="F43" s="31">
        <v>1</v>
      </c>
      <c r="G43" s="31">
        <v>4</v>
      </c>
      <c r="H43" s="31" t="s">
        <v>4170</v>
      </c>
      <c r="I43" s="31" t="s">
        <v>4171</v>
      </c>
      <c r="J43" s="33" t="str">
        <f t="shared" si="0"/>
        <v>https://aiche.onlinelibrary.wiley.com/doi/abs/10.1002/prsb.720010402</v>
      </c>
    </row>
    <row r="44" spans="1:10" ht="47.5" customHeight="1" x14ac:dyDescent="0.35">
      <c r="A44" s="31">
        <v>43</v>
      </c>
      <c r="B44" s="31">
        <v>1982</v>
      </c>
      <c r="C44" s="32" t="s">
        <v>886</v>
      </c>
      <c r="D44" s="32" t="s">
        <v>4172</v>
      </c>
      <c r="E44" s="96" t="s">
        <v>914</v>
      </c>
      <c r="F44" s="31">
        <v>1</v>
      </c>
      <c r="G44" s="31">
        <v>4</v>
      </c>
      <c r="H44" s="31" t="s">
        <v>4173</v>
      </c>
      <c r="I44" s="31" t="s">
        <v>4174</v>
      </c>
      <c r="J44" s="33" t="str">
        <f t="shared" si="0"/>
        <v>https://aiche.onlinelibrary.wiley.com/doi/abs/10.1002/prsb.720010403</v>
      </c>
    </row>
    <row r="45" spans="1:10" ht="47.5" customHeight="1" x14ac:dyDescent="0.35">
      <c r="A45" s="31">
        <v>44</v>
      </c>
      <c r="B45" s="31">
        <v>1982</v>
      </c>
      <c r="C45" s="32" t="s">
        <v>886</v>
      </c>
      <c r="D45" s="32" t="s">
        <v>4175</v>
      </c>
      <c r="E45" s="96" t="s">
        <v>747</v>
      </c>
      <c r="F45" s="31">
        <v>1</v>
      </c>
      <c r="G45" s="31">
        <v>4</v>
      </c>
      <c r="H45" s="31" t="s">
        <v>4176</v>
      </c>
      <c r="I45" s="31" t="s">
        <v>4177</v>
      </c>
      <c r="J45" s="33" t="str">
        <f t="shared" si="0"/>
        <v>https://aiche.onlinelibrary.wiley.com/doi/abs/10.1002/prsb.720010404</v>
      </c>
    </row>
    <row r="46" spans="1:10" ht="47.5" customHeight="1" x14ac:dyDescent="0.35">
      <c r="A46" s="31">
        <v>45</v>
      </c>
      <c r="B46" s="31">
        <v>1982</v>
      </c>
      <c r="C46" s="32" t="s">
        <v>886</v>
      </c>
      <c r="D46" s="32" t="s">
        <v>4178</v>
      </c>
      <c r="E46" s="96" t="s">
        <v>950</v>
      </c>
      <c r="F46" s="31">
        <v>1</v>
      </c>
      <c r="G46" s="31">
        <v>4</v>
      </c>
      <c r="H46" s="31" t="s">
        <v>4179</v>
      </c>
      <c r="I46" s="31" t="s">
        <v>4180</v>
      </c>
      <c r="J46" s="33" t="str">
        <f t="shared" si="0"/>
        <v>https://aiche.onlinelibrary.wiley.com/doi/abs/10.1002/prsb.720010405</v>
      </c>
    </row>
    <row r="47" spans="1:10" ht="47.5" customHeight="1" x14ac:dyDescent="0.35">
      <c r="A47" s="31">
        <v>46</v>
      </c>
      <c r="B47" s="31">
        <v>1982</v>
      </c>
      <c r="C47" s="32" t="s">
        <v>886</v>
      </c>
      <c r="D47" s="32" t="s">
        <v>4182</v>
      </c>
      <c r="E47" s="96" t="s">
        <v>4181</v>
      </c>
      <c r="F47" s="31">
        <v>1</v>
      </c>
      <c r="G47" s="31">
        <v>4</v>
      </c>
      <c r="H47" s="31" t="s">
        <v>4183</v>
      </c>
      <c r="I47" s="31" t="s">
        <v>4184</v>
      </c>
      <c r="J47" s="33" t="str">
        <f t="shared" si="0"/>
        <v>https://aiche.onlinelibrary.wiley.com/doi/abs/10.1002/prsb.720010406</v>
      </c>
    </row>
    <row r="48" spans="1:10" ht="47.5" customHeight="1" x14ac:dyDescent="0.35">
      <c r="A48" s="31">
        <v>47</v>
      </c>
      <c r="B48" s="31">
        <v>1982</v>
      </c>
      <c r="C48" s="32" t="s">
        <v>886</v>
      </c>
      <c r="D48" s="32" t="s">
        <v>4186</v>
      </c>
      <c r="E48" s="96" t="s">
        <v>4185</v>
      </c>
      <c r="F48" s="31">
        <v>1</v>
      </c>
      <c r="G48" s="31">
        <v>4</v>
      </c>
      <c r="H48" s="31" t="s">
        <v>4187</v>
      </c>
      <c r="I48" s="31" t="s">
        <v>4188</v>
      </c>
      <c r="J48" s="33" t="str">
        <f t="shared" si="0"/>
        <v>https://aiche.onlinelibrary.wiley.com/doi/abs/10.1002/prsb.720010407</v>
      </c>
    </row>
    <row r="49" spans="1:10" ht="47.5" customHeight="1" x14ac:dyDescent="0.35">
      <c r="A49" s="31">
        <v>48</v>
      </c>
      <c r="B49" s="31">
        <v>1982</v>
      </c>
      <c r="C49" s="32" t="s">
        <v>886</v>
      </c>
      <c r="D49" s="32" t="s">
        <v>4189</v>
      </c>
      <c r="E49" s="96" t="s">
        <v>935</v>
      </c>
      <c r="F49" s="31">
        <v>1</v>
      </c>
      <c r="G49" s="31">
        <v>4</v>
      </c>
      <c r="H49" s="31" t="s">
        <v>4190</v>
      </c>
      <c r="I49" s="31" t="s">
        <v>4191</v>
      </c>
      <c r="J49" s="33" t="str">
        <f t="shared" si="0"/>
        <v>https://aiche.onlinelibrary.wiley.com/doi/abs/10.1002/prsb.720010408</v>
      </c>
    </row>
    <row r="50" spans="1:10" ht="47.5" customHeight="1" x14ac:dyDescent="0.35">
      <c r="A50" s="31">
        <v>49</v>
      </c>
      <c r="B50" s="31">
        <v>1982</v>
      </c>
      <c r="C50" s="32" t="s">
        <v>886</v>
      </c>
      <c r="D50" s="32" t="s">
        <v>4193</v>
      </c>
      <c r="E50" s="96" t="s">
        <v>4192</v>
      </c>
      <c r="F50" s="31">
        <v>1</v>
      </c>
      <c r="G50" s="31">
        <v>4</v>
      </c>
      <c r="H50" s="31" t="s">
        <v>4194</v>
      </c>
      <c r="I50" s="31" t="s">
        <v>4195</v>
      </c>
      <c r="J50" s="33" t="str">
        <f t="shared" si="0"/>
        <v>https://aiche.onlinelibrary.wiley.com/doi/abs/10.1002/prsb.720010409</v>
      </c>
    </row>
    <row r="51" spans="1:10" ht="47.5" customHeight="1" x14ac:dyDescent="0.35">
      <c r="A51" s="31">
        <v>50</v>
      </c>
      <c r="B51" s="31">
        <v>1982</v>
      </c>
      <c r="C51" s="32" t="s">
        <v>886</v>
      </c>
      <c r="D51" s="32" t="s">
        <v>4196</v>
      </c>
      <c r="E51" s="96" t="s">
        <v>747</v>
      </c>
      <c r="F51" s="31">
        <v>1</v>
      </c>
      <c r="G51" s="31">
        <v>4</v>
      </c>
      <c r="H51" s="31" t="s">
        <v>4197</v>
      </c>
      <c r="I51" s="31" t="s">
        <v>4198</v>
      </c>
      <c r="J51" s="33" t="str">
        <f t="shared" si="0"/>
        <v>https://aiche.onlinelibrary.wiley.com/doi/abs/10.1002/prsb.720010410</v>
      </c>
    </row>
    <row r="52" spans="1:10" ht="47.5" customHeight="1" x14ac:dyDescent="0.35">
      <c r="A52" s="31">
        <v>51</v>
      </c>
      <c r="B52" s="31">
        <v>1982</v>
      </c>
      <c r="C52" s="32" t="s">
        <v>886</v>
      </c>
      <c r="D52" s="32" t="s">
        <v>4200</v>
      </c>
      <c r="E52" s="96" t="s">
        <v>4199</v>
      </c>
      <c r="F52" s="31">
        <v>1</v>
      </c>
      <c r="G52" s="31">
        <v>4</v>
      </c>
      <c r="H52" s="31" t="s">
        <v>4201</v>
      </c>
      <c r="I52" s="31" t="s">
        <v>4202</v>
      </c>
      <c r="J52" s="33" t="str">
        <f t="shared" si="0"/>
        <v>https://aiche.onlinelibrary.wiley.com/doi/abs/10.1002/prsb.720010411</v>
      </c>
    </row>
    <row r="53" spans="1:10" ht="47.5" customHeight="1" x14ac:dyDescent="0.35">
      <c r="A53" s="31">
        <v>52</v>
      </c>
      <c r="B53" s="31">
        <v>1982</v>
      </c>
      <c r="C53" s="32" t="s">
        <v>886</v>
      </c>
      <c r="D53" s="32" t="s">
        <v>4204</v>
      </c>
      <c r="E53" s="96" t="s">
        <v>4203</v>
      </c>
      <c r="F53" s="31">
        <v>1</v>
      </c>
      <c r="G53" s="31">
        <v>4</v>
      </c>
      <c r="H53" s="31" t="s">
        <v>4205</v>
      </c>
      <c r="I53" s="31" t="s">
        <v>4206</v>
      </c>
      <c r="J53" s="33" t="str">
        <f t="shared" si="0"/>
        <v>https://aiche.onlinelibrary.wiley.com/doi/abs/10.1002/prsb.720010412</v>
      </c>
    </row>
    <row r="54" spans="1:10" ht="47.5" customHeight="1" x14ac:dyDescent="0.35">
      <c r="A54" s="31">
        <v>53</v>
      </c>
      <c r="B54" s="31">
        <v>1983</v>
      </c>
      <c r="C54" s="32" t="s">
        <v>886</v>
      </c>
      <c r="D54" s="32" t="s">
        <v>4207</v>
      </c>
      <c r="E54" s="96" t="s">
        <v>1282</v>
      </c>
      <c r="F54" s="31">
        <v>2</v>
      </c>
      <c r="G54" s="31">
        <v>1</v>
      </c>
      <c r="H54" s="31" t="s">
        <v>4208</v>
      </c>
      <c r="I54" s="31" t="s">
        <v>4209</v>
      </c>
      <c r="J54" s="33" t="str">
        <f t="shared" si="0"/>
        <v>https://aiche.onlinelibrary.wiley.com/doi/abs/10.1002/prsb.720020103</v>
      </c>
    </row>
    <row r="55" spans="1:10" ht="47.5" customHeight="1" x14ac:dyDescent="0.35">
      <c r="A55" s="31">
        <v>54</v>
      </c>
      <c r="B55" s="31">
        <v>1983</v>
      </c>
      <c r="C55" s="32" t="s">
        <v>886</v>
      </c>
      <c r="D55" s="32" t="s">
        <v>4211</v>
      </c>
      <c r="E55" s="96" t="s">
        <v>4210</v>
      </c>
      <c r="F55" s="31">
        <v>2</v>
      </c>
      <c r="G55" s="31">
        <v>1</v>
      </c>
      <c r="H55" s="31" t="s">
        <v>4212</v>
      </c>
      <c r="I55" s="31" t="s">
        <v>4213</v>
      </c>
      <c r="J55" s="33" t="str">
        <f t="shared" si="0"/>
        <v>https://aiche.onlinelibrary.wiley.com/doi/abs/10.1002/prsb.720020104</v>
      </c>
    </row>
    <row r="56" spans="1:10" ht="47.5" customHeight="1" x14ac:dyDescent="0.35">
      <c r="A56" s="31">
        <v>55</v>
      </c>
      <c r="B56" s="31">
        <v>1983</v>
      </c>
      <c r="C56" s="32" t="s">
        <v>886</v>
      </c>
      <c r="D56" s="32" t="s">
        <v>4215</v>
      </c>
      <c r="E56" s="96" t="s">
        <v>4214</v>
      </c>
      <c r="F56" s="31">
        <v>2</v>
      </c>
      <c r="G56" s="31">
        <v>1</v>
      </c>
      <c r="H56" s="31" t="s">
        <v>4216</v>
      </c>
      <c r="I56" s="31" t="s">
        <v>4217</v>
      </c>
      <c r="J56" s="33" t="str">
        <f t="shared" si="0"/>
        <v>https://aiche.onlinelibrary.wiley.com/doi/abs/10.1002/prsb.720020105</v>
      </c>
    </row>
    <row r="57" spans="1:10" ht="47.5" customHeight="1" x14ac:dyDescent="0.35">
      <c r="A57" s="31">
        <v>56</v>
      </c>
      <c r="B57" s="31">
        <v>1983</v>
      </c>
      <c r="C57" s="32" t="s">
        <v>886</v>
      </c>
      <c r="D57" s="32" t="s">
        <v>4218</v>
      </c>
      <c r="E57" s="96" t="s">
        <v>965</v>
      </c>
      <c r="F57" s="31">
        <v>2</v>
      </c>
      <c r="G57" s="31">
        <v>1</v>
      </c>
      <c r="H57" s="31" t="s">
        <v>4219</v>
      </c>
      <c r="I57" s="31" t="s">
        <v>4220</v>
      </c>
      <c r="J57" s="33" t="str">
        <f t="shared" si="0"/>
        <v>https://aiche.onlinelibrary.wiley.com/doi/abs/10.1002/prsb.720020106</v>
      </c>
    </row>
    <row r="58" spans="1:10" ht="47.5" customHeight="1" x14ac:dyDescent="0.35">
      <c r="A58" s="31">
        <v>57</v>
      </c>
      <c r="B58" s="31">
        <v>1983</v>
      </c>
      <c r="C58" s="32" t="s">
        <v>886</v>
      </c>
      <c r="D58" s="32" t="s">
        <v>4222</v>
      </c>
      <c r="E58" s="96" t="s">
        <v>4221</v>
      </c>
      <c r="F58" s="31">
        <v>2</v>
      </c>
      <c r="G58" s="31">
        <v>1</v>
      </c>
      <c r="H58" s="31" t="s">
        <v>4223</v>
      </c>
      <c r="I58" s="31" t="s">
        <v>4224</v>
      </c>
      <c r="J58" s="33" t="str">
        <f t="shared" si="0"/>
        <v>https://aiche.onlinelibrary.wiley.com/doi/abs/10.1002/prsb.720020107</v>
      </c>
    </row>
    <row r="59" spans="1:10" ht="47.5" customHeight="1" x14ac:dyDescent="0.35">
      <c r="A59" s="31">
        <v>58</v>
      </c>
      <c r="B59" s="31">
        <v>1983</v>
      </c>
      <c r="C59" s="32" t="s">
        <v>886</v>
      </c>
      <c r="D59" s="32" t="s">
        <v>4225</v>
      </c>
      <c r="E59" s="96" t="s">
        <v>909</v>
      </c>
      <c r="F59" s="31">
        <v>2</v>
      </c>
      <c r="G59" s="31">
        <v>1</v>
      </c>
      <c r="H59" s="31" t="s">
        <v>4226</v>
      </c>
      <c r="I59" s="31" t="s">
        <v>4227</v>
      </c>
      <c r="J59" s="33" t="str">
        <f t="shared" si="0"/>
        <v>https://aiche.onlinelibrary.wiley.com/doi/abs/10.1002/prsb.720020108</v>
      </c>
    </row>
    <row r="60" spans="1:10" ht="47.5" customHeight="1" x14ac:dyDescent="0.35">
      <c r="A60" s="31">
        <v>59</v>
      </c>
      <c r="B60" s="31">
        <v>1983</v>
      </c>
      <c r="C60" s="32" t="s">
        <v>886</v>
      </c>
      <c r="D60" s="32" t="s">
        <v>4229</v>
      </c>
      <c r="E60" s="96" t="s">
        <v>4228</v>
      </c>
      <c r="F60" s="31">
        <v>2</v>
      </c>
      <c r="G60" s="31">
        <v>1</v>
      </c>
      <c r="H60" s="31" t="s">
        <v>4230</v>
      </c>
      <c r="I60" s="31" t="s">
        <v>4231</v>
      </c>
      <c r="J60" s="33" t="str">
        <f t="shared" si="0"/>
        <v>https://aiche.onlinelibrary.wiley.com/doi/abs/10.1002/prsb.720020109</v>
      </c>
    </row>
    <row r="61" spans="1:10" ht="47.5" customHeight="1" x14ac:dyDescent="0.35">
      <c r="A61" s="31">
        <v>60</v>
      </c>
      <c r="B61" s="31">
        <v>1983</v>
      </c>
      <c r="C61" s="32" t="s">
        <v>886</v>
      </c>
      <c r="D61" s="32" t="s">
        <v>4233</v>
      </c>
      <c r="E61" s="96" t="s">
        <v>4232</v>
      </c>
      <c r="F61" s="31">
        <v>2</v>
      </c>
      <c r="G61" s="31">
        <v>1</v>
      </c>
      <c r="H61" s="31" t="s">
        <v>4234</v>
      </c>
      <c r="I61" s="31" t="s">
        <v>4235</v>
      </c>
      <c r="J61" s="33" t="str">
        <f t="shared" si="0"/>
        <v>https://aiche.onlinelibrary.wiley.com/doi/abs/10.1002/prsb.720020110</v>
      </c>
    </row>
    <row r="62" spans="1:10" ht="47.5" customHeight="1" x14ac:dyDescent="0.35">
      <c r="A62" s="31">
        <v>61</v>
      </c>
      <c r="B62" s="31">
        <v>1983</v>
      </c>
      <c r="C62" s="32" t="s">
        <v>886</v>
      </c>
      <c r="D62" s="32" t="s">
        <v>4237</v>
      </c>
      <c r="E62" s="96" t="s">
        <v>4236</v>
      </c>
      <c r="F62" s="31">
        <v>2</v>
      </c>
      <c r="G62" s="31">
        <v>1</v>
      </c>
      <c r="H62" s="31" t="s">
        <v>4238</v>
      </c>
      <c r="I62" s="31" t="s">
        <v>4239</v>
      </c>
      <c r="J62" s="33" t="str">
        <f t="shared" si="0"/>
        <v>https://aiche.onlinelibrary.wiley.com/doi/abs/10.1002/prsb.720020111</v>
      </c>
    </row>
    <row r="63" spans="1:10" ht="47.5" customHeight="1" x14ac:dyDescent="0.35">
      <c r="A63" s="31">
        <v>62</v>
      </c>
      <c r="B63" s="31">
        <v>1983</v>
      </c>
      <c r="C63" s="32" t="s">
        <v>886</v>
      </c>
      <c r="D63" s="32" t="s">
        <v>4241</v>
      </c>
      <c r="E63" s="96" t="s">
        <v>4240</v>
      </c>
      <c r="F63" s="31">
        <v>2</v>
      </c>
      <c r="G63" s="31">
        <v>1</v>
      </c>
      <c r="H63" s="31" t="s">
        <v>4242</v>
      </c>
      <c r="I63" s="31" t="s">
        <v>4243</v>
      </c>
      <c r="J63" s="33" t="str">
        <f t="shared" si="0"/>
        <v>https://aiche.onlinelibrary.wiley.com/doi/abs/10.1002/prsb.720020112</v>
      </c>
    </row>
    <row r="64" spans="1:10" ht="47.5" customHeight="1" x14ac:dyDescent="0.35">
      <c r="A64" s="31">
        <v>63</v>
      </c>
      <c r="B64" s="31">
        <v>1983</v>
      </c>
      <c r="C64" s="32" t="s">
        <v>886</v>
      </c>
      <c r="D64" s="32" t="s">
        <v>4244</v>
      </c>
      <c r="E64" s="96" t="s">
        <v>1001</v>
      </c>
      <c r="F64" s="31">
        <v>2</v>
      </c>
      <c r="G64" s="31">
        <v>1</v>
      </c>
      <c r="H64" s="31" t="s">
        <v>4245</v>
      </c>
      <c r="I64" s="31" t="s">
        <v>4246</v>
      </c>
      <c r="J64" s="33" t="str">
        <f t="shared" si="0"/>
        <v>https://aiche.onlinelibrary.wiley.com/doi/abs/10.1002/prsb.720020113</v>
      </c>
    </row>
    <row r="65" spans="1:10" ht="47.5" customHeight="1" x14ac:dyDescent="0.35">
      <c r="A65" s="31">
        <v>64</v>
      </c>
      <c r="B65" s="31">
        <v>1983</v>
      </c>
      <c r="C65" s="32" t="s">
        <v>886</v>
      </c>
      <c r="D65" s="32" t="s">
        <v>4247</v>
      </c>
      <c r="E65" s="96" t="s">
        <v>891</v>
      </c>
      <c r="F65" s="31">
        <v>2</v>
      </c>
      <c r="G65" s="31">
        <v>1</v>
      </c>
      <c r="H65" s="31" t="s">
        <v>4248</v>
      </c>
      <c r="I65" s="31" t="s">
        <v>4249</v>
      </c>
      <c r="J65" s="33" t="str">
        <f t="shared" si="0"/>
        <v>https://aiche.onlinelibrary.wiley.com/doi/abs/10.1002/prsb.720020114</v>
      </c>
    </row>
    <row r="66" spans="1:10" ht="47.5" customHeight="1" x14ac:dyDescent="0.35">
      <c r="A66" s="31">
        <v>65</v>
      </c>
      <c r="B66" s="31">
        <v>1983</v>
      </c>
      <c r="C66" s="32" t="s">
        <v>886</v>
      </c>
      <c r="D66" s="32" t="s">
        <v>4251</v>
      </c>
      <c r="E66" s="96" t="s">
        <v>4250</v>
      </c>
      <c r="F66" s="31">
        <v>2</v>
      </c>
      <c r="G66" s="31">
        <v>1</v>
      </c>
      <c r="H66" s="31" t="s">
        <v>4252</v>
      </c>
      <c r="I66" s="31" t="s">
        <v>4253</v>
      </c>
      <c r="J66" s="33" t="str">
        <f t="shared" si="0"/>
        <v>https://aiche.onlinelibrary.wiley.com/doi/abs/10.1002/prsb.720020115</v>
      </c>
    </row>
    <row r="67" spans="1:10" ht="47.5" customHeight="1" x14ac:dyDescent="0.35">
      <c r="A67" s="31">
        <v>66</v>
      </c>
      <c r="B67" s="31">
        <v>1983</v>
      </c>
      <c r="C67" s="32" t="s">
        <v>886</v>
      </c>
      <c r="D67" s="32" t="s">
        <v>4255</v>
      </c>
      <c r="E67" s="96" t="s">
        <v>4254</v>
      </c>
      <c r="F67" s="31">
        <v>2</v>
      </c>
      <c r="G67" s="31">
        <v>1</v>
      </c>
      <c r="H67" s="31" t="s">
        <v>4256</v>
      </c>
      <c r="I67" s="31" t="s">
        <v>4257</v>
      </c>
      <c r="J67" s="33" t="str">
        <f t="shared" ref="J67:J130" si="1">HYPERLINK(I67)</f>
        <v>https://aiche.onlinelibrary.wiley.com/doi/abs/10.1002/prsb.720020116</v>
      </c>
    </row>
    <row r="68" spans="1:10" ht="47.5" customHeight="1" x14ac:dyDescent="0.35">
      <c r="A68" s="31">
        <v>67</v>
      </c>
      <c r="B68" s="31">
        <v>1983</v>
      </c>
      <c r="C68" s="32" t="s">
        <v>886</v>
      </c>
      <c r="D68" s="32" t="s">
        <v>4258</v>
      </c>
      <c r="E68" s="96"/>
      <c r="F68" s="31">
        <v>2</v>
      </c>
      <c r="G68" s="31">
        <v>1</v>
      </c>
      <c r="H68" s="31" t="s">
        <v>4259</v>
      </c>
      <c r="I68" s="31" t="s">
        <v>4260</v>
      </c>
      <c r="J68" s="33" t="str">
        <f t="shared" si="1"/>
        <v>https://aiche.onlinelibrary.wiley.com/doi/abs/10.1002/prsb.720020117</v>
      </c>
    </row>
    <row r="69" spans="1:10" ht="47.5" customHeight="1" x14ac:dyDescent="0.35">
      <c r="A69" s="31">
        <v>68</v>
      </c>
      <c r="B69" s="31">
        <v>1983</v>
      </c>
      <c r="C69" s="32" t="s">
        <v>886</v>
      </c>
      <c r="D69" s="32" t="s">
        <v>4261</v>
      </c>
      <c r="E69" s="96"/>
      <c r="F69" s="31">
        <v>2</v>
      </c>
      <c r="G69" s="31">
        <v>1</v>
      </c>
      <c r="H69" s="31" t="s">
        <v>4262</v>
      </c>
      <c r="I69" s="31" t="s">
        <v>4263</v>
      </c>
      <c r="J69" s="33" t="str">
        <f t="shared" si="1"/>
        <v>https://aiche.onlinelibrary.wiley.com/doi/abs/10.1002/prsb.720020118</v>
      </c>
    </row>
    <row r="70" spans="1:10" ht="47.5" customHeight="1" x14ac:dyDescent="0.35">
      <c r="A70" s="31">
        <v>69</v>
      </c>
      <c r="B70" s="31">
        <v>1983</v>
      </c>
      <c r="C70" s="32" t="s">
        <v>886</v>
      </c>
      <c r="D70" s="32" t="s">
        <v>4264</v>
      </c>
      <c r="E70" s="96"/>
      <c r="F70" s="31">
        <v>2</v>
      </c>
      <c r="G70" s="31">
        <v>1</v>
      </c>
      <c r="H70" s="31" t="s">
        <v>4265</v>
      </c>
      <c r="I70" s="31" t="s">
        <v>4266</v>
      </c>
      <c r="J70" s="33" t="str">
        <f t="shared" si="1"/>
        <v>https://aiche.onlinelibrary.wiley.com/doi/abs/10.1002/prsb.720020119</v>
      </c>
    </row>
    <row r="71" spans="1:10" ht="47.5" customHeight="1" x14ac:dyDescent="0.35">
      <c r="A71" s="31">
        <v>70</v>
      </c>
      <c r="B71" s="31">
        <v>1983</v>
      </c>
      <c r="C71" s="32" t="s">
        <v>886</v>
      </c>
      <c r="D71" s="32" t="s">
        <v>4267</v>
      </c>
      <c r="E71" s="96"/>
      <c r="F71" s="31">
        <v>2</v>
      </c>
      <c r="G71" s="31">
        <v>1</v>
      </c>
      <c r="H71" s="31" t="s">
        <v>4268</v>
      </c>
      <c r="I71" s="31" t="s">
        <v>4269</v>
      </c>
      <c r="J71" s="33" t="str">
        <f t="shared" si="1"/>
        <v>https://aiche.onlinelibrary.wiley.com/doi/abs/10.1002/prsb.720020120</v>
      </c>
    </row>
    <row r="72" spans="1:10" ht="47.5" customHeight="1" x14ac:dyDescent="0.35">
      <c r="A72" s="31">
        <v>71</v>
      </c>
      <c r="B72" s="31">
        <v>1983</v>
      </c>
      <c r="C72" s="32" t="s">
        <v>886</v>
      </c>
      <c r="D72" s="32" t="s">
        <v>4270</v>
      </c>
      <c r="E72" s="96"/>
      <c r="F72" s="31">
        <v>2</v>
      </c>
      <c r="G72" s="31">
        <v>1</v>
      </c>
      <c r="H72" s="31" t="s">
        <v>4271</v>
      </c>
      <c r="I72" s="31" t="s">
        <v>4272</v>
      </c>
      <c r="J72" s="33" t="str">
        <f t="shared" si="1"/>
        <v>https://aiche.onlinelibrary.wiley.com/doi/abs/10.1002/prsb.720020121</v>
      </c>
    </row>
    <row r="73" spans="1:10" ht="47.5" customHeight="1" x14ac:dyDescent="0.35">
      <c r="A73" s="31">
        <v>72</v>
      </c>
      <c r="B73" s="31">
        <v>1983</v>
      </c>
      <c r="C73" s="32" t="s">
        <v>886</v>
      </c>
      <c r="D73" s="32" t="s">
        <v>4273</v>
      </c>
      <c r="E73" s="96"/>
      <c r="F73" s="31">
        <v>2</v>
      </c>
      <c r="G73" s="31">
        <v>1</v>
      </c>
      <c r="H73" s="31" t="s">
        <v>4271</v>
      </c>
      <c r="I73" s="31" t="s">
        <v>4274</v>
      </c>
      <c r="J73" s="33" t="str">
        <f t="shared" si="1"/>
        <v>https://aiche.onlinelibrary.wiley.com/doi/abs/10.1002/prsb.720020122</v>
      </c>
    </row>
    <row r="74" spans="1:10" ht="47.5" customHeight="1" x14ac:dyDescent="0.35">
      <c r="A74" s="31">
        <v>73</v>
      </c>
      <c r="B74" s="31">
        <v>1983</v>
      </c>
      <c r="C74" s="32" t="s">
        <v>886</v>
      </c>
      <c r="D74" s="32" t="s">
        <v>4275</v>
      </c>
      <c r="E74" s="96"/>
      <c r="F74" s="31">
        <v>2</v>
      </c>
      <c r="G74" s="31">
        <v>1</v>
      </c>
      <c r="H74" s="31" t="s">
        <v>4276</v>
      </c>
      <c r="I74" s="31" t="s">
        <v>4277</v>
      </c>
      <c r="J74" s="33" t="str">
        <f t="shared" si="1"/>
        <v>https://aiche.onlinelibrary.wiley.com/doi/abs/10.1002/prsb.720020123</v>
      </c>
    </row>
    <row r="75" spans="1:10" ht="47.5" customHeight="1" x14ac:dyDescent="0.35">
      <c r="A75" s="31">
        <v>74</v>
      </c>
      <c r="B75" s="31">
        <v>1983</v>
      </c>
      <c r="C75" s="32" t="s">
        <v>886</v>
      </c>
      <c r="D75" s="32" t="s">
        <v>4278</v>
      </c>
      <c r="E75" s="96"/>
      <c r="F75" s="31">
        <v>2</v>
      </c>
      <c r="G75" s="31">
        <v>1</v>
      </c>
      <c r="H75" s="31" t="s">
        <v>4279</v>
      </c>
      <c r="I75" s="31" t="s">
        <v>4280</v>
      </c>
      <c r="J75" s="33" t="str">
        <f t="shared" si="1"/>
        <v>https://aiche.onlinelibrary.wiley.com/doi/abs/10.1002/prsb.720020102</v>
      </c>
    </row>
    <row r="76" spans="1:10" ht="47.5" customHeight="1" x14ac:dyDescent="0.35">
      <c r="A76" s="31">
        <v>75</v>
      </c>
      <c r="B76" s="31">
        <v>1983</v>
      </c>
      <c r="C76" s="32" t="s">
        <v>886</v>
      </c>
      <c r="D76" s="32" t="s">
        <v>4281</v>
      </c>
      <c r="E76" s="96" t="s">
        <v>925</v>
      </c>
      <c r="F76" s="31">
        <v>2</v>
      </c>
      <c r="G76" s="31">
        <v>2</v>
      </c>
      <c r="H76" s="31" t="s">
        <v>4282</v>
      </c>
      <c r="I76" s="31" t="s">
        <v>4283</v>
      </c>
      <c r="J76" s="33" t="str">
        <f t="shared" si="1"/>
        <v>https://aiche.onlinelibrary.wiley.com/doi/abs/10.1002/prsb.720020203</v>
      </c>
    </row>
    <row r="77" spans="1:10" ht="47.5" customHeight="1" x14ac:dyDescent="0.35">
      <c r="A77" s="31">
        <v>76</v>
      </c>
      <c r="B77" s="31">
        <v>1983</v>
      </c>
      <c r="C77" s="32" t="s">
        <v>886</v>
      </c>
      <c r="D77" s="32" t="s">
        <v>4285</v>
      </c>
      <c r="E77" s="96" t="s">
        <v>4284</v>
      </c>
      <c r="F77" s="31">
        <v>2</v>
      </c>
      <c r="G77" s="31">
        <v>2</v>
      </c>
      <c r="H77" s="31" t="s">
        <v>4286</v>
      </c>
      <c r="I77" s="31" t="s">
        <v>4287</v>
      </c>
      <c r="J77" s="33" t="str">
        <f t="shared" si="1"/>
        <v>https://aiche.onlinelibrary.wiley.com/doi/abs/10.1002/prsb.720020204</v>
      </c>
    </row>
    <row r="78" spans="1:10" ht="47.5" customHeight="1" x14ac:dyDescent="0.35">
      <c r="A78" s="31">
        <v>77</v>
      </c>
      <c r="B78" s="31">
        <v>1983</v>
      </c>
      <c r="C78" s="32" t="s">
        <v>886</v>
      </c>
      <c r="D78" s="32" t="s">
        <v>4288</v>
      </c>
      <c r="E78" s="96" t="s">
        <v>945</v>
      </c>
      <c r="F78" s="31">
        <v>2</v>
      </c>
      <c r="G78" s="31">
        <v>2</v>
      </c>
      <c r="H78" s="31" t="s">
        <v>4289</v>
      </c>
      <c r="I78" s="31" t="s">
        <v>4290</v>
      </c>
      <c r="J78" s="33" t="str">
        <f t="shared" si="1"/>
        <v>https://aiche.onlinelibrary.wiley.com/doi/abs/10.1002/prsb.720020205</v>
      </c>
    </row>
    <row r="79" spans="1:10" ht="47.5" customHeight="1" x14ac:dyDescent="0.35">
      <c r="A79" s="31">
        <v>78</v>
      </c>
      <c r="B79" s="31">
        <v>1983</v>
      </c>
      <c r="C79" s="32" t="s">
        <v>886</v>
      </c>
      <c r="D79" s="32" t="s">
        <v>4292</v>
      </c>
      <c r="E79" s="96" t="s">
        <v>4291</v>
      </c>
      <c r="F79" s="31">
        <v>2</v>
      </c>
      <c r="G79" s="31">
        <v>2</v>
      </c>
      <c r="H79" s="31" t="s">
        <v>4293</v>
      </c>
      <c r="I79" s="31" t="s">
        <v>4294</v>
      </c>
      <c r="J79" s="33" t="str">
        <f t="shared" si="1"/>
        <v>https://aiche.onlinelibrary.wiley.com/doi/abs/10.1002/prsb.720020206</v>
      </c>
    </row>
    <row r="80" spans="1:10" ht="47.5" customHeight="1" x14ac:dyDescent="0.35">
      <c r="A80" s="31">
        <v>79</v>
      </c>
      <c r="B80" s="31">
        <v>1983</v>
      </c>
      <c r="C80" s="32" t="s">
        <v>886</v>
      </c>
      <c r="D80" s="32" t="s">
        <v>4295</v>
      </c>
      <c r="E80" s="96"/>
      <c r="F80" s="31">
        <v>2</v>
      </c>
      <c r="G80" s="31">
        <v>2</v>
      </c>
      <c r="H80" s="31" t="s">
        <v>4296</v>
      </c>
      <c r="I80" s="31" t="s">
        <v>4297</v>
      </c>
      <c r="J80" s="33" t="str">
        <f t="shared" si="1"/>
        <v>https://aiche.onlinelibrary.wiley.com/doi/abs/10.1002/prsb.720020202</v>
      </c>
    </row>
    <row r="81" spans="1:10" ht="47.5" customHeight="1" x14ac:dyDescent="0.35">
      <c r="A81" s="31">
        <v>80</v>
      </c>
      <c r="B81" s="31">
        <v>1983</v>
      </c>
      <c r="C81" s="32" t="s">
        <v>886</v>
      </c>
      <c r="D81" s="32" t="s">
        <v>4299</v>
      </c>
      <c r="E81" s="96" t="s">
        <v>4298</v>
      </c>
      <c r="F81" s="31">
        <v>2</v>
      </c>
      <c r="G81" s="31">
        <v>2</v>
      </c>
      <c r="H81" s="31" t="s">
        <v>4300</v>
      </c>
      <c r="I81" s="31" t="s">
        <v>4301</v>
      </c>
      <c r="J81" s="33" t="str">
        <f t="shared" si="1"/>
        <v>https://aiche.onlinelibrary.wiley.com/doi/abs/10.1002/prsb.720020207</v>
      </c>
    </row>
    <row r="82" spans="1:10" ht="47.5" customHeight="1" x14ac:dyDescent="0.35">
      <c r="A82" s="31">
        <v>81</v>
      </c>
      <c r="B82" s="31">
        <v>1983</v>
      </c>
      <c r="C82" s="32" t="s">
        <v>886</v>
      </c>
      <c r="D82" s="32" t="s">
        <v>4302</v>
      </c>
      <c r="E82" s="96" t="s">
        <v>991</v>
      </c>
      <c r="F82" s="31">
        <v>2</v>
      </c>
      <c r="G82" s="31">
        <v>2</v>
      </c>
      <c r="H82" s="31" t="s">
        <v>4090</v>
      </c>
      <c r="I82" s="31" t="s">
        <v>4303</v>
      </c>
      <c r="J82" s="33" t="str">
        <f t="shared" si="1"/>
        <v>https://aiche.onlinelibrary.wiley.com/doi/abs/10.1002/prsb.720020208</v>
      </c>
    </row>
    <row r="83" spans="1:10" ht="47.5" customHeight="1" x14ac:dyDescent="0.35">
      <c r="A83" s="31">
        <v>82</v>
      </c>
      <c r="B83" s="31">
        <v>1983</v>
      </c>
      <c r="C83" s="32" t="s">
        <v>886</v>
      </c>
      <c r="D83" s="32" t="s">
        <v>4305</v>
      </c>
      <c r="E83" s="96" t="s">
        <v>4304</v>
      </c>
      <c r="F83" s="31">
        <v>2</v>
      </c>
      <c r="G83" s="31">
        <v>2</v>
      </c>
      <c r="H83" s="31" t="s">
        <v>4306</v>
      </c>
      <c r="I83" s="31" t="s">
        <v>4307</v>
      </c>
      <c r="J83" s="33" t="str">
        <f t="shared" si="1"/>
        <v>https://aiche.onlinelibrary.wiley.com/doi/abs/10.1002/prsb.720020209</v>
      </c>
    </row>
    <row r="84" spans="1:10" ht="47.5" customHeight="1" x14ac:dyDescent="0.35">
      <c r="A84" s="31">
        <v>83</v>
      </c>
      <c r="B84" s="31">
        <v>1983</v>
      </c>
      <c r="C84" s="32" t="s">
        <v>886</v>
      </c>
      <c r="D84" s="32" t="s">
        <v>4309</v>
      </c>
      <c r="E84" s="96" t="s">
        <v>4308</v>
      </c>
      <c r="F84" s="31">
        <v>2</v>
      </c>
      <c r="G84" s="31">
        <v>2</v>
      </c>
      <c r="H84" s="31" t="s">
        <v>4310</v>
      </c>
      <c r="I84" s="31" t="s">
        <v>4311</v>
      </c>
      <c r="J84" s="33" t="str">
        <f t="shared" si="1"/>
        <v>https://aiche.onlinelibrary.wiley.com/doi/abs/10.1002/prsb.720020210</v>
      </c>
    </row>
    <row r="85" spans="1:10" ht="47.5" customHeight="1" x14ac:dyDescent="0.35">
      <c r="A85" s="31">
        <v>84</v>
      </c>
      <c r="B85" s="31">
        <v>1983</v>
      </c>
      <c r="C85" s="32" t="s">
        <v>886</v>
      </c>
      <c r="D85" s="32" t="s">
        <v>4313</v>
      </c>
      <c r="E85" s="96" t="s">
        <v>4312</v>
      </c>
      <c r="F85" s="31">
        <v>2</v>
      </c>
      <c r="G85" s="31">
        <v>2</v>
      </c>
      <c r="H85" s="31" t="s">
        <v>4314</v>
      </c>
      <c r="I85" s="31" t="s">
        <v>4315</v>
      </c>
      <c r="J85" s="33" t="str">
        <f t="shared" si="1"/>
        <v>https://aiche.onlinelibrary.wiley.com/doi/abs/10.1002/prsb.720020211</v>
      </c>
    </row>
    <row r="86" spans="1:10" ht="47.5" customHeight="1" x14ac:dyDescent="0.35">
      <c r="A86" s="31">
        <v>85</v>
      </c>
      <c r="B86" s="31">
        <v>1983</v>
      </c>
      <c r="C86" s="32" t="s">
        <v>886</v>
      </c>
      <c r="D86" s="32" t="s">
        <v>4317</v>
      </c>
      <c r="E86" s="96" t="s">
        <v>4316</v>
      </c>
      <c r="F86" s="31">
        <v>2</v>
      </c>
      <c r="G86" s="31">
        <v>2</v>
      </c>
      <c r="H86" s="31" t="s">
        <v>4318</v>
      </c>
      <c r="I86" s="31" t="s">
        <v>4319</v>
      </c>
      <c r="J86" s="33" t="str">
        <f t="shared" si="1"/>
        <v>https://aiche.onlinelibrary.wiley.com/doi/abs/10.1002/prsb.720020212</v>
      </c>
    </row>
    <row r="87" spans="1:10" ht="47.5" customHeight="1" x14ac:dyDescent="0.35">
      <c r="A87" s="31">
        <v>86</v>
      </c>
      <c r="B87" s="31">
        <v>1983</v>
      </c>
      <c r="C87" s="32" t="s">
        <v>886</v>
      </c>
      <c r="D87" s="32" t="s">
        <v>4321</v>
      </c>
      <c r="E87" s="96" t="s">
        <v>4320</v>
      </c>
      <c r="F87" s="31">
        <v>2</v>
      </c>
      <c r="G87" s="31">
        <v>2</v>
      </c>
      <c r="H87" s="31" t="s">
        <v>4322</v>
      </c>
      <c r="I87" s="31" t="s">
        <v>4323</v>
      </c>
      <c r="J87" s="33" t="str">
        <f t="shared" si="1"/>
        <v>https://aiche.onlinelibrary.wiley.com/doi/abs/10.1002/prsb.720020213</v>
      </c>
    </row>
    <row r="88" spans="1:10" ht="47.5" customHeight="1" x14ac:dyDescent="0.35">
      <c r="A88" s="31">
        <v>87</v>
      </c>
      <c r="B88" s="31">
        <v>1983</v>
      </c>
      <c r="C88" s="32" t="s">
        <v>886</v>
      </c>
      <c r="D88" s="32" t="s">
        <v>4325</v>
      </c>
      <c r="E88" s="96" t="s">
        <v>4324</v>
      </c>
      <c r="F88" s="31">
        <v>2</v>
      </c>
      <c r="G88" s="31">
        <v>2</v>
      </c>
      <c r="H88" s="31" t="s">
        <v>4326</v>
      </c>
      <c r="I88" s="31" t="s">
        <v>4327</v>
      </c>
      <c r="J88" s="33" t="str">
        <f t="shared" si="1"/>
        <v>https://aiche.onlinelibrary.wiley.com/doi/abs/10.1002/prsb.720020214</v>
      </c>
    </row>
    <row r="89" spans="1:10" ht="47.5" customHeight="1" x14ac:dyDescent="0.35">
      <c r="A89" s="31">
        <v>88</v>
      </c>
      <c r="B89" s="31">
        <v>1983</v>
      </c>
      <c r="C89" s="32" t="s">
        <v>886</v>
      </c>
      <c r="D89" s="32" t="s">
        <v>4329</v>
      </c>
      <c r="E89" s="96" t="s">
        <v>4328</v>
      </c>
      <c r="F89" s="31">
        <v>2</v>
      </c>
      <c r="G89" s="31">
        <v>2</v>
      </c>
      <c r="H89" s="31" t="s">
        <v>4330</v>
      </c>
      <c r="I89" s="31" t="s">
        <v>4331</v>
      </c>
      <c r="J89" s="33" t="str">
        <f t="shared" si="1"/>
        <v>https://aiche.onlinelibrary.wiley.com/doi/abs/10.1002/prsb.720020215</v>
      </c>
    </row>
    <row r="90" spans="1:10" ht="47.5" customHeight="1" x14ac:dyDescent="0.35">
      <c r="A90" s="31">
        <v>89</v>
      </c>
      <c r="B90" s="31">
        <v>1983</v>
      </c>
      <c r="C90" s="32" t="s">
        <v>886</v>
      </c>
      <c r="D90" s="32" t="s">
        <v>4333</v>
      </c>
      <c r="E90" s="96" t="s">
        <v>4332</v>
      </c>
      <c r="F90" s="31">
        <v>2</v>
      </c>
      <c r="G90" s="31">
        <v>2</v>
      </c>
      <c r="H90" s="31" t="s">
        <v>4334</v>
      </c>
      <c r="I90" s="31" t="s">
        <v>4335</v>
      </c>
      <c r="J90" s="33" t="str">
        <f t="shared" si="1"/>
        <v>https://aiche.onlinelibrary.wiley.com/doi/abs/10.1002/prsb.720020216</v>
      </c>
    </row>
    <row r="91" spans="1:10" ht="47.5" customHeight="1" x14ac:dyDescent="0.35">
      <c r="A91" s="31">
        <v>90</v>
      </c>
      <c r="B91" s="31">
        <v>1983</v>
      </c>
      <c r="C91" s="32" t="s">
        <v>886</v>
      </c>
      <c r="D91" s="32" t="s">
        <v>4295</v>
      </c>
      <c r="E91" s="96"/>
      <c r="F91" s="31">
        <v>2</v>
      </c>
      <c r="G91" s="31">
        <v>3</v>
      </c>
      <c r="H91" s="31" t="s">
        <v>4336</v>
      </c>
      <c r="I91" s="31" t="s">
        <v>4337</v>
      </c>
      <c r="J91" s="33" t="str">
        <f t="shared" si="1"/>
        <v>https://aiche.onlinelibrary.wiley.com/doi/abs/10.1002/prsb.720020302</v>
      </c>
    </row>
    <row r="92" spans="1:10" ht="47.5" customHeight="1" x14ac:dyDescent="0.35">
      <c r="A92" s="31">
        <v>91</v>
      </c>
      <c r="B92" s="31">
        <v>1983</v>
      </c>
      <c r="C92" s="32" t="s">
        <v>886</v>
      </c>
      <c r="D92" s="32" t="s">
        <v>4339</v>
      </c>
      <c r="E92" s="96" t="s">
        <v>4338</v>
      </c>
      <c r="F92" s="31">
        <v>2</v>
      </c>
      <c r="G92" s="31">
        <v>3</v>
      </c>
      <c r="H92" s="31" t="s">
        <v>4340</v>
      </c>
      <c r="I92" s="31" t="s">
        <v>4341</v>
      </c>
      <c r="J92" s="33" t="str">
        <f t="shared" si="1"/>
        <v>https://aiche.onlinelibrary.wiley.com/doi/abs/10.1002/prsb.720020303</v>
      </c>
    </row>
    <row r="93" spans="1:10" ht="47.5" customHeight="1" x14ac:dyDescent="0.35">
      <c r="A93" s="31">
        <v>92</v>
      </c>
      <c r="B93" s="31">
        <v>1983</v>
      </c>
      <c r="C93" s="32" t="s">
        <v>886</v>
      </c>
      <c r="D93" s="32" t="s">
        <v>4343</v>
      </c>
      <c r="E93" s="96" t="s">
        <v>4342</v>
      </c>
      <c r="F93" s="31">
        <v>2</v>
      </c>
      <c r="G93" s="31">
        <v>3</v>
      </c>
      <c r="H93" s="31" t="s">
        <v>4344</v>
      </c>
      <c r="I93" s="31" t="s">
        <v>4345</v>
      </c>
      <c r="J93" s="33" t="str">
        <f t="shared" si="1"/>
        <v>https://aiche.onlinelibrary.wiley.com/doi/abs/10.1002/prsb.720020304</v>
      </c>
    </row>
    <row r="94" spans="1:10" ht="47.5" customHeight="1" x14ac:dyDescent="0.35">
      <c r="A94" s="31">
        <v>93</v>
      </c>
      <c r="B94" s="31">
        <v>1983</v>
      </c>
      <c r="C94" s="32" t="s">
        <v>886</v>
      </c>
      <c r="D94" s="32" t="s">
        <v>4347</v>
      </c>
      <c r="E94" s="96" t="s">
        <v>4346</v>
      </c>
      <c r="F94" s="31">
        <v>2</v>
      </c>
      <c r="G94" s="31">
        <v>3</v>
      </c>
      <c r="H94" s="31" t="s">
        <v>4348</v>
      </c>
      <c r="I94" s="31" t="s">
        <v>4349</v>
      </c>
      <c r="J94" s="33" t="str">
        <f t="shared" si="1"/>
        <v>https://aiche.onlinelibrary.wiley.com/doi/abs/10.1002/prsb.720020305</v>
      </c>
    </row>
    <row r="95" spans="1:10" ht="47.5" customHeight="1" x14ac:dyDescent="0.35">
      <c r="A95" s="31">
        <v>94</v>
      </c>
      <c r="B95" s="31">
        <v>1983</v>
      </c>
      <c r="C95" s="32" t="s">
        <v>886</v>
      </c>
      <c r="D95" s="32" t="s">
        <v>4351</v>
      </c>
      <c r="E95" s="96" t="s">
        <v>4350</v>
      </c>
      <c r="F95" s="31">
        <v>2</v>
      </c>
      <c r="G95" s="31">
        <v>3</v>
      </c>
      <c r="H95" s="31" t="s">
        <v>4352</v>
      </c>
      <c r="I95" s="31" t="s">
        <v>4353</v>
      </c>
      <c r="J95" s="33" t="str">
        <f t="shared" si="1"/>
        <v>https://aiche.onlinelibrary.wiley.com/doi/abs/10.1002/prsb.720020306</v>
      </c>
    </row>
    <row r="96" spans="1:10" ht="47.5" customHeight="1" x14ac:dyDescent="0.35">
      <c r="A96" s="31">
        <v>95</v>
      </c>
      <c r="B96" s="31">
        <v>1983</v>
      </c>
      <c r="C96" s="32" t="s">
        <v>886</v>
      </c>
      <c r="D96" s="32" t="s">
        <v>4355</v>
      </c>
      <c r="E96" s="96" t="s">
        <v>4354</v>
      </c>
      <c r="F96" s="31">
        <v>2</v>
      </c>
      <c r="G96" s="31">
        <v>3</v>
      </c>
      <c r="H96" s="31" t="s">
        <v>4356</v>
      </c>
      <c r="I96" s="31" t="s">
        <v>4357</v>
      </c>
      <c r="J96" s="33" t="str">
        <f t="shared" si="1"/>
        <v>https://aiche.onlinelibrary.wiley.com/doi/abs/10.1002/prsb.720020307</v>
      </c>
    </row>
    <row r="97" spans="1:10" ht="47.5" customHeight="1" x14ac:dyDescent="0.35">
      <c r="A97" s="31">
        <v>96</v>
      </c>
      <c r="B97" s="31">
        <v>1983</v>
      </c>
      <c r="C97" s="32" t="s">
        <v>886</v>
      </c>
      <c r="D97" s="32" t="s">
        <v>4359</v>
      </c>
      <c r="E97" s="96" t="s">
        <v>4358</v>
      </c>
      <c r="F97" s="31">
        <v>2</v>
      </c>
      <c r="G97" s="31">
        <v>3</v>
      </c>
      <c r="H97" s="31" t="s">
        <v>4360</v>
      </c>
      <c r="I97" s="31" t="s">
        <v>4361</v>
      </c>
      <c r="J97" s="33" t="str">
        <f t="shared" si="1"/>
        <v>https://aiche.onlinelibrary.wiley.com/doi/abs/10.1002/prsb.720020308</v>
      </c>
    </row>
    <row r="98" spans="1:10" ht="47.5" customHeight="1" x14ac:dyDescent="0.35">
      <c r="A98" s="31">
        <v>97</v>
      </c>
      <c r="B98" s="31">
        <v>1983</v>
      </c>
      <c r="C98" s="32" t="s">
        <v>886</v>
      </c>
      <c r="D98" s="32" t="s">
        <v>4363</v>
      </c>
      <c r="E98" s="96" t="s">
        <v>4362</v>
      </c>
      <c r="F98" s="31">
        <v>2</v>
      </c>
      <c r="G98" s="31">
        <v>3</v>
      </c>
      <c r="H98" s="31" t="s">
        <v>4364</v>
      </c>
      <c r="I98" s="31" t="s">
        <v>4365</v>
      </c>
      <c r="J98" s="33" t="str">
        <f t="shared" si="1"/>
        <v>https://aiche.onlinelibrary.wiley.com/doi/abs/10.1002/prsb.720020309</v>
      </c>
    </row>
    <row r="99" spans="1:10" ht="47.5" customHeight="1" x14ac:dyDescent="0.35">
      <c r="A99" s="31">
        <v>98</v>
      </c>
      <c r="B99" s="31">
        <v>1983</v>
      </c>
      <c r="C99" s="32" t="s">
        <v>886</v>
      </c>
      <c r="D99" s="32" t="s">
        <v>4367</v>
      </c>
      <c r="E99" s="96" t="s">
        <v>4366</v>
      </c>
      <c r="F99" s="31">
        <v>2</v>
      </c>
      <c r="G99" s="31">
        <v>3</v>
      </c>
      <c r="H99" s="31" t="s">
        <v>4368</v>
      </c>
      <c r="I99" s="31" t="s">
        <v>4369</v>
      </c>
      <c r="J99" s="33" t="str">
        <f t="shared" si="1"/>
        <v>https://aiche.onlinelibrary.wiley.com/doi/abs/10.1002/prsb.720020310</v>
      </c>
    </row>
    <row r="100" spans="1:10" ht="47.5" customHeight="1" x14ac:dyDescent="0.35">
      <c r="A100" s="31">
        <v>99</v>
      </c>
      <c r="B100" s="31">
        <v>1983</v>
      </c>
      <c r="C100" s="32" t="s">
        <v>886</v>
      </c>
      <c r="D100" s="32" t="s">
        <v>4371</v>
      </c>
      <c r="E100" s="96" t="s">
        <v>4370</v>
      </c>
      <c r="F100" s="31">
        <v>2</v>
      </c>
      <c r="G100" s="31">
        <v>3</v>
      </c>
      <c r="H100" s="31" t="s">
        <v>4372</v>
      </c>
      <c r="I100" s="31" t="s">
        <v>4373</v>
      </c>
      <c r="J100" s="33" t="str">
        <f t="shared" si="1"/>
        <v>https://aiche.onlinelibrary.wiley.com/doi/abs/10.1002/prsb.720020311</v>
      </c>
    </row>
    <row r="101" spans="1:10" ht="47.5" customHeight="1" x14ac:dyDescent="0.35">
      <c r="A101" s="31">
        <v>100</v>
      </c>
      <c r="B101" s="31">
        <v>1983</v>
      </c>
      <c r="C101" s="32" t="s">
        <v>886</v>
      </c>
      <c r="D101" s="32" t="s">
        <v>4375</v>
      </c>
      <c r="E101" s="96" t="s">
        <v>4374</v>
      </c>
      <c r="F101" s="31">
        <v>2</v>
      </c>
      <c r="G101" s="31">
        <v>3</v>
      </c>
      <c r="H101" s="31" t="s">
        <v>1556</v>
      </c>
      <c r="I101" s="31" t="s">
        <v>4376</v>
      </c>
      <c r="J101" s="33" t="str">
        <f t="shared" si="1"/>
        <v>https://aiche.onlinelibrary.wiley.com/doi/abs/10.1002/prsb.720020312</v>
      </c>
    </row>
    <row r="102" spans="1:10" ht="47.5" customHeight="1" x14ac:dyDescent="0.35">
      <c r="A102" s="31">
        <v>101</v>
      </c>
      <c r="B102" s="31">
        <v>1983</v>
      </c>
      <c r="C102" s="32" t="s">
        <v>886</v>
      </c>
      <c r="D102" s="32" t="s">
        <v>4378</v>
      </c>
      <c r="E102" s="96" t="s">
        <v>4377</v>
      </c>
      <c r="F102" s="31">
        <v>2</v>
      </c>
      <c r="G102" s="31">
        <v>3</v>
      </c>
      <c r="H102" s="31" t="s">
        <v>4379</v>
      </c>
      <c r="I102" s="31" t="s">
        <v>4380</v>
      </c>
      <c r="J102" s="33" t="str">
        <f t="shared" si="1"/>
        <v>https://aiche.onlinelibrary.wiley.com/doi/abs/10.1002/prsb.720020313</v>
      </c>
    </row>
    <row r="103" spans="1:10" ht="47.5" customHeight="1" x14ac:dyDescent="0.35">
      <c r="A103" s="31">
        <v>102</v>
      </c>
      <c r="B103" s="31">
        <v>1983</v>
      </c>
      <c r="C103" s="32" t="s">
        <v>886</v>
      </c>
      <c r="D103" s="32" t="s">
        <v>4382</v>
      </c>
      <c r="E103" s="96" t="s">
        <v>4381</v>
      </c>
      <c r="F103" s="31">
        <v>2</v>
      </c>
      <c r="G103" s="31">
        <v>3</v>
      </c>
      <c r="H103" s="31" t="s">
        <v>4383</v>
      </c>
      <c r="I103" s="31" t="s">
        <v>4384</v>
      </c>
      <c r="J103" s="33" t="str">
        <f t="shared" si="1"/>
        <v>https://aiche.onlinelibrary.wiley.com/doi/abs/10.1002/prsb.720020314</v>
      </c>
    </row>
    <row r="104" spans="1:10" ht="47.5" customHeight="1" x14ac:dyDescent="0.35">
      <c r="A104" s="31">
        <v>103</v>
      </c>
      <c r="B104" s="31">
        <v>1983</v>
      </c>
      <c r="C104" s="32" t="s">
        <v>886</v>
      </c>
      <c r="D104" s="32" t="s">
        <v>4385</v>
      </c>
      <c r="E104" s="96" t="s">
        <v>1131</v>
      </c>
      <c r="F104" s="31">
        <v>2</v>
      </c>
      <c r="G104" s="31">
        <v>3</v>
      </c>
      <c r="H104" s="31" t="s">
        <v>4386</v>
      </c>
      <c r="I104" s="31" t="s">
        <v>4387</v>
      </c>
      <c r="J104" s="33" t="str">
        <f t="shared" si="1"/>
        <v>https://aiche.onlinelibrary.wiley.com/doi/abs/10.1002/prsb.720020315</v>
      </c>
    </row>
    <row r="105" spans="1:10" ht="47.5" customHeight="1" x14ac:dyDescent="0.35">
      <c r="A105" s="31">
        <v>104</v>
      </c>
      <c r="B105" s="31">
        <v>1983</v>
      </c>
      <c r="C105" s="32" t="s">
        <v>886</v>
      </c>
      <c r="D105" s="32" t="s">
        <v>4389</v>
      </c>
      <c r="E105" s="96" t="s">
        <v>4388</v>
      </c>
      <c r="F105" s="31">
        <v>2</v>
      </c>
      <c r="G105" s="31">
        <v>3</v>
      </c>
      <c r="H105" s="31" t="s">
        <v>4390</v>
      </c>
      <c r="I105" s="31" t="s">
        <v>4391</v>
      </c>
      <c r="J105" s="33" t="str">
        <f t="shared" si="1"/>
        <v>https://aiche.onlinelibrary.wiley.com/doi/abs/10.1002/prsb.720020316</v>
      </c>
    </row>
    <row r="106" spans="1:10" ht="47.5" customHeight="1" x14ac:dyDescent="0.35">
      <c r="A106" s="31">
        <v>105</v>
      </c>
      <c r="B106" s="31">
        <v>1983</v>
      </c>
      <c r="C106" s="32" t="s">
        <v>886</v>
      </c>
      <c r="D106" s="32" t="s">
        <v>4392</v>
      </c>
      <c r="E106" s="96"/>
      <c r="F106" s="31">
        <v>2</v>
      </c>
      <c r="G106" s="31">
        <v>3</v>
      </c>
      <c r="H106" s="31" t="s">
        <v>4393</v>
      </c>
      <c r="I106" s="31" t="s">
        <v>4394</v>
      </c>
      <c r="J106" s="33" t="str">
        <f t="shared" si="1"/>
        <v>https://aiche.onlinelibrary.wiley.com/doi/abs/10.1002/prsb.720020317</v>
      </c>
    </row>
    <row r="107" spans="1:10" ht="47.5" customHeight="1" x14ac:dyDescent="0.35">
      <c r="A107" s="31">
        <v>106</v>
      </c>
      <c r="B107" s="31">
        <v>1983</v>
      </c>
      <c r="C107" s="32" t="s">
        <v>886</v>
      </c>
      <c r="D107" s="32" t="s">
        <v>4395</v>
      </c>
      <c r="E107" s="96"/>
      <c r="F107" s="31">
        <v>2</v>
      </c>
      <c r="G107" s="31">
        <v>3</v>
      </c>
      <c r="H107" s="31" t="s">
        <v>4393</v>
      </c>
      <c r="I107" s="31" t="s">
        <v>4396</v>
      </c>
      <c r="J107" s="33" t="str">
        <f t="shared" si="1"/>
        <v>https://aiche.onlinelibrary.wiley.com/doi/abs/10.1002/prsb.720020318</v>
      </c>
    </row>
    <row r="108" spans="1:10" ht="47.5" customHeight="1" x14ac:dyDescent="0.35">
      <c r="A108" s="31">
        <v>107</v>
      </c>
      <c r="B108" s="31">
        <v>1983</v>
      </c>
      <c r="C108" s="32" t="s">
        <v>886</v>
      </c>
      <c r="D108" s="32" t="s">
        <v>4397</v>
      </c>
      <c r="E108" s="96"/>
      <c r="F108" s="31">
        <v>2</v>
      </c>
      <c r="G108" s="31">
        <v>3</v>
      </c>
      <c r="H108" s="31" t="s">
        <v>4398</v>
      </c>
      <c r="I108" s="31" t="s">
        <v>4399</v>
      </c>
      <c r="J108" s="33" t="str">
        <f t="shared" si="1"/>
        <v>https://aiche.onlinelibrary.wiley.com/doi/abs/10.1002/prsb.720020319</v>
      </c>
    </row>
    <row r="109" spans="1:10" ht="47.5" customHeight="1" x14ac:dyDescent="0.35">
      <c r="A109" s="31">
        <v>108</v>
      </c>
      <c r="B109" s="31">
        <v>1983</v>
      </c>
      <c r="C109" s="32" t="s">
        <v>886</v>
      </c>
      <c r="D109" s="32" t="s">
        <v>4400</v>
      </c>
      <c r="E109" s="96"/>
      <c r="F109" s="31">
        <v>2</v>
      </c>
      <c r="G109" s="31">
        <v>3</v>
      </c>
      <c r="H109" s="31" t="s">
        <v>4398</v>
      </c>
      <c r="I109" s="31" t="s">
        <v>4401</v>
      </c>
      <c r="J109" s="33" t="str">
        <f t="shared" si="1"/>
        <v>https://aiche.onlinelibrary.wiley.com/doi/abs/10.1002/prsb.720020320</v>
      </c>
    </row>
    <row r="110" spans="1:10" ht="47.5" customHeight="1" x14ac:dyDescent="0.35">
      <c r="A110" s="31">
        <v>109</v>
      </c>
      <c r="B110" s="31">
        <v>1983</v>
      </c>
      <c r="C110" s="32" t="s">
        <v>886</v>
      </c>
      <c r="D110" s="32" t="s">
        <v>4402</v>
      </c>
      <c r="E110" s="96"/>
      <c r="F110" s="31">
        <v>2</v>
      </c>
      <c r="G110" s="31">
        <v>3</v>
      </c>
      <c r="H110" s="31" t="s">
        <v>4403</v>
      </c>
      <c r="I110" s="31" t="s">
        <v>4404</v>
      </c>
      <c r="J110" s="33" t="str">
        <f t="shared" si="1"/>
        <v>https://aiche.onlinelibrary.wiley.com/doi/abs/10.1002/prsb.720020321</v>
      </c>
    </row>
    <row r="111" spans="1:10" ht="47.5" customHeight="1" x14ac:dyDescent="0.35">
      <c r="A111" s="31">
        <v>110</v>
      </c>
      <c r="B111" s="31">
        <v>1983</v>
      </c>
      <c r="C111" s="32" t="s">
        <v>886</v>
      </c>
      <c r="D111" s="32" t="s">
        <v>4295</v>
      </c>
      <c r="E111" s="96"/>
      <c r="F111" s="31">
        <v>2</v>
      </c>
      <c r="G111" s="31">
        <v>4</v>
      </c>
      <c r="H111" s="31" t="s">
        <v>4405</v>
      </c>
      <c r="I111" s="31" t="s">
        <v>4406</v>
      </c>
      <c r="J111" s="33" t="str">
        <f t="shared" si="1"/>
        <v>https://aiche.onlinelibrary.wiley.com/doi/abs/10.1002/prsb.720020402</v>
      </c>
    </row>
    <row r="112" spans="1:10" ht="47.5" customHeight="1" x14ac:dyDescent="0.35">
      <c r="A112" s="31">
        <v>111</v>
      </c>
      <c r="B112" s="31">
        <v>1983</v>
      </c>
      <c r="C112" s="32" t="s">
        <v>886</v>
      </c>
      <c r="D112" s="32" t="s">
        <v>4408</v>
      </c>
      <c r="E112" s="96" t="s">
        <v>4407</v>
      </c>
      <c r="F112" s="31">
        <v>2</v>
      </c>
      <c r="G112" s="31">
        <v>4</v>
      </c>
      <c r="H112" s="31" t="s">
        <v>4173</v>
      </c>
      <c r="I112" s="31" t="s">
        <v>4409</v>
      </c>
      <c r="J112" s="33" t="str">
        <f t="shared" si="1"/>
        <v>https://aiche.onlinelibrary.wiley.com/doi/abs/10.1002/prsb.720020403</v>
      </c>
    </row>
    <row r="113" spans="1:10" ht="47.5" customHeight="1" x14ac:dyDescent="0.35">
      <c r="A113" s="31">
        <v>112</v>
      </c>
      <c r="B113" s="31">
        <v>1983</v>
      </c>
      <c r="C113" s="32" t="s">
        <v>886</v>
      </c>
      <c r="D113" s="32" t="s">
        <v>4411</v>
      </c>
      <c r="E113" s="96" t="s">
        <v>4410</v>
      </c>
      <c r="F113" s="31">
        <v>2</v>
      </c>
      <c r="G113" s="31">
        <v>4</v>
      </c>
      <c r="H113" s="31" t="s">
        <v>4176</v>
      </c>
      <c r="I113" s="31" t="s">
        <v>4412</v>
      </c>
      <c r="J113" s="33" t="str">
        <f t="shared" si="1"/>
        <v>https://aiche.onlinelibrary.wiley.com/doi/abs/10.1002/prsb.720020404</v>
      </c>
    </row>
    <row r="114" spans="1:10" ht="47.5" customHeight="1" x14ac:dyDescent="0.35">
      <c r="A114" s="31">
        <v>113</v>
      </c>
      <c r="B114" s="31">
        <v>1983</v>
      </c>
      <c r="C114" s="32" t="s">
        <v>886</v>
      </c>
      <c r="D114" s="32" t="s">
        <v>4414</v>
      </c>
      <c r="E114" s="96" t="s">
        <v>4413</v>
      </c>
      <c r="F114" s="31">
        <v>2</v>
      </c>
      <c r="G114" s="31">
        <v>4</v>
      </c>
      <c r="H114" s="31" t="s">
        <v>4415</v>
      </c>
      <c r="I114" s="31" t="s">
        <v>4416</v>
      </c>
      <c r="J114" s="33" t="str">
        <f t="shared" si="1"/>
        <v>https://aiche.onlinelibrary.wiley.com/doi/abs/10.1002/prsb.720020405</v>
      </c>
    </row>
    <row r="115" spans="1:10" ht="47.5" customHeight="1" x14ac:dyDescent="0.35">
      <c r="A115" s="31">
        <v>114</v>
      </c>
      <c r="B115" s="31">
        <v>1983</v>
      </c>
      <c r="C115" s="32" t="s">
        <v>886</v>
      </c>
      <c r="D115" s="32" t="s">
        <v>4418</v>
      </c>
      <c r="E115" s="96" t="s">
        <v>4417</v>
      </c>
      <c r="F115" s="31">
        <v>2</v>
      </c>
      <c r="G115" s="31">
        <v>4</v>
      </c>
      <c r="H115" s="31" t="s">
        <v>4419</v>
      </c>
      <c r="I115" s="31" t="s">
        <v>4420</v>
      </c>
      <c r="J115" s="33" t="str">
        <f t="shared" si="1"/>
        <v>https://aiche.onlinelibrary.wiley.com/doi/abs/10.1002/prsb.720020406</v>
      </c>
    </row>
    <row r="116" spans="1:10" ht="47.5" customHeight="1" x14ac:dyDescent="0.35">
      <c r="A116" s="31">
        <v>115</v>
      </c>
      <c r="B116" s="31">
        <v>1983</v>
      </c>
      <c r="C116" s="32" t="s">
        <v>886</v>
      </c>
      <c r="D116" s="32" t="s">
        <v>4422</v>
      </c>
      <c r="E116" s="96" t="s">
        <v>4421</v>
      </c>
      <c r="F116" s="31">
        <v>2</v>
      </c>
      <c r="G116" s="31">
        <v>4</v>
      </c>
      <c r="H116" s="31" t="s">
        <v>4423</v>
      </c>
      <c r="I116" s="31" t="s">
        <v>4424</v>
      </c>
      <c r="J116" s="33" t="str">
        <f t="shared" si="1"/>
        <v>https://aiche.onlinelibrary.wiley.com/doi/abs/10.1002/prsb.720020407</v>
      </c>
    </row>
    <row r="117" spans="1:10" ht="47.5" customHeight="1" x14ac:dyDescent="0.35">
      <c r="A117" s="31">
        <v>116</v>
      </c>
      <c r="B117" s="31">
        <v>1983</v>
      </c>
      <c r="C117" s="32" t="s">
        <v>886</v>
      </c>
      <c r="D117" s="32" t="s">
        <v>4426</v>
      </c>
      <c r="E117" s="96" t="s">
        <v>4425</v>
      </c>
      <c r="F117" s="31">
        <v>2</v>
      </c>
      <c r="G117" s="31">
        <v>4</v>
      </c>
      <c r="H117" s="31" t="s">
        <v>4427</v>
      </c>
      <c r="I117" s="31" t="s">
        <v>4428</v>
      </c>
      <c r="J117" s="33" t="str">
        <f t="shared" si="1"/>
        <v>https://aiche.onlinelibrary.wiley.com/doi/abs/10.1002/prsb.720020408</v>
      </c>
    </row>
    <row r="118" spans="1:10" ht="47.5" customHeight="1" x14ac:dyDescent="0.35">
      <c r="A118" s="31">
        <v>117</v>
      </c>
      <c r="B118" s="31">
        <v>1983</v>
      </c>
      <c r="C118" s="32" t="s">
        <v>886</v>
      </c>
      <c r="D118" s="32" t="s">
        <v>4430</v>
      </c>
      <c r="E118" s="96" t="s">
        <v>4429</v>
      </c>
      <c r="F118" s="31">
        <v>2</v>
      </c>
      <c r="G118" s="31">
        <v>4</v>
      </c>
      <c r="H118" s="31" t="s">
        <v>4431</v>
      </c>
      <c r="I118" s="31" t="s">
        <v>4432</v>
      </c>
      <c r="J118" s="33" t="str">
        <f t="shared" si="1"/>
        <v>https://aiche.onlinelibrary.wiley.com/doi/abs/10.1002/prsb.720020409</v>
      </c>
    </row>
    <row r="119" spans="1:10" ht="47.5" customHeight="1" x14ac:dyDescent="0.35">
      <c r="A119" s="31">
        <v>118</v>
      </c>
      <c r="B119" s="31">
        <v>1983</v>
      </c>
      <c r="C119" s="32" t="s">
        <v>886</v>
      </c>
      <c r="D119" s="32" t="s">
        <v>4434</v>
      </c>
      <c r="E119" s="96" t="s">
        <v>4433</v>
      </c>
      <c r="F119" s="31">
        <v>2</v>
      </c>
      <c r="G119" s="31">
        <v>4</v>
      </c>
      <c r="H119" s="31" t="s">
        <v>4435</v>
      </c>
      <c r="I119" s="31" t="s">
        <v>4436</v>
      </c>
      <c r="J119" s="33" t="str">
        <f t="shared" si="1"/>
        <v>https://aiche.onlinelibrary.wiley.com/doi/abs/10.1002/prsb.720020410</v>
      </c>
    </row>
    <row r="120" spans="1:10" ht="47.5" customHeight="1" x14ac:dyDescent="0.35">
      <c r="A120" s="31">
        <v>119</v>
      </c>
      <c r="B120" s="31">
        <v>1983</v>
      </c>
      <c r="C120" s="32" t="s">
        <v>886</v>
      </c>
      <c r="D120" s="32" t="s">
        <v>4438</v>
      </c>
      <c r="E120" s="96" t="s">
        <v>4437</v>
      </c>
      <c r="F120" s="31">
        <v>2</v>
      </c>
      <c r="G120" s="31">
        <v>4</v>
      </c>
      <c r="H120" s="31" t="s">
        <v>4439</v>
      </c>
      <c r="I120" s="31" t="s">
        <v>4440</v>
      </c>
      <c r="J120" s="33" t="str">
        <f t="shared" si="1"/>
        <v>https://aiche.onlinelibrary.wiley.com/doi/abs/10.1002/prsb.720020411</v>
      </c>
    </row>
    <row r="121" spans="1:10" ht="47.5" customHeight="1" x14ac:dyDescent="0.35">
      <c r="A121" s="31">
        <v>120</v>
      </c>
      <c r="B121" s="31">
        <v>1983</v>
      </c>
      <c r="C121" s="32" t="s">
        <v>886</v>
      </c>
      <c r="D121" s="32" t="s">
        <v>4442</v>
      </c>
      <c r="E121" s="96" t="s">
        <v>4441</v>
      </c>
      <c r="F121" s="31">
        <v>2</v>
      </c>
      <c r="G121" s="31">
        <v>4</v>
      </c>
      <c r="H121" s="31" t="s">
        <v>4443</v>
      </c>
      <c r="I121" s="31" t="s">
        <v>4444</v>
      </c>
      <c r="J121" s="33" t="str">
        <f t="shared" si="1"/>
        <v>https://aiche.onlinelibrary.wiley.com/doi/abs/10.1002/prsb.720020412</v>
      </c>
    </row>
    <row r="122" spans="1:10" ht="47.5" customHeight="1" x14ac:dyDescent="0.35">
      <c r="A122" s="31">
        <v>121</v>
      </c>
      <c r="B122" s="31">
        <v>1983</v>
      </c>
      <c r="C122" s="32" t="s">
        <v>886</v>
      </c>
      <c r="D122" s="32" t="s">
        <v>4445</v>
      </c>
      <c r="E122" s="96"/>
      <c r="F122" s="31">
        <v>2</v>
      </c>
      <c r="G122" s="31">
        <v>4</v>
      </c>
      <c r="H122" s="31" t="s">
        <v>4446</v>
      </c>
      <c r="I122" s="31" t="s">
        <v>4447</v>
      </c>
      <c r="J122" s="33" t="str">
        <f t="shared" si="1"/>
        <v>https://aiche.onlinelibrary.wiley.com/doi/abs/10.1002/prsb.720020413</v>
      </c>
    </row>
    <row r="123" spans="1:10" ht="47.5" customHeight="1" x14ac:dyDescent="0.35">
      <c r="A123" s="31">
        <v>122</v>
      </c>
      <c r="B123" s="31">
        <v>1983</v>
      </c>
      <c r="C123" s="32" t="s">
        <v>886</v>
      </c>
      <c r="D123" s="32" t="s">
        <v>4449</v>
      </c>
      <c r="E123" s="96" t="s">
        <v>4448</v>
      </c>
      <c r="F123" s="31">
        <v>2</v>
      </c>
      <c r="G123" s="31">
        <v>4</v>
      </c>
      <c r="H123" s="31" t="s">
        <v>4450</v>
      </c>
      <c r="I123" s="31" t="s">
        <v>4451</v>
      </c>
      <c r="J123" s="33" t="str">
        <f t="shared" si="1"/>
        <v>https://aiche.onlinelibrary.wiley.com/doi/abs/10.1002/prsb.720020414</v>
      </c>
    </row>
    <row r="124" spans="1:10" ht="47.5" customHeight="1" x14ac:dyDescent="0.35">
      <c r="A124" s="31">
        <v>123</v>
      </c>
      <c r="B124" s="31">
        <v>1983</v>
      </c>
      <c r="C124" s="32" t="s">
        <v>886</v>
      </c>
      <c r="D124" s="32" t="s">
        <v>4452</v>
      </c>
      <c r="E124" s="96" t="s">
        <v>4084</v>
      </c>
      <c r="F124" s="31">
        <v>2</v>
      </c>
      <c r="G124" s="31">
        <v>4</v>
      </c>
      <c r="H124" s="31" t="s">
        <v>4453</v>
      </c>
      <c r="I124" s="31" t="s">
        <v>4454</v>
      </c>
      <c r="J124" s="33" t="str">
        <f t="shared" si="1"/>
        <v>https://aiche.onlinelibrary.wiley.com/doi/abs/10.1002/prsb.720020415</v>
      </c>
    </row>
    <row r="125" spans="1:10" ht="47.5" customHeight="1" x14ac:dyDescent="0.35">
      <c r="A125" s="31">
        <v>124</v>
      </c>
      <c r="B125" s="31">
        <v>1983</v>
      </c>
      <c r="C125" s="32" t="s">
        <v>886</v>
      </c>
      <c r="D125" s="32" t="s">
        <v>4456</v>
      </c>
      <c r="E125" s="96" t="s">
        <v>4455</v>
      </c>
      <c r="F125" s="31">
        <v>2</v>
      </c>
      <c r="G125" s="31">
        <v>4</v>
      </c>
      <c r="H125" s="31" t="s">
        <v>4453</v>
      </c>
      <c r="I125" s="31" t="s">
        <v>4457</v>
      </c>
      <c r="J125" s="33" t="str">
        <f t="shared" si="1"/>
        <v>https://aiche.onlinelibrary.wiley.com/doi/abs/10.1002/prsb.720020416</v>
      </c>
    </row>
    <row r="126" spans="1:10" ht="47.5" customHeight="1" x14ac:dyDescent="0.35">
      <c r="A126" s="31">
        <v>125</v>
      </c>
      <c r="B126" s="31">
        <v>1983</v>
      </c>
      <c r="C126" s="32" t="s">
        <v>886</v>
      </c>
      <c r="D126" s="32" t="s">
        <v>4459</v>
      </c>
      <c r="E126" s="96" t="s">
        <v>4458</v>
      </c>
      <c r="F126" s="31">
        <v>2</v>
      </c>
      <c r="G126" s="31">
        <v>4</v>
      </c>
      <c r="H126" s="31" t="s">
        <v>4460</v>
      </c>
      <c r="I126" s="31" t="s">
        <v>4461</v>
      </c>
      <c r="J126" s="33" t="str">
        <f t="shared" si="1"/>
        <v>https://aiche.onlinelibrary.wiley.com/doi/abs/10.1002/prsb.720020417</v>
      </c>
    </row>
    <row r="127" spans="1:10" ht="47.5" customHeight="1" x14ac:dyDescent="0.35">
      <c r="A127" s="31">
        <v>126</v>
      </c>
      <c r="B127" s="31">
        <v>1983</v>
      </c>
      <c r="C127" s="32" t="s">
        <v>886</v>
      </c>
      <c r="D127" s="32" t="s">
        <v>4463</v>
      </c>
      <c r="E127" s="96" t="s">
        <v>4462</v>
      </c>
      <c r="F127" s="31">
        <v>2</v>
      </c>
      <c r="G127" s="31">
        <v>4</v>
      </c>
      <c r="H127" s="31" t="s">
        <v>4464</v>
      </c>
      <c r="I127" s="31" t="s">
        <v>4465</v>
      </c>
      <c r="J127" s="33" t="str">
        <f t="shared" si="1"/>
        <v>https://aiche.onlinelibrary.wiley.com/doi/abs/10.1002/prsb.720020419</v>
      </c>
    </row>
    <row r="128" spans="1:10" ht="47.5" customHeight="1" x14ac:dyDescent="0.35">
      <c r="A128" s="31">
        <v>127</v>
      </c>
      <c r="B128" s="31">
        <v>1983</v>
      </c>
      <c r="C128" s="32" t="s">
        <v>886</v>
      </c>
      <c r="D128" s="32" t="s">
        <v>4467</v>
      </c>
      <c r="E128" s="96" t="s">
        <v>4466</v>
      </c>
      <c r="F128" s="31">
        <v>2</v>
      </c>
      <c r="G128" s="31">
        <v>4</v>
      </c>
      <c r="H128" s="31" t="s">
        <v>4464</v>
      </c>
      <c r="I128" s="31" t="s">
        <v>4468</v>
      </c>
      <c r="J128" s="33" t="str">
        <f t="shared" si="1"/>
        <v>https://aiche.onlinelibrary.wiley.com/doi/abs/10.1002/prsb.720020418</v>
      </c>
    </row>
    <row r="129" spans="1:10" ht="47.5" customHeight="1" x14ac:dyDescent="0.35">
      <c r="A129" s="31">
        <v>128</v>
      </c>
      <c r="B129" s="31">
        <v>1984</v>
      </c>
      <c r="C129" s="32" t="s">
        <v>886</v>
      </c>
      <c r="D129" s="32" t="s">
        <v>4469</v>
      </c>
      <c r="E129" s="96" t="s">
        <v>747</v>
      </c>
      <c r="F129" s="31">
        <v>3</v>
      </c>
      <c r="G129" s="31">
        <v>1</v>
      </c>
      <c r="H129" s="31" t="s">
        <v>4470</v>
      </c>
      <c r="I129" s="31" t="s">
        <v>4471</v>
      </c>
      <c r="J129" s="33" t="str">
        <f t="shared" si="1"/>
        <v>https://aiche.onlinelibrary.wiley.com/doi/abs/10.1002/prsb.720030103</v>
      </c>
    </row>
    <row r="130" spans="1:10" ht="47.5" customHeight="1" x14ac:dyDescent="0.35">
      <c r="A130" s="31">
        <v>129</v>
      </c>
      <c r="B130" s="31">
        <v>1984</v>
      </c>
      <c r="C130" s="32" t="s">
        <v>886</v>
      </c>
      <c r="D130" s="32" t="s">
        <v>4472</v>
      </c>
      <c r="E130" s="96" t="s">
        <v>1040</v>
      </c>
      <c r="F130" s="31">
        <v>3</v>
      </c>
      <c r="G130" s="31">
        <v>1</v>
      </c>
      <c r="H130" s="31" t="s">
        <v>1582</v>
      </c>
      <c r="I130" s="31" t="s">
        <v>4473</v>
      </c>
      <c r="J130" s="33" t="str">
        <f t="shared" si="1"/>
        <v>https://aiche.onlinelibrary.wiley.com/doi/abs/10.1002/prsb.720030104</v>
      </c>
    </row>
    <row r="131" spans="1:10" ht="47.5" customHeight="1" x14ac:dyDescent="0.35">
      <c r="A131" s="31">
        <v>130</v>
      </c>
      <c r="B131" s="31">
        <v>1984</v>
      </c>
      <c r="C131" s="32" t="s">
        <v>886</v>
      </c>
      <c r="D131" s="32" t="s">
        <v>4474</v>
      </c>
      <c r="E131" s="96" t="s">
        <v>1012</v>
      </c>
      <c r="F131" s="31">
        <v>3</v>
      </c>
      <c r="G131" s="31">
        <v>1</v>
      </c>
      <c r="H131" s="31" t="s">
        <v>4475</v>
      </c>
      <c r="I131" s="31" t="s">
        <v>4476</v>
      </c>
      <c r="J131" s="33" t="str">
        <f t="shared" ref="J131:J194" si="2">HYPERLINK(I131)</f>
        <v>https://aiche.onlinelibrary.wiley.com/doi/abs/10.1002/prsb.720030105</v>
      </c>
    </row>
    <row r="132" spans="1:10" ht="47.5" customHeight="1" x14ac:dyDescent="0.35">
      <c r="A132" s="31">
        <v>131</v>
      </c>
      <c r="B132" s="31">
        <v>1984</v>
      </c>
      <c r="C132" s="32" t="s">
        <v>886</v>
      </c>
      <c r="D132" s="32" t="s">
        <v>4478</v>
      </c>
      <c r="E132" s="96" t="s">
        <v>4477</v>
      </c>
      <c r="F132" s="31">
        <v>3</v>
      </c>
      <c r="G132" s="31">
        <v>1</v>
      </c>
      <c r="H132" s="31" t="s">
        <v>4479</v>
      </c>
      <c r="I132" s="31" t="s">
        <v>4480</v>
      </c>
      <c r="J132" s="33" t="str">
        <f t="shared" si="2"/>
        <v>https://aiche.onlinelibrary.wiley.com/doi/abs/10.1002/prsb.720030106</v>
      </c>
    </row>
    <row r="133" spans="1:10" ht="47.5" customHeight="1" x14ac:dyDescent="0.35">
      <c r="A133" s="31">
        <v>132</v>
      </c>
      <c r="B133" s="31">
        <v>1984</v>
      </c>
      <c r="C133" s="32" t="s">
        <v>886</v>
      </c>
      <c r="D133" s="32" t="s">
        <v>4482</v>
      </c>
      <c r="E133" s="96" t="s">
        <v>4481</v>
      </c>
      <c r="F133" s="31">
        <v>3</v>
      </c>
      <c r="G133" s="31">
        <v>1</v>
      </c>
      <c r="H133" s="31" t="s">
        <v>4483</v>
      </c>
      <c r="I133" s="31" t="s">
        <v>4484</v>
      </c>
      <c r="J133" s="33" t="str">
        <f t="shared" si="2"/>
        <v>https://aiche.onlinelibrary.wiley.com/doi/abs/10.1002/prsb.720030107</v>
      </c>
    </row>
    <row r="134" spans="1:10" ht="47.5" customHeight="1" x14ac:dyDescent="0.35">
      <c r="A134" s="31">
        <v>133</v>
      </c>
      <c r="B134" s="31">
        <v>1984</v>
      </c>
      <c r="C134" s="32" t="s">
        <v>886</v>
      </c>
      <c r="D134" s="32" t="s">
        <v>4485</v>
      </c>
      <c r="E134" s="96" t="s">
        <v>1054</v>
      </c>
      <c r="F134" s="31">
        <v>3</v>
      </c>
      <c r="G134" s="31">
        <v>1</v>
      </c>
      <c r="H134" s="31" t="s">
        <v>4486</v>
      </c>
      <c r="I134" s="31" t="s">
        <v>4487</v>
      </c>
      <c r="J134" s="33" t="str">
        <f t="shared" si="2"/>
        <v>https://aiche.onlinelibrary.wiley.com/doi/abs/10.1002/prsb.720030108</v>
      </c>
    </row>
    <row r="135" spans="1:10" ht="47.5" customHeight="1" x14ac:dyDescent="0.35">
      <c r="A135" s="31">
        <v>134</v>
      </c>
      <c r="B135" s="31">
        <v>1984</v>
      </c>
      <c r="C135" s="32" t="s">
        <v>886</v>
      </c>
      <c r="D135" s="32" t="s">
        <v>4488</v>
      </c>
      <c r="E135" s="96" t="s">
        <v>747</v>
      </c>
      <c r="F135" s="31">
        <v>3</v>
      </c>
      <c r="G135" s="31">
        <v>1</v>
      </c>
      <c r="H135" s="31" t="s">
        <v>1599</v>
      </c>
      <c r="I135" s="31" t="s">
        <v>4489</v>
      </c>
      <c r="J135" s="33" t="str">
        <f t="shared" si="2"/>
        <v>https://aiche.onlinelibrary.wiley.com/doi/abs/10.1002/prsb.720030109</v>
      </c>
    </row>
    <row r="136" spans="1:10" ht="47.5" customHeight="1" x14ac:dyDescent="0.35">
      <c r="A136" s="31">
        <v>135</v>
      </c>
      <c r="B136" s="31">
        <v>1984</v>
      </c>
      <c r="C136" s="32" t="s">
        <v>886</v>
      </c>
      <c r="D136" s="32" t="s">
        <v>4490</v>
      </c>
      <c r="E136" s="96" t="s">
        <v>4332</v>
      </c>
      <c r="F136" s="31">
        <v>3</v>
      </c>
      <c r="G136" s="31">
        <v>1</v>
      </c>
      <c r="H136" s="31" t="s">
        <v>4491</v>
      </c>
      <c r="I136" s="31" t="s">
        <v>4492</v>
      </c>
      <c r="J136" s="33" t="str">
        <f t="shared" si="2"/>
        <v>https://aiche.onlinelibrary.wiley.com/doi/abs/10.1002/prsb.720030110</v>
      </c>
    </row>
    <row r="137" spans="1:10" ht="47.5" customHeight="1" x14ac:dyDescent="0.35">
      <c r="A137" s="31">
        <v>136</v>
      </c>
      <c r="B137" s="31">
        <v>1984</v>
      </c>
      <c r="C137" s="32" t="s">
        <v>886</v>
      </c>
      <c r="D137" s="32" t="s">
        <v>4493</v>
      </c>
      <c r="E137" s="96" t="s">
        <v>1058</v>
      </c>
      <c r="F137" s="31">
        <v>3</v>
      </c>
      <c r="G137" s="31">
        <v>1</v>
      </c>
      <c r="H137" s="31" t="s">
        <v>4494</v>
      </c>
      <c r="I137" s="31" t="s">
        <v>4495</v>
      </c>
      <c r="J137" s="33" t="str">
        <f t="shared" si="2"/>
        <v>https://aiche.onlinelibrary.wiley.com/doi/abs/10.1002/prsb.720030111</v>
      </c>
    </row>
    <row r="138" spans="1:10" ht="47.5" customHeight="1" x14ac:dyDescent="0.35">
      <c r="A138" s="31">
        <v>137</v>
      </c>
      <c r="B138" s="31">
        <v>1984</v>
      </c>
      <c r="C138" s="32" t="s">
        <v>886</v>
      </c>
      <c r="D138" s="32" t="s">
        <v>4497</v>
      </c>
      <c r="E138" s="96" t="s">
        <v>4496</v>
      </c>
      <c r="F138" s="31">
        <v>3</v>
      </c>
      <c r="G138" s="31">
        <v>1</v>
      </c>
      <c r="H138" s="31" t="s">
        <v>4498</v>
      </c>
      <c r="I138" s="31" t="s">
        <v>4499</v>
      </c>
      <c r="J138" s="33" t="str">
        <f t="shared" si="2"/>
        <v>https://aiche.onlinelibrary.wiley.com/doi/abs/10.1002/prsb.720030112</v>
      </c>
    </row>
    <row r="139" spans="1:10" ht="47.5" customHeight="1" x14ac:dyDescent="0.35">
      <c r="A139" s="31">
        <v>138</v>
      </c>
      <c r="B139" s="31">
        <v>1984</v>
      </c>
      <c r="C139" s="32" t="s">
        <v>886</v>
      </c>
      <c r="D139" s="32" t="s">
        <v>4500</v>
      </c>
      <c r="E139" s="96" t="s">
        <v>1036</v>
      </c>
      <c r="F139" s="31">
        <v>3</v>
      </c>
      <c r="G139" s="31">
        <v>1</v>
      </c>
      <c r="H139" s="31" t="s">
        <v>4501</v>
      </c>
      <c r="I139" s="31" t="s">
        <v>4502</v>
      </c>
      <c r="J139" s="33" t="str">
        <f t="shared" si="2"/>
        <v>https://aiche.onlinelibrary.wiley.com/doi/abs/10.1002/prsb.720030113</v>
      </c>
    </row>
    <row r="140" spans="1:10" ht="47.5" customHeight="1" x14ac:dyDescent="0.35">
      <c r="A140" s="31">
        <v>139</v>
      </c>
      <c r="B140" s="31">
        <v>1984</v>
      </c>
      <c r="C140" s="32" t="s">
        <v>886</v>
      </c>
      <c r="D140" s="32" t="s">
        <v>4504</v>
      </c>
      <c r="E140" s="96" t="s">
        <v>4503</v>
      </c>
      <c r="F140" s="31">
        <v>3</v>
      </c>
      <c r="G140" s="31">
        <v>1</v>
      </c>
      <c r="H140" s="31" t="s">
        <v>1460</v>
      </c>
      <c r="I140" s="31" t="s">
        <v>4505</v>
      </c>
      <c r="J140" s="33" t="str">
        <f t="shared" si="2"/>
        <v>https://aiche.onlinelibrary.wiley.com/doi/abs/10.1002/prsb.720030114</v>
      </c>
    </row>
    <row r="141" spans="1:10" ht="47.5" customHeight="1" x14ac:dyDescent="0.35">
      <c r="A141" s="31">
        <v>140</v>
      </c>
      <c r="B141" s="31">
        <v>1984</v>
      </c>
      <c r="C141" s="32" t="s">
        <v>886</v>
      </c>
      <c r="D141" s="32" t="s">
        <v>4507</v>
      </c>
      <c r="E141" s="96" t="s">
        <v>4506</v>
      </c>
      <c r="F141" s="31">
        <v>3</v>
      </c>
      <c r="G141" s="31">
        <v>1</v>
      </c>
      <c r="H141" s="31" t="s">
        <v>4508</v>
      </c>
      <c r="I141" s="31" t="s">
        <v>4509</v>
      </c>
      <c r="J141" s="33" t="str">
        <f t="shared" si="2"/>
        <v>https://aiche.onlinelibrary.wiley.com/doi/abs/10.1002/prsb.720030115</v>
      </c>
    </row>
    <row r="142" spans="1:10" ht="47.5" customHeight="1" x14ac:dyDescent="0.35">
      <c r="A142" s="31">
        <v>141</v>
      </c>
      <c r="B142" s="31">
        <v>1984</v>
      </c>
      <c r="C142" s="32" t="s">
        <v>886</v>
      </c>
      <c r="D142" s="32" t="s">
        <v>4511</v>
      </c>
      <c r="E142" s="96" t="s">
        <v>4510</v>
      </c>
      <c r="F142" s="31">
        <v>3</v>
      </c>
      <c r="G142" s="31">
        <v>1</v>
      </c>
      <c r="H142" s="31" t="s">
        <v>4512</v>
      </c>
      <c r="I142" s="31" t="s">
        <v>4513</v>
      </c>
      <c r="J142" s="33" t="str">
        <f t="shared" si="2"/>
        <v>https://aiche.onlinelibrary.wiley.com/doi/abs/10.1002/prsb.720030116</v>
      </c>
    </row>
    <row r="143" spans="1:10" ht="47.5" customHeight="1" x14ac:dyDescent="0.35">
      <c r="A143" s="31">
        <v>142</v>
      </c>
      <c r="B143" s="31">
        <v>1984</v>
      </c>
      <c r="C143" s="32" t="s">
        <v>886</v>
      </c>
      <c r="D143" s="32" t="s">
        <v>4515</v>
      </c>
      <c r="E143" s="96" t="s">
        <v>4514</v>
      </c>
      <c r="F143" s="31">
        <v>3</v>
      </c>
      <c r="G143" s="31">
        <v>1</v>
      </c>
      <c r="H143" s="31" t="s">
        <v>4516</v>
      </c>
      <c r="I143" s="31" t="s">
        <v>4517</v>
      </c>
      <c r="J143" s="33" t="str">
        <f t="shared" si="2"/>
        <v>https://aiche.onlinelibrary.wiley.com/doi/abs/10.1002/prsb.720030117</v>
      </c>
    </row>
    <row r="144" spans="1:10" ht="47.5" customHeight="1" x14ac:dyDescent="0.35">
      <c r="A144" s="31">
        <v>143</v>
      </c>
      <c r="B144" s="31">
        <v>1984</v>
      </c>
      <c r="C144" s="32" t="s">
        <v>886</v>
      </c>
      <c r="D144" s="32" t="s">
        <v>4518</v>
      </c>
      <c r="E144" s="96" t="s">
        <v>950</v>
      </c>
      <c r="F144" s="31">
        <v>3</v>
      </c>
      <c r="G144" s="31">
        <v>1</v>
      </c>
      <c r="H144" s="31" t="s">
        <v>4519</v>
      </c>
      <c r="I144" s="31" t="s">
        <v>4520</v>
      </c>
      <c r="J144" s="33" t="str">
        <f t="shared" si="2"/>
        <v>https://aiche.onlinelibrary.wiley.com/doi/abs/10.1002/prsb.720030118</v>
      </c>
    </row>
    <row r="145" spans="1:10" ht="47.5" customHeight="1" x14ac:dyDescent="0.35">
      <c r="A145" s="31">
        <v>144</v>
      </c>
      <c r="B145" s="31">
        <v>1984</v>
      </c>
      <c r="C145" s="32" t="s">
        <v>886</v>
      </c>
      <c r="D145" s="32" t="s">
        <v>4522</v>
      </c>
      <c r="E145" s="96" t="s">
        <v>4521</v>
      </c>
      <c r="F145" s="31">
        <v>3</v>
      </c>
      <c r="G145" s="31">
        <v>1</v>
      </c>
      <c r="H145" s="31" t="s">
        <v>4523</v>
      </c>
      <c r="I145" s="31" t="s">
        <v>4524</v>
      </c>
      <c r="J145" s="33" t="str">
        <f t="shared" si="2"/>
        <v>https://aiche.onlinelibrary.wiley.com/doi/abs/10.1002/prsb.720030119</v>
      </c>
    </row>
    <row r="146" spans="1:10" ht="47.5" customHeight="1" x14ac:dyDescent="0.35">
      <c r="A146" s="31">
        <v>145</v>
      </c>
      <c r="B146" s="31">
        <v>1984</v>
      </c>
      <c r="C146" s="32" t="s">
        <v>886</v>
      </c>
      <c r="D146" s="32" t="s">
        <v>4081</v>
      </c>
      <c r="E146" s="96"/>
      <c r="F146" s="31">
        <v>3</v>
      </c>
      <c r="G146" s="31">
        <v>1</v>
      </c>
      <c r="H146" s="31" t="s">
        <v>4525</v>
      </c>
      <c r="I146" s="31" t="s">
        <v>4526</v>
      </c>
      <c r="J146" s="33" t="str">
        <f t="shared" si="2"/>
        <v>https://aiche.onlinelibrary.wiley.com/doi/abs/10.1002/prsb.720030102</v>
      </c>
    </row>
    <row r="147" spans="1:10" ht="47.5" customHeight="1" x14ac:dyDescent="0.35">
      <c r="A147" s="31">
        <v>146</v>
      </c>
      <c r="B147" s="31">
        <v>1984</v>
      </c>
      <c r="C147" s="32" t="s">
        <v>886</v>
      </c>
      <c r="D147" s="32" t="s">
        <v>4528</v>
      </c>
      <c r="E147" s="96" t="s">
        <v>4527</v>
      </c>
      <c r="F147" s="31">
        <v>3</v>
      </c>
      <c r="G147" s="31">
        <v>2</v>
      </c>
      <c r="H147" s="31" t="s">
        <v>4529</v>
      </c>
      <c r="I147" s="31" t="s">
        <v>4530</v>
      </c>
      <c r="J147" s="33" t="str">
        <f t="shared" si="2"/>
        <v>https://aiche.onlinelibrary.wiley.com/doi/abs/10.1002/prsb.720030203</v>
      </c>
    </row>
    <row r="148" spans="1:10" ht="47.5" customHeight="1" x14ac:dyDescent="0.35">
      <c r="A148" s="31">
        <v>147</v>
      </c>
      <c r="B148" s="31">
        <v>1984</v>
      </c>
      <c r="C148" s="32" t="s">
        <v>886</v>
      </c>
      <c r="D148" s="32" t="s">
        <v>4532</v>
      </c>
      <c r="E148" s="96" t="s">
        <v>4531</v>
      </c>
      <c r="F148" s="31">
        <v>3</v>
      </c>
      <c r="G148" s="31">
        <v>2</v>
      </c>
      <c r="H148" s="31" t="s">
        <v>4533</v>
      </c>
      <c r="I148" s="31" t="s">
        <v>4534</v>
      </c>
      <c r="J148" s="33" t="str">
        <f t="shared" si="2"/>
        <v>https://aiche.onlinelibrary.wiley.com/doi/abs/10.1002/prsb.720030204</v>
      </c>
    </row>
    <row r="149" spans="1:10" ht="47.5" customHeight="1" x14ac:dyDescent="0.35">
      <c r="A149" s="31">
        <v>148</v>
      </c>
      <c r="B149" s="31">
        <v>1984</v>
      </c>
      <c r="C149" s="32" t="s">
        <v>886</v>
      </c>
      <c r="D149" s="32" t="s">
        <v>4536</v>
      </c>
      <c r="E149" s="96" t="s">
        <v>4535</v>
      </c>
      <c r="F149" s="31">
        <v>3</v>
      </c>
      <c r="G149" s="31">
        <v>2</v>
      </c>
      <c r="H149" s="31" t="s">
        <v>4265</v>
      </c>
      <c r="I149" s="31" t="s">
        <v>4537</v>
      </c>
      <c r="J149" s="33" t="str">
        <f t="shared" si="2"/>
        <v>https://aiche.onlinelibrary.wiley.com/doi/abs/10.1002/prsb.720030205</v>
      </c>
    </row>
    <row r="150" spans="1:10" ht="47.5" customHeight="1" x14ac:dyDescent="0.35">
      <c r="A150" s="31">
        <v>149</v>
      </c>
      <c r="B150" s="31">
        <v>1984</v>
      </c>
      <c r="C150" s="32" t="s">
        <v>886</v>
      </c>
      <c r="D150" s="32" t="s">
        <v>4539</v>
      </c>
      <c r="E150" s="96" t="s">
        <v>4538</v>
      </c>
      <c r="F150" s="31">
        <v>3</v>
      </c>
      <c r="G150" s="31">
        <v>2</v>
      </c>
      <c r="H150" s="31" t="s">
        <v>4540</v>
      </c>
      <c r="I150" s="31" t="s">
        <v>4541</v>
      </c>
      <c r="J150" s="33" t="str">
        <f t="shared" si="2"/>
        <v>https://aiche.onlinelibrary.wiley.com/doi/abs/10.1002/prsb.720030206</v>
      </c>
    </row>
    <row r="151" spans="1:10" ht="47.5" customHeight="1" x14ac:dyDescent="0.35">
      <c r="A151" s="31">
        <v>150</v>
      </c>
      <c r="B151" s="31">
        <v>1984</v>
      </c>
      <c r="C151" s="32" t="s">
        <v>886</v>
      </c>
      <c r="D151" s="32" t="s">
        <v>4543</v>
      </c>
      <c r="E151" s="96" t="s">
        <v>4542</v>
      </c>
      <c r="F151" s="31">
        <v>3</v>
      </c>
      <c r="G151" s="31">
        <v>2</v>
      </c>
      <c r="H151" s="31" t="s">
        <v>4544</v>
      </c>
      <c r="I151" s="31" t="s">
        <v>4545</v>
      </c>
      <c r="J151" s="33" t="str">
        <f t="shared" si="2"/>
        <v>https://aiche.onlinelibrary.wiley.com/doi/abs/10.1002/prsb.720030207</v>
      </c>
    </row>
    <row r="152" spans="1:10" ht="47.5" customHeight="1" x14ac:dyDescent="0.35">
      <c r="A152" s="31">
        <v>151</v>
      </c>
      <c r="B152" s="31">
        <v>1984</v>
      </c>
      <c r="C152" s="32" t="s">
        <v>886</v>
      </c>
      <c r="D152" s="32" t="s">
        <v>4546</v>
      </c>
      <c r="E152" s="96" t="s">
        <v>1047</v>
      </c>
      <c r="F152" s="31">
        <v>3</v>
      </c>
      <c r="G152" s="31">
        <v>2</v>
      </c>
      <c r="H152" s="31" t="s">
        <v>4547</v>
      </c>
      <c r="I152" s="31" t="s">
        <v>4548</v>
      </c>
      <c r="J152" s="33" t="str">
        <f t="shared" si="2"/>
        <v>https://aiche.onlinelibrary.wiley.com/doi/abs/10.1002/prsb.720030208</v>
      </c>
    </row>
    <row r="153" spans="1:10" ht="47.5" customHeight="1" x14ac:dyDescent="0.35">
      <c r="A153" s="31">
        <v>152</v>
      </c>
      <c r="B153" s="31">
        <v>1984</v>
      </c>
      <c r="C153" s="32" t="s">
        <v>886</v>
      </c>
      <c r="D153" s="32" t="s">
        <v>4549</v>
      </c>
      <c r="E153" s="96" t="s">
        <v>1049</v>
      </c>
      <c r="F153" s="31">
        <v>3</v>
      </c>
      <c r="G153" s="31">
        <v>2</v>
      </c>
      <c r="H153" s="31" t="s">
        <v>4550</v>
      </c>
      <c r="I153" s="31" t="s">
        <v>4551</v>
      </c>
      <c r="J153" s="33" t="str">
        <f t="shared" si="2"/>
        <v>https://aiche.onlinelibrary.wiley.com/doi/abs/10.1002/prsb.720030209</v>
      </c>
    </row>
    <row r="154" spans="1:10" ht="47.5" customHeight="1" x14ac:dyDescent="0.35">
      <c r="A154" s="31">
        <v>153</v>
      </c>
      <c r="B154" s="31">
        <v>1984</v>
      </c>
      <c r="C154" s="32" t="s">
        <v>886</v>
      </c>
      <c r="D154" s="32" t="s">
        <v>4552</v>
      </c>
      <c r="E154" s="96" t="s">
        <v>1009</v>
      </c>
      <c r="F154" s="31">
        <v>3</v>
      </c>
      <c r="G154" s="31">
        <v>2</v>
      </c>
      <c r="H154" s="31" t="s">
        <v>4553</v>
      </c>
      <c r="I154" s="31" t="s">
        <v>4554</v>
      </c>
      <c r="J154" s="33" t="str">
        <f t="shared" si="2"/>
        <v>https://aiche.onlinelibrary.wiley.com/doi/abs/10.1002/prsb.720030210</v>
      </c>
    </row>
    <row r="155" spans="1:10" ht="47.5" customHeight="1" x14ac:dyDescent="0.35">
      <c r="A155" s="31">
        <v>154</v>
      </c>
      <c r="B155" s="31">
        <v>1984</v>
      </c>
      <c r="C155" s="32" t="s">
        <v>886</v>
      </c>
      <c r="D155" s="32" t="s">
        <v>4556</v>
      </c>
      <c r="E155" s="96" t="s">
        <v>4555</v>
      </c>
      <c r="F155" s="31">
        <v>3</v>
      </c>
      <c r="G155" s="31">
        <v>2</v>
      </c>
      <c r="H155" s="31" t="s">
        <v>4557</v>
      </c>
      <c r="I155" s="31" t="s">
        <v>4558</v>
      </c>
      <c r="J155" s="33" t="str">
        <f t="shared" si="2"/>
        <v>https://aiche.onlinelibrary.wiley.com/doi/abs/10.1002/prsb.720030211</v>
      </c>
    </row>
    <row r="156" spans="1:10" ht="47.5" customHeight="1" x14ac:dyDescent="0.35">
      <c r="A156" s="31">
        <v>155</v>
      </c>
      <c r="B156" s="31">
        <v>1984</v>
      </c>
      <c r="C156" s="32" t="s">
        <v>886</v>
      </c>
      <c r="D156" s="32" t="s">
        <v>4560</v>
      </c>
      <c r="E156" s="96" t="s">
        <v>4559</v>
      </c>
      <c r="F156" s="31">
        <v>3</v>
      </c>
      <c r="G156" s="31">
        <v>2</v>
      </c>
      <c r="H156" s="31" t="s">
        <v>1531</v>
      </c>
      <c r="I156" s="31" t="s">
        <v>4561</v>
      </c>
      <c r="J156" s="33" t="str">
        <f t="shared" si="2"/>
        <v>https://aiche.onlinelibrary.wiley.com/doi/abs/10.1002/prsb.720030212</v>
      </c>
    </row>
    <row r="157" spans="1:10" ht="47.5" customHeight="1" x14ac:dyDescent="0.35">
      <c r="A157" s="31">
        <v>156</v>
      </c>
      <c r="B157" s="31">
        <v>1984</v>
      </c>
      <c r="C157" s="32" t="s">
        <v>886</v>
      </c>
      <c r="D157" s="32" t="s">
        <v>4562</v>
      </c>
      <c r="E157" s="96"/>
      <c r="F157" s="31">
        <v>3</v>
      </c>
      <c r="G157" s="31">
        <v>2</v>
      </c>
      <c r="H157" s="31" t="s">
        <v>4563</v>
      </c>
      <c r="I157" s="31" t="s">
        <v>4564</v>
      </c>
      <c r="J157" s="33" t="str">
        <f t="shared" si="2"/>
        <v>https://aiche.onlinelibrary.wiley.com/doi/abs/10.1002/prsb.720030202</v>
      </c>
    </row>
    <row r="158" spans="1:10" ht="47.5" customHeight="1" x14ac:dyDescent="0.35">
      <c r="A158" s="31">
        <v>157</v>
      </c>
      <c r="B158" s="31">
        <v>1984</v>
      </c>
      <c r="C158" s="32" t="s">
        <v>886</v>
      </c>
      <c r="D158" s="32" t="s">
        <v>4566</v>
      </c>
      <c r="E158" s="96" t="s">
        <v>4565</v>
      </c>
      <c r="F158" s="31">
        <v>3</v>
      </c>
      <c r="G158" s="31">
        <v>2</v>
      </c>
      <c r="H158" s="31" t="s">
        <v>4567</v>
      </c>
      <c r="I158" s="31" t="s">
        <v>4568</v>
      </c>
      <c r="J158" s="33" t="str">
        <f t="shared" si="2"/>
        <v>https://aiche.onlinelibrary.wiley.com/doi/abs/10.1002/prsb.720030213</v>
      </c>
    </row>
    <row r="159" spans="1:10" ht="47.5" customHeight="1" x14ac:dyDescent="0.35">
      <c r="A159" s="31">
        <v>158</v>
      </c>
      <c r="B159" s="31">
        <v>1984</v>
      </c>
      <c r="C159" s="32" t="s">
        <v>886</v>
      </c>
      <c r="D159" s="32" t="s">
        <v>4570</v>
      </c>
      <c r="E159" s="96" t="s">
        <v>4569</v>
      </c>
      <c r="F159" s="31">
        <v>3</v>
      </c>
      <c r="G159" s="31">
        <v>2</v>
      </c>
      <c r="H159" s="31" t="s">
        <v>4090</v>
      </c>
      <c r="I159" s="31" t="s">
        <v>4571</v>
      </c>
      <c r="J159" s="33" t="str">
        <f t="shared" si="2"/>
        <v>https://aiche.onlinelibrary.wiley.com/doi/abs/10.1002/prsb.720030214</v>
      </c>
    </row>
    <row r="160" spans="1:10" ht="47.5" customHeight="1" x14ac:dyDescent="0.35">
      <c r="A160" s="31">
        <v>159</v>
      </c>
      <c r="B160" s="31">
        <v>1984</v>
      </c>
      <c r="C160" s="32" t="s">
        <v>886</v>
      </c>
      <c r="D160" s="32" t="s">
        <v>4573</v>
      </c>
      <c r="E160" s="96" t="s">
        <v>4572</v>
      </c>
      <c r="F160" s="31">
        <v>3</v>
      </c>
      <c r="G160" s="31">
        <v>2</v>
      </c>
      <c r="H160" s="31" t="s">
        <v>4574</v>
      </c>
      <c r="I160" s="31" t="s">
        <v>4575</v>
      </c>
      <c r="J160" s="33" t="str">
        <f t="shared" si="2"/>
        <v>https://aiche.onlinelibrary.wiley.com/doi/abs/10.1002/prsb.720030215</v>
      </c>
    </row>
    <row r="161" spans="1:10" ht="47.5" customHeight="1" x14ac:dyDescent="0.35">
      <c r="A161" s="31">
        <v>160</v>
      </c>
      <c r="B161" s="31">
        <v>1984</v>
      </c>
      <c r="C161" s="32" t="s">
        <v>886</v>
      </c>
      <c r="D161" s="32" t="s">
        <v>4577</v>
      </c>
      <c r="E161" s="96" t="s">
        <v>4576</v>
      </c>
      <c r="F161" s="31">
        <v>3</v>
      </c>
      <c r="G161" s="31">
        <v>2</v>
      </c>
      <c r="H161" s="31" t="s">
        <v>4578</v>
      </c>
      <c r="I161" s="31" t="s">
        <v>4579</v>
      </c>
      <c r="J161" s="33" t="str">
        <f t="shared" si="2"/>
        <v>https://aiche.onlinelibrary.wiley.com/doi/abs/10.1002/prsb.720030216</v>
      </c>
    </row>
    <row r="162" spans="1:10" ht="47.5" customHeight="1" x14ac:dyDescent="0.35">
      <c r="A162" s="31">
        <v>161</v>
      </c>
      <c r="B162" s="31">
        <v>1984</v>
      </c>
      <c r="C162" s="32" t="s">
        <v>886</v>
      </c>
      <c r="D162" s="32" t="s">
        <v>4581</v>
      </c>
      <c r="E162" s="96" t="s">
        <v>4580</v>
      </c>
      <c r="F162" s="31">
        <v>3</v>
      </c>
      <c r="G162" s="31">
        <v>2</v>
      </c>
      <c r="H162" s="31" t="s">
        <v>4582</v>
      </c>
      <c r="I162" s="31" t="s">
        <v>4583</v>
      </c>
      <c r="J162" s="33" t="str">
        <f t="shared" si="2"/>
        <v>https://aiche.onlinelibrary.wiley.com/doi/abs/10.1002/prsb.720030217</v>
      </c>
    </row>
    <row r="163" spans="1:10" ht="47.5" customHeight="1" x14ac:dyDescent="0.35">
      <c r="A163" s="31">
        <v>162</v>
      </c>
      <c r="B163" s="31">
        <v>1984</v>
      </c>
      <c r="C163" s="32" t="s">
        <v>886</v>
      </c>
      <c r="D163" s="32" t="s">
        <v>4585</v>
      </c>
      <c r="E163" s="96" t="s">
        <v>4584</v>
      </c>
      <c r="F163" s="31">
        <v>3</v>
      </c>
      <c r="G163" s="31">
        <v>2</v>
      </c>
      <c r="H163" s="31" t="s">
        <v>4586</v>
      </c>
      <c r="I163" s="31" t="s">
        <v>4587</v>
      </c>
      <c r="J163" s="33" t="str">
        <f t="shared" si="2"/>
        <v>https://aiche.onlinelibrary.wiley.com/doi/abs/10.1002/prsb.720030218</v>
      </c>
    </row>
    <row r="164" spans="1:10" ht="47.5" customHeight="1" x14ac:dyDescent="0.35">
      <c r="A164" s="31">
        <v>163</v>
      </c>
      <c r="B164" s="31">
        <v>1984</v>
      </c>
      <c r="C164" s="32" t="s">
        <v>886</v>
      </c>
      <c r="D164" s="32" t="s">
        <v>4589</v>
      </c>
      <c r="E164" s="96" t="s">
        <v>4588</v>
      </c>
      <c r="F164" s="31">
        <v>3</v>
      </c>
      <c r="G164" s="31">
        <v>2</v>
      </c>
      <c r="H164" s="31" t="s">
        <v>4590</v>
      </c>
      <c r="I164" s="31" t="s">
        <v>4591</v>
      </c>
      <c r="J164" s="33" t="str">
        <f t="shared" si="2"/>
        <v>https://aiche.onlinelibrary.wiley.com/doi/abs/10.1002/prsb.720030219</v>
      </c>
    </row>
    <row r="165" spans="1:10" ht="47.5" customHeight="1" x14ac:dyDescent="0.35">
      <c r="A165" s="31">
        <v>164</v>
      </c>
      <c r="B165" s="31">
        <v>1984</v>
      </c>
      <c r="C165" s="32" t="s">
        <v>886</v>
      </c>
      <c r="D165" s="32" t="s">
        <v>4592</v>
      </c>
      <c r="E165" s="96" t="s">
        <v>747</v>
      </c>
      <c r="F165" s="31">
        <v>3</v>
      </c>
      <c r="G165" s="31">
        <v>2</v>
      </c>
      <c r="H165" s="31" t="s">
        <v>4322</v>
      </c>
      <c r="I165" s="31" t="s">
        <v>4593</v>
      </c>
      <c r="J165" s="33" t="str">
        <f t="shared" si="2"/>
        <v>https://aiche.onlinelibrary.wiley.com/doi/abs/10.1002/prsb.720030220</v>
      </c>
    </row>
    <row r="166" spans="1:10" ht="47.5" customHeight="1" x14ac:dyDescent="0.35">
      <c r="A166" s="31">
        <v>165</v>
      </c>
      <c r="B166" s="31">
        <v>1984</v>
      </c>
      <c r="C166" s="32" t="s">
        <v>886</v>
      </c>
      <c r="D166" s="32" t="s">
        <v>4594</v>
      </c>
      <c r="E166" s="96" t="s">
        <v>1040</v>
      </c>
      <c r="F166" s="31">
        <v>3</v>
      </c>
      <c r="G166" s="31">
        <v>2</v>
      </c>
      <c r="H166" s="31" t="s">
        <v>4595</v>
      </c>
      <c r="I166" s="31" t="s">
        <v>4596</v>
      </c>
      <c r="J166" s="33" t="str">
        <f t="shared" si="2"/>
        <v>https://aiche.onlinelibrary.wiley.com/doi/abs/10.1002/prsb.720030221</v>
      </c>
    </row>
    <row r="167" spans="1:10" ht="47.5" customHeight="1" x14ac:dyDescent="0.35">
      <c r="A167" s="31">
        <v>166</v>
      </c>
      <c r="B167" s="31">
        <v>1984</v>
      </c>
      <c r="C167" s="32" t="s">
        <v>886</v>
      </c>
      <c r="D167" s="32" t="s">
        <v>4597</v>
      </c>
      <c r="E167" s="96" t="s">
        <v>1012</v>
      </c>
      <c r="F167" s="31">
        <v>3</v>
      </c>
      <c r="G167" s="31">
        <v>2</v>
      </c>
      <c r="H167" s="31" t="s">
        <v>4598</v>
      </c>
      <c r="I167" s="31" t="s">
        <v>4599</v>
      </c>
      <c r="J167" s="33" t="str">
        <f t="shared" si="2"/>
        <v>https://aiche.onlinelibrary.wiley.com/doi/abs/10.1002/prsb.720030222</v>
      </c>
    </row>
    <row r="168" spans="1:10" ht="47.5" customHeight="1" x14ac:dyDescent="0.35">
      <c r="A168" s="31">
        <v>167</v>
      </c>
      <c r="B168" s="31">
        <v>1984</v>
      </c>
      <c r="C168" s="32" t="s">
        <v>886</v>
      </c>
      <c r="D168" s="32" t="s">
        <v>4600</v>
      </c>
      <c r="E168" s="96" t="s">
        <v>1054</v>
      </c>
      <c r="F168" s="31">
        <v>3</v>
      </c>
      <c r="G168" s="31">
        <v>2</v>
      </c>
      <c r="H168" s="31" t="s">
        <v>4601</v>
      </c>
      <c r="I168" s="31" t="s">
        <v>4602</v>
      </c>
      <c r="J168" s="33" t="str">
        <f t="shared" si="2"/>
        <v>https://aiche.onlinelibrary.wiley.com/doi/abs/10.1002/prsb.720030223</v>
      </c>
    </row>
    <row r="169" spans="1:10" ht="47.5" customHeight="1" x14ac:dyDescent="0.35">
      <c r="A169" s="31">
        <v>168</v>
      </c>
      <c r="B169" s="31">
        <v>1984</v>
      </c>
      <c r="C169" s="32" t="s">
        <v>886</v>
      </c>
      <c r="D169" s="32" t="s">
        <v>4603</v>
      </c>
      <c r="E169" s="96" t="s">
        <v>747</v>
      </c>
      <c r="F169" s="31">
        <v>3</v>
      </c>
      <c r="G169" s="31">
        <v>2</v>
      </c>
      <c r="H169" s="31" t="s">
        <v>4604</v>
      </c>
      <c r="I169" s="31" t="s">
        <v>4605</v>
      </c>
      <c r="J169" s="33" t="str">
        <f t="shared" si="2"/>
        <v>https://aiche.onlinelibrary.wiley.com/doi/abs/10.1002/prsb.720030224</v>
      </c>
    </row>
    <row r="170" spans="1:10" ht="47.5" customHeight="1" x14ac:dyDescent="0.35">
      <c r="A170" s="31">
        <v>169</v>
      </c>
      <c r="B170" s="31">
        <v>1984</v>
      </c>
      <c r="C170" s="32" t="s">
        <v>886</v>
      </c>
      <c r="D170" s="32" t="s">
        <v>4606</v>
      </c>
      <c r="E170" s="96" t="s">
        <v>1058</v>
      </c>
      <c r="F170" s="31">
        <v>3</v>
      </c>
      <c r="G170" s="31">
        <v>2</v>
      </c>
      <c r="H170" s="31" t="s">
        <v>4607</v>
      </c>
      <c r="I170" s="31" t="s">
        <v>4608</v>
      </c>
      <c r="J170" s="33" t="str">
        <f t="shared" si="2"/>
        <v>https://aiche.onlinelibrary.wiley.com/doi/abs/10.1002/prsb.720030225</v>
      </c>
    </row>
    <row r="171" spans="1:10" ht="47.5" customHeight="1" x14ac:dyDescent="0.35">
      <c r="A171" s="31">
        <v>170</v>
      </c>
      <c r="B171" s="31">
        <v>1984</v>
      </c>
      <c r="C171" s="32" t="s">
        <v>886</v>
      </c>
      <c r="D171" s="32" t="s">
        <v>4609</v>
      </c>
      <c r="E171" s="96" t="s">
        <v>4503</v>
      </c>
      <c r="F171" s="31">
        <v>3</v>
      </c>
      <c r="G171" s="31">
        <v>2</v>
      </c>
      <c r="H171" s="31" t="s">
        <v>4610</v>
      </c>
      <c r="I171" s="31" t="s">
        <v>4611</v>
      </c>
      <c r="J171" s="33" t="str">
        <f t="shared" si="2"/>
        <v>https://aiche.onlinelibrary.wiley.com/doi/abs/10.1002/prsb.720030226</v>
      </c>
    </row>
    <row r="172" spans="1:10" ht="47.5" customHeight="1" x14ac:dyDescent="0.35">
      <c r="A172" s="31">
        <v>171</v>
      </c>
      <c r="B172" s="31">
        <v>1984</v>
      </c>
      <c r="C172" s="32" t="s">
        <v>886</v>
      </c>
      <c r="D172" s="32" t="s">
        <v>4081</v>
      </c>
      <c r="E172" s="96"/>
      <c r="F172" s="31">
        <v>3</v>
      </c>
      <c r="G172" s="31">
        <v>3</v>
      </c>
      <c r="H172" s="31" t="s">
        <v>4063</v>
      </c>
      <c r="I172" s="31" t="s">
        <v>4612</v>
      </c>
      <c r="J172" s="33" t="str">
        <f t="shared" si="2"/>
        <v>https://aiche.onlinelibrary.wiley.com/doi/abs/10.1002/prsb.720030302</v>
      </c>
    </row>
    <row r="173" spans="1:10" ht="47.5" customHeight="1" x14ac:dyDescent="0.35">
      <c r="A173" s="31">
        <v>172</v>
      </c>
      <c r="B173" s="31">
        <v>1984</v>
      </c>
      <c r="C173" s="32" t="s">
        <v>886</v>
      </c>
      <c r="D173" s="32" t="s">
        <v>4613</v>
      </c>
      <c r="E173" s="96" t="s">
        <v>914</v>
      </c>
      <c r="F173" s="31">
        <v>3</v>
      </c>
      <c r="G173" s="31">
        <v>3</v>
      </c>
      <c r="H173" s="31" t="s">
        <v>4614</v>
      </c>
      <c r="I173" s="31" t="s">
        <v>4615</v>
      </c>
      <c r="J173" s="33" t="str">
        <f t="shared" si="2"/>
        <v>https://aiche.onlinelibrary.wiley.com/doi/abs/10.1002/prsb.720030303</v>
      </c>
    </row>
    <row r="174" spans="1:10" ht="47.5" customHeight="1" x14ac:dyDescent="0.35">
      <c r="A174" s="31">
        <v>173</v>
      </c>
      <c r="B174" s="31">
        <v>1984</v>
      </c>
      <c r="C174" s="32" t="s">
        <v>886</v>
      </c>
      <c r="D174" s="32" t="s">
        <v>4616</v>
      </c>
      <c r="E174" s="96" t="s">
        <v>747</v>
      </c>
      <c r="F174" s="31">
        <v>3</v>
      </c>
      <c r="G174" s="31">
        <v>3</v>
      </c>
      <c r="H174" s="31" t="s">
        <v>4617</v>
      </c>
      <c r="I174" s="31" t="s">
        <v>4618</v>
      </c>
      <c r="J174" s="33" t="str">
        <f t="shared" si="2"/>
        <v>https://aiche.onlinelibrary.wiley.com/doi/abs/10.1002/prsb.720030304</v>
      </c>
    </row>
    <row r="175" spans="1:10" ht="47.5" customHeight="1" x14ac:dyDescent="0.35">
      <c r="A175" s="31">
        <v>174</v>
      </c>
      <c r="B175" s="31">
        <v>1984</v>
      </c>
      <c r="C175" s="32" t="s">
        <v>886</v>
      </c>
      <c r="D175" s="32" t="s">
        <v>4620</v>
      </c>
      <c r="E175" s="96" t="s">
        <v>4619</v>
      </c>
      <c r="F175" s="31">
        <v>3</v>
      </c>
      <c r="G175" s="31">
        <v>3</v>
      </c>
      <c r="H175" s="31" t="s">
        <v>4621</v>
      </c>
      <c r="I175" s="31" t="s">
        <v>4622</v>
      </c>
      <c r="J175" s="33" t="str">
        <f t="shared" si="2"/>
        <v>https://aiche.onlinelibrary.wiley.com/doi/abs/10.1002/prsb.720030305</v>
      </c>
    </row>
    <row r="176" spans="1:10" ht="47.5" customHeight="1" x14ac:dyDescent="0.35">
      <c r="A176" s="31">
        <v>175</v>
      </c>
      <c r="B176" s="31">
        <v>1984</v>
      </c>
      <c r="C176" s="32" t="s">
        <v>886</v>
      </c>
      <c r="D176" s="32" t="s">
        <v>4624</v>
      </c>
      <c r="E176" s="96" t="s">
        <v>4623</v>
      </c>
      <c r="F176" s="31">
        <v>3</v>
      </c>
      <c r="G176" s="31">
        <v>3</v>
      </c>
      <c r="H176" s="31" t="s">
        <v>4124</v>
      </c>
      <c r="I176" s="31" t="s">
        <v>4625</v>
      </c>
      <c r="J176" s="33" t="str">
        <f t="shared" si="2"/>
        <v>https://aiche.onlinelibrary.wiley.com/doi/abs/10.1002/prsb.720030306</v>
      </c>
    </row>
    <row r="177" spans="1:10" ht="47.5" customHeight="1" x14ac:dyDescent="0.35">
      <c r="A177" s="31">
        <v>176</v>
      </c>
      <c r="B177" s="31">
        <v>1984</v>
      </c>
      <c r="C177" s="32" t="s">
        <v>886</v>
      </c>
      <c r="D177" s="32" t="s">
        <v>4626</v>
      </c>
      <c r="E177" s="96" t="s">
        <v>1012</v>
      </c>
      <c r="F177" s="31">
        <v>3</v>
      </c>
      <c r="G177" s="31">
        <v>3</v>
      </c>
      <c r="H177" s="31" t="s">
        <v>4627</v>
      </c>
      <c r="I177" s="31" t="s">
        <v>4628</v>
      </c>
      <c r="J177" s="33" t="str">
        <f t="shared" si="2"/>
        <v>https://aiche.onlinelibrary.wiley.com/doi/abs/10.1002/prsb.720030307</v>
      </c>
    </row>
    <row r="178" spans="1:10" ht="47.5" customHeight="1" x14ac:dyDescent="0.35">
      <c r="A178" s="31">
        <v>177</v>
      </c>
      <c r="B178" s="31">
        <v>1984</v>
      </c>
      <c r="C178" s="32" t="s">
        <v>886</v>
      </c>
      <c r="D178" s="32" t="s">
        <v>4629</v>
      </c>
      <c r="E178" s="96" t="s">
        <v>4092</v>
      </c>
      <c r="F178" s="31">
        <v>3</v>
      </c>
      <c r="G178" s="31">
        <v>3</v>
      </c>
      <c r="H178" s="31" t="s">
        <v>4630</v>
      </c>
      <c r="I178" s="31" t="s">
        <v>4631</v>
      </c>
      <c r="J178" s="33" t="str">
        <f t="shared" si="2"/>
        <v>https://aiche.onlinelibrary.wiley.com/doi/abs/10.1002/prsb.720030308</v>
      </c>
    </row>
    <row r="179" spans="1:10" ht="47.5" customHeight="1" x14ac:dyDescent="0.35">
      <c r="A179" s="31">
        <v>178</v>
      </c>
      <c r="B179" s="31">
        <v>1984</v>
      </c>
      <c r="C179" s="32" t="s">
        <v>886</v>
      </c>
      <c r="D179" s="32" t="s">
        <v>4633</v>
      </c>
      <c r="E179" s="96" t="s">
        <v>4632</v>
      </c>
      <c r="F179" s="31">
        <v>3</v>
      </c>
      <c r="G179" s="31">
        <v>3</v>
      </c>
      <c r="H179" s="31" t="s">
        <v>4634</v>
      </c>
      <c r="I179" s="31" t="s">
        <v>4635</v>
      </c>
      <c r="J179" s="33" t="str">
        <f t="shared" si="2"/>
        <v>https://aiche.onlinelibrary.wiley.com/doi/abs/10.1002/prsb.720030309</v>
      </c>
    </row>
    <row r="180" spans="1:10" ht="47.5" customHeight="1" x14ac:dyDescent="0.35">
      <c r="A180" s="31">
        <v>179</v>
      </c>
      <c r="B180" s="31">
        <v>1984</v>
      </c>
      <c r="C180" s="32" t="s">
        <v>886</v>
      </c>
      <c r="D180" s="32" t="s">
        <v>4637</v>
      </c>
      <c r="E180" s="96" t="s">
        <v>4636</v>
      </c>
      <c r="F180" s="31">
        <v>3</v>
      </c>
      <c r="G180" s="31">
        <v>3</v>
      </c>
      <c r="H180" s="31" t="s">
        <v>4638</v>
      </c>
      <c r="I180" s="31" t="s">
        <v>4639</v>
      </c>
      <c r="J180" s="33" t="str">
        <f t="shared" si="2"/>
        <v>https://aiche.onlinelibrary.wiley.com/doi/abs/10.1002/prsb.720030310</v>
      </c>
    </row>
    <row r="181" spans="1:10" ht="47.5" customHeight="1" x14ac:dyDescent="0.35">
      <c r="A181" s="31">
        <v>180</v>
      </c>
      <c r="B181" s="31">
        <v>1984</v>
      </c>
      <c r="C181" s="32" t="s">
        <v>886</v>
      </c>
      <c r="D181" s="32" t="s">
        <v>4641</v>
      </c>
      <c r="E181" s="96" t="s">
        <v>4640</v>
      </c>
      <c r="F181" s="31">
        <v>3</v>
      </c>
      <c r="G181" s="31">
        <v>3</v>
      </c>
      <c r="H181" s="31" t="s">
        <v>4372</v>
      </c>
      <c r="I181" s="31" t="s">
        <v>4642</v>
      </c>
      <c r="J181" s="33" t="str">
        <f t="shared" si="2"/>
        <v>https://aiche.onlinelibrary.wiley.com/doi/abs/10.1002/prsb.720030311</v>
      </c>
    </row>
    <row r="182" spans="1:10" ht="47.5" customHeight="1" x14ac:dyDescent="0.35">
      <c r="A182" s="31">
        <v>181</v>
      </c>
      <c r="B182" s="31">
        <v>1984</v>
      </c>
      <c r="C182" s="32" t="s">
        <v>886</v>
      </c>
      <c r="D182" s="32" t="s">
        <v>4644</v>
      </c>
      <c r="E182" s="96" t="s">
        <v>4643</v>
      </c>
      <c r="F182" s="31">
        <v>3</v>
      </c>
      <c r="G182" s="31">
        <v>3</v>
      </c>
      <c r="H182" s="31" t="s">
        <v>4645</v>
      </c>
      <c r="I182" s="31" t="s">
        <v>4646</v>
      </c>
      <c r="J182" s="33" t="str">
        <f t="shared" si="2"/>
        <v>https://aiche.onlinelibrary.wiley.com/doi/abs/10.1002/prsb.720030312</v>
      </c>
    </row>
    <row r="183" spans="1:10" ht="47.5" customHeight="1" x14ac:dyDescent="0.35">
      <c r="A183" s="31">
        <v>182</v>
      </c>
      <c r="B183" s="31">
        <v>1984</v>
      </c>
      <c r="C183" s="32" t="s">
        <v>886</v>
      </c>
      <c r="D183" s="32" t="s">
        <v>4647</v>
      </c>
      <c r="E183" s="96" t="s">
        <v>1062</v>
      </c>
      <c r="F183" s="31">
        <v>3</v>
      </c>
      <c r="G183" s="31">
        <v>3</v>
      </c>
      <c r="H183" s="31" t="s">
        <v>4648</v>
      </c>
      <c r="I183" s="31" t="s">
        <v>4649</v>
      </c>
      <c r="J183" s="33" t="str">
        <f t="shared" si="2"/>
        <v>https://aiche.onlinelibrary.wiley.com/doi/abs/10.1002/prsb.720030313</v>
      </c>
    </row>
    <row r="184" spans="1:10" ht="47.5" customHeight="1" x14ac:dyDescent="0.35">
      <c r="A184" s="31">
        <v>183</v>
      </c>
      <c r="B184" s="31">
        <v>1984</v>
      </c>
      <c r="C184" s="32" t="s">
        <v>886</v>
      </c>
      <c r="D184" s="32" t="s">
        <v>4651</v>
      </c>
      <c r="E184" s="96" t="s">
        <v>4650</v>
      </c>
      <c r="F184" s="31">
        <v>3</v>
      </c>
      <c r="G184" s="31">
        <v>3</v>
      </c>
      <c r="H184" s="31" t="s">
        <v>4652</v>
      </c>
      <c r="I184" s="31" t="s">
        <v>4653</v>
      </c>
      <c r="J184" s="33" t="str">
        <f t="shared" si="2"/>
        <v>https://aiche.onlinelibrary.wiley.com/doi/abs/10.1002/prsb.720030314</v>
      </c>
    </row>
    <row r="185" spans="1:10" ht="47.5" customHeight="1" x14ac:dyDescent="0.35">
      <c r="A185" s="31">
        <v>184</v>
      </c>
      <c r="B185" s="31">
        <v>1984</v>
      </c>
      <c r="C185" s="32" t="s">
        <v>886</v>
      </c>
      <c r="D185" s="32" t="s">
        <v>4655</v>
      </c>
      <c r="E185" s="96" t="s">
        <v>4654</v>
      </c>
      <c r="F185" s="31">
        <v>3</v>
      </c>
      <c r="G185" s="31">
        <v>3</v>
      </c>
      <c r="H185" s="31" t="s">
        <v>4656</v>
      </c>
      <c r="I185" s="31" t="s">
        <v>4657</v>
      </c>
      <c r="J185" s="33" t="str">
        <f t="shared" si="2"/>
        <v>https://aiche.onlinelibrary.wiley.com/doi/abs/10.1002/prsb.720030315</v>
      </c>
    </row>
    <row r="186" spans="1:10" ht="47.5" customHeight="1" x14ac:dyDescent="0.35">
      <c r="A186" s="31">
        <v>185</v>
      </c>
      <c r="B186" s="31">
        <v>1984</v>
      </c>
      <c r="C186" s="32" t="s">
        <v>886</v>
      </c>
      <c r="D186" s="32" t="s">
        <v>4659</v>
      </c>
      <c r="E186" s="96" t="s">
        <v>4658</v>
      </c>
      <c r="F186" s="31">
        <v>3</v>
      </c>
      <c r="G186" s="31">
        <v>3</v>
      </c>
      <c r="H186" s="31" t="s">
        <v>4660</v>
      </c>
      <c r="I186" s="31" t="s">
        <v>4661</v>
      </c>
      <c r="J186" s="33" t="str">
        <f t="shared" si="2"/>
        <v>https://aiche.onlinelibrary.wiley.com/doi/abs/10.1002/prsb.720030316</v>
      </c>
    </row>
    <row r="187" spans="1:10" ht="47.5" customHeight="1" x14ac:dyDescent="0.35">
      <c r="A187" s="31">
        <v>186</v>
      </c>
      <c r="B187" s="31">
        <v>1984</v>
      </c>
      <c r="C187" s="32" t="s">
        <v>886</v>
      </c>
      <c r="D187" s="32" t="s">
        <v>4663</v>
      </c>
      <c r="E187" s="96" t="s">
        <v>4662</v>
      </c>
      <c r="F187" s="31">
        <v>3</v>
      </c>
      <c r="G187" s="31">
        <v>3</v>
      </c>
      <c r="H187" s="31" t="s">
        <v>4664</v>
      </c>
      <c r="I187" s="31" t="s">
        <v>4665</v>
      </c>
      <c r="J187" s="33" t="str">
        <f t="shared" si="2"/>
        <v>https://aiche.onlinelibrary.wiley.com/doi/abs/10.1002/prsb.720030317</v>
      </c>
    </row>
    <row r="188" spans="1:10" ht="47.5" customHeight="1" x14ac:dyDescent="0.35">
      <c r="A188" s="31">
        <v>187</v>
      </c>
      <c r="B188" s="31">
        <v>1984</v>
      </c>
      <c r="C188" s="32" t="s">
        <v>886</v>
      </c>
      <c r="D188" s="32" t="s">
        <v>4666</v>
      </c>
      <c r="E188" s="96"/>
      <c r="F188" s="31">
        <v>3</v>
      </c>
      <c r="G188" s="31">
        <v>3</v>
      </c>
      <c r="H188" s="31" t="s">
        <v>4667</v>
      </c>
      <c r="I188" s="31" t="s">
        <v>4668</v>
      </c>
      <c r="J188" s="33" t="str">
        <f t="shared" si="2"/>
        <v>https://aiche.onlinelibrary.wiley.com/doi/abs/10.1002/prsb.720030318</v>
      </c>
    </row>
    <row r="189" spans="1:10" ht="47.5" customHeight="1" x14ac:dyDescent="0.35">
      <c r="A189" s="31">
        <v>188</v>
      </c>
      <c r="B189" s="31">
        <v>1984</v>
      </c>
      <c r="C189" s="32" t="s">
        <v>886</v>
      </c>
      <c r="D189" s="32" t="s">
        <v>4081</v>
      </c>
      <c r="E189" s="96"/>
      <c r="F189" s="31">
        <v>3</v>
      </c>
      <c r="G189" s="31">
        <v>4</v>
      </c>
      <c r="H189" s="31" t="s">
        <v>4170</v>
      </c>
      <c r="I189" s="31" t="s">
        <v>4669</v>
      </c>
      <c r="J189" s="33" t="str">
        <f t="shared" si="2"/>
        <v>https://aiche.onlinelibrary.wiley.com/doi/abs/10.1002/prsb.720030402</v>
      </c>
    </row>
    <row r="190" spans="1:10" ht="47.5" customHeight="1" x14ac:dyDescent="0.35">
      <c r="A190" s="31">
        <v>189</v>
      </c>
      <c r="B190" s="31">
        <v>1984</v>
      </c>
      <c r="C190" s="32" t="s">
        <v>886</v>
      </c>
      <c r="D190" s="32" t="s">
        <v>4670</v>
      </c>
      <c r="E190" s="96" t="s">
        <v>1064</v>
      </c>
      <c r="F190" s="31">
        <v>3</v>
      </c>
      <c r="G190" s="31">
        <v>4</v>
      </c>
      <c r="H190" s="31" t="s">
        <v>4671</v>
      </c>
      <c r="I190" s="31" t="s">
        <v>4672</v>
      </c>
      <c r="J190" s="33" t="str">
        <f t="shared" si="2"/>
        <v>https://aiche.onlinelibrary.wiley.com/doi/abs/10.1002/prsb.720030403</v>
      </c>
    </row>
    <row r="191" spans="1:10" ht="47.5" customHeight="1" x14ac:dyDescent="0.35">
      <c r="A191" s="31">
        <v>190</v>
      </c>
      <c r="B191" s="31">
        <v>1984</v>
      </c>
      <c r="C191" s="32" t="s">
        <v>886</v>
      </c>
      <c r="D191" s="32" t="s">
        <v>4674</v>
      </c>
      <c r="E191" s="96" t="s">
        <v>4673</v>
      </c>
      <c r="F191" s="31">
        <v>3</v>
      </c>
      <c r="G191" s="31">
        <v>4</v>
      </c>
      <c r="H191" s="31" t="s">
        <v>4675</v>
      </c>
      <c r="I191" s="31" t="s">
        <v>4676</v>
      </c>
      <c r="J191" s="33" t="str">
        <f t="shared" si="2"/>
        <v>https://aiche.onlinelibrary.wiley.com/doi/abs/10.1002/prsb.720030404</v>
      </c>
    </row>
    <row r="192" spans="1:10" ht="47.5" customHeight="1" x14ac:dyDescent="0.35">
      <c r="A192" s="31">
        <v>191</v>
      </c>
      <c r="B192" s="31">
        <v>1984</v>
      </c>
      <c r="C192" s="32" t="s">
        <v>886</v>
      </c>
      <c r="D192" s="32" t="s">
        <v>4677</v>
      </c>
      <c r="E192" s="96" t="s">
        <v>747</v>
      </c>
      <c r="F192" s="31">
        <v>3</v>
      </c>
      <c r="G192" s="31">
        <v>4</v>
      </c>
      <c r="H192" s="31" t="s">
        <v>4678</v>
      </c>
      <c r="I192" s="31" t="s">
        <v>4679</v>
      </c>
      <c r="J192" s="33" t="str">
        <f t="shared" si="2"/>
        <v>https://aiche.onlinelibrary.wiley.com/doi/abs/10.1002/prsb.720030405</v>
      </c>
    </row>
    <row r="193" spans="1:10" ht="47.5" customHeight="1" x14ac:dyDescent="0.35">
      <c r="A193" s="31">
        <v>192</v>
      </c>
      <c r="B193" s="31">
        <v>1984</v>
      </c>
      <c r="C193" s="32" t="s">
        <v>886</v>
      </c>
      <c r="D193" s="32" t="s">
        <v>4680</v>
      </c>
      <c r="E193" s="96" t="s">
        <v>1012</v>
      </c>
      <c r="F193" s="31">
        <v>3</v>
      </c>
      <c r="G193" s="31">
        <v>4</v>
      </c>
      <c r="H193" s="31" t="s">
        <v>4681</v>
      </c>
      <c r="I193" s="31" t="s">
        <v>4682</v>
      </c>
      <c r="J193" s="33" t="str">
        <f t="shared" si="2"/>
        <v>https://aiche.onlinelibrary.wiley.com/doi/abs/10.1002/prsb.720030406</v>
      </c>
    </row>
    <row r="194" spans="1:10" ht="47.5" customHeight="1" x14ac:dyDescent="0.35">
      <c r="A194" s="31">
        <v>193</v>
      </c>
      <c r="B194" s="31">
        <v>1984</v>
      </c>
      <c r="C194" s="32" t="s">
        <v>886</v>
      </c>
      <c r="D194" s="32" t="s">
        <v>4684</v>
      </c>
      <c r="E194" s="96" t="s">
        <v>4683</v>
      </c>
      <c r="F194" s="31">
        <v>3</v>
      </c>
      <c r="G194" s="31">
        <v>4</v>
      </c>
      <c r="H194" s="31" t="s">
        <v>4685</v>
      </c>
      <c r="I194" s="31" t="s">
        <v>4686</v>
      </c>
      <c r="J194" s="33" t="str">
        <f t="shared" si="2"/>
        <v>https://aiche.onlinelibrary.wiley.com/doi/abs/10.1002/prsb.720030407</v>
      </c>
    </row>
    <row r="195" spans="1:10" ht="47.5" customHeight="1" x14ac:dyDescent="0.35">
      <c r="A195" s="31">
        <v>194</v>
      </c>
      <c r="B195" s="31">
        <v>1984</v>
      </c>
      <c r="C195" s="32" t="s">
        <v>886</v>
      </c>
      <c r="D195" s="32" t="s">
        <v>4688</v>
      </c>
      <c r="E195" s="96" t="s">
        <v>4687</v>
      </c>
      <c r="F195" s="31">
        <v>3</v>
      </c>
      <c r="G195" s="31">
        <v>4</v>
      </c>
      <c r="H195" s="31" t="s">
        <v>4423</v>
      </c>
      <c r="I195" s="31" t="s">
        <v>4689</v>
      </c>
      <c r="J195" s="33" t="str">
        <f t="shared" ref="J195:J258" si="3">HYPERLINK(I195)</f>
        <v>https://aiche.onlinelibrary.wiley.com/doi/abs/10.1002/prsb.720030408</v>
      </c>
    </row>
    <row r="196" spans="1:10" ht="47.5" customHeight="1" x14ac:dyDescent="0.35">
      <c r="A196" s="31">
        <v>195</v>
      </c>
      <c r="B196" s="31">
        <v>1984</v>
      </c>
      <c r="C196" s="32" t="s">
        <v>886</v>
      </c>
      <c r="D196" s="32" t="s">
        <v>4691</v>
      </c>
      <c r="E196" s="96" t="s">
        <v>4690</v>
      </c>
      <c r="F196" s="31">
        <v>3</v>
      </c>
      <c r="G196" s="31">
        <v>4</v>
      </c>
      <c r="H196" s="31" t="s">
        <v>4692</v>
      </c>
      <c r="I196" s="31" t="s">
        <v>4693</v>
      </c>
      <c r="J196" s="33" t="str">
        <f t="shared" si="3"/>
        <v>https://aiche.onlinelibrary.wiley.com/doi/abs/10.1002/prsb.720030409</v>
      </c>
    </row>
    <row r="197" spans="1:10" ht="47.5" customHeight="1" x14ac:dyDescent="0.35">
      <c r="A197" s="31">
        <v>196</v>
      </c>
      <c r="B197" s="31">
        <v>1984</v>
      </c>
      <c r="C197" s="32" t="s">
        <v>886</v>
      </c>
      <c r="D197" s="32" t="s">
        <v>4695</v>
      </c>
      <c r="E197" s="96" t="s">
        <v>4694</v>
      </c>
      <c r="F197" s="31">
        <v>3</v>
      </c>
      <c r="G197" s="31">
        <v>4</v>
      </c>
      <c r="H197" s="31" t="s">
        <v>4696</v>
      </c>
      <c r="I197" s="31" t="s">
        <v>4697</v>
      </c>
      <c r="J197" s="33" t="str">
        <f t="shared" si="3"/>
        <v>https://aiche.onlinelibrary.wiley.com/doi/abs/10.1002/prsb.720030410</v>
      </c>
    </row>
    <row r="198" spans="1:10" ht="47.5" customHeight="1" x14ac:dyDescent="0.35">
      <c r="A198" s="31">
        <v>197</v>
      </c>
      <c r="B198" s="31">
        <v>1984</v>
      </c>
      <c r="C198" s="32" t="s">
        <v>886</v>
      </c>
      <c r="D198" s="32" t="s">
        <v>4698</v>
      </c>
      <c r="E198" s="96" t="s">
        <v>1092</v>
      </c>
      <c r="F198" s="31">
        <v>3</v>
      </c>
      <c r="G198" s="31">
        <v>4</v>
      </c>
      <c r="H198" s="31" t="s">
        <v>4699</v>
      </c>
      <c r="I198" s="31" t="s">
        <v>4700</v>
      </c>
      <c r="J198" s="33" t="str">
        <f t="shared" si="3"/>
        <v>https://aiche.onlinelibrary.wiley.com/doi/abs/10.1002/prsb.720030411</v>
      </c>
    </row>
    <row r="199" spans="1:10" ht="47.5" customHeight="1" x14ac:dyDescent="0.35">
      <c r="A199" s="31">
        <v>198</v>
      </c>
      <c r="B199" s="31">
        <v>1984</v>
      </c>
      <c r="C199" s="32" t="s">
        <v>886</v>
      </c>
      <c r="D199" s="32" t="s">
        <v>4702</v>
      </c>
      <c r="E199" s="96" t="s">
        <v>4701</v>
      </c>
      <c r="F199" s="31">
        <v>3</v>
      </c>
      <c r="G199" s="31">
        <v>4</v>
      </c>
      <c r="H199" s="31" t="s">
        <v>4703</v>
      </c>
      <c r="I199" s="31" t="s">
        <v>4704</v>
      </c>
      <c r="J199" s="33" t="str">
        <f t="shared" si="3"/>
        <v>https://aiche.onlinelibrary.wiley.com/doi/abs/10.1002/prsb.720030412</v>
      </c>
    </row>
    <row r="200" spans="1:10" ht="47.5" customHeight="1" x14ac:dyDescent="0.35">
      <c r="A200" s="31">
        <v>199</v>
      </c>
      <c r="B200" s="31">
        <v>1984</v>
      </c>
      <c r="C200" s="32" t="s">
        <v>886</v>
      </c>
      <c r="D200" s="32" t="s">
        <v>4705</v>
      </c>
      <c r="E200" s="96"/>
      <c r="F200" s="31">
        <v>3</v>
      </c>
      <c r="G200" s="31">
        <v>4</v>
      </c>
      <c r="H200" s="31" t="s">
        <v>4453</v>
      </c>
      <c r="I200" s="31" t="s">
        <v>4706</v>
      </c>
      <c r="J200" s="33" t="str">
        <f t="shared" si="3"/>
        <v>https://aiche.onlinelibrary.wiley.com/doi/abs/10.1002/prsb.720030413</v>
      </c>
    </row>
    <row r="201" spans="1:10" ht="47.5" customHeight="1" x14ac:dyDescent="0.35">
      <c r="A201" s="31">
        <v>200</v>
      </c>
      <c r="B201" s="31">
        <v>1985</v>
      </c>
      <c r="C201" s="32" t="s">
        <v>886</v>
      </c>
      <c r="D201" s="32" t="s">
        <v>4707</v>
      </c>
      <c r="E201" s="96" t="s">
        <v>1087</v>
      </c>
      <c r="F201" s="31">
        <v>4</v>
      </c>
      <c r="G201" s="31">
        <v>1</v>
      </c>
      <c r="H201" s="31" t="s">
        <v>4708</v>
      </c>
      <c r="I201" s="31" t="s">
        <v>4709</v>
      </c>
      <c r="J201" s="33" t="str">
        <f t="shared" si="3"/>
        <v>https://aiche.onlinelibrary.wiley.com/doi/abs/10.1002/prsb.720040103</v>
      </c>
    </row>
    <row r="202" spans="1:10" ht="47.5" customHeight="1" x14ac:dyDescent="0.35">
      <c r="A202" s="31">
        <v>201</v>
      </c>
      <c r="B202" s="31">
        <v>1985</v>
      </c>
      <c r="C202" s="32" t="s">
        <v>886</v>
      </c>
      <c r="D202" s="32" t="s">
        <v>4710</v>
      </c>
      <c r="E202" s="96" t="s">
        <v>551</v>
      </c>
      <c r="F202" s="31">
        <v>4</v>
      </c>
      <c r="G202" s="31">
        <v>1</v>
      </c>
      <c r="H202" s="31" t="s">
        <v>4711</v>
      </c>
      <c r="I202" s="31" t="s">
        <v>4712</v>
      </c>
      <c r="J202" s="33" t="str">
        <f t="shared" si="3"/>
        <v>https://aiche.onlinelibrary.wiley.com/doi/abs/10.1002/prsb.720040104</v>
      </c>
    </row>
    <row r="203" spans="1:10" ht="47.5" customHeight="1" x14ac:dyDescent="0.35">
      <c r="A203" s="31">
        <v>202</v>
      </c>
      <c r="B203" s="31">
        <v>1985</v>
      </c>
      <c r="C203" s="32" t="s">
        <v>886</v>
      </c>
      <c r="D203" s="32" t="s">
        <v>4713</v>
      </c>
      <c r="E203" s="96" t="s">
        <v>1082</v>
      </c>
      <c r="F203" s="31">
        <v>4</v>
      </c>
      <c r="G203" s="31">
        <v>1</v>
      </c>
      <c r="H203" s="31" t="s">
        <v>4714</v>
      </c>
      <c r="I203" s="31" t="s">
        <v>4715</v>
      </c>
      <c r="J203" s="33" t="str">
        <f t="shared" si="3"/>
        <v>https://aiche.onlinelibrary.wiley.com/doi/abs/10.1002/prsb.720040105</v>
      </c>
    </row>
    <row r="204" spans="1:10" ht="47.5" customHeight="1" x14ac:dyDescent="0.35">
      <c r="A204" s="31">
        <v>203</v>
      </c>
      <c r="B204" s="31">
        <v>1985</v>
      </c>
      <c r="C204" s="32" t="s">
        <v>886</v>
      </c>
      <c r="D204" s="32" t="s">
        <v>4717</v>
      </c>
      <c r="E204" s="96" t="s">
        <v>4716</v>
      </c>
      <c r="F204" s="31">
        <v>4</v>
      </c>
      <c r="G204" s="31">
        <v>1</v>
      </c>
      <c r="H204" s="31" t="s">
        <v>4718</v>
      </c>
      <c r="I204" s="31" t="s">
        <v>4719</v>
      </c>
      <c r="J204" s="33" t="str">
        <f t="shared" si="3"/>
        <v>https://aiche.onlinelibrary.wiley.com/doi/abs/10.1002/prsb.720040106</v>
      </c>
    </row>
    <row r="205" spans="1:10" ht="47.5" customHeight="1" x14ac:dyDescent="0.35">
      <c r="A205" s="31">
        <v>204</v>
      </c>
      <c r="B205" s="31">
        <v>1985</v>
      </c>
      <c r="C205" s="32" t="s">
        <v>886</v>
      </c>
      <c r="D205" s="32" t="s">
        <v>4721</v>
      </c>
      <c r="E205" s="96" t="s">
        <v>4720</v>
      </c>
      <c r="F205" s="31">
        <v>4</v>
      </c>
      <c r="G205" s="31">
        <v>1</v>
      </c>
      <c r="H205" s="31" t="s">
        <v>4722</v>
      </c>
      <c r="I205" s="31" t="s">
        <v>4723</v>
      </c>
      <c r="J205" s="33" t="str">
        <f t="shared" si="3"/>
        <v>https://aiche.onlinelibrary.wiley.com/doi/abs/10.1002/prsb.720040107</v>
      </c>
    </row>
    <row r="206" spans="1:10" ht="47.5" customHeight="1" x14ac:dyDescent="0.35">
      <c r="A206" s="31">
        <v>205</v>
      </c>
      <c r="B206" s="31">
        <v>1985</v>
      </c>
      <c r="C206" s="32" t="s">
        <v>886</v>
      </c>
      <c r="D206" s="32" t="s">
        <v>4725</v>
      </c>
      <c r="E206" s="96" t="s">
        <v>4724</v>
      </c>
      <c r="F206" s="31">
        <v>4</v>
      </c>
      <c r="G206" s="31">
        <v>1</v>
      </c>
      <c r="H206" s="31" t="s">
        <v>4726</v>
      </c>
      <c r="I206" s="31" t="s">
        <v>4727</v>
      </c>
      <c r="J206" s="33" t="str">
        <f t="shared" si="3"/>
        <v>https://aiche.onlinelibrary.wiley.com/doi/abs/10.1002/prsb.720040108</v>
      </c>
    </row>
    <row r="207" spans="1:10" ht="47.5" customHeight="1" x14ac:dyDescent="0.35">
      <c r="A207" s="31">
        <v>206</v>
      </c>
      <c r="B207" s="31">
        <v>1985</v>
      </c>
      <c r="C207" s="32" t="s">
        <v>886</v>
      </c>
      <c r="D207" s="32" t="s">
        <v>4728</v>
      </c>
      <c r="E207" s="96" t="s">
        <v>1119</v>
      </c>
      <c r="F207" s="31">
        <v>4</v>
      </c>
      <c r="G207" s="31">
        <v>1</v>
      </c>
      <c r="H207" s="31" t="s">
        <v>4729</v>
      </c>
      <c r="I207" s="31" t="s">
        <v>4730</v>
      </c>
      <c r="J207" s="33" t="str">
        <f t="shared" si="3"/>
        <v>https://aiche.onlinelibrary.wiley.com/doi/abs/10.1002/prsb.720040109</v>
      </c>
    </row>
    <row r="208" spans="1:10" ht="47.5" customHeight="1" x14ac:dyDescent="0.35">
      <c r="A208" s="31">
        <v>207</v>
      </c>
      <c r="B208" s="31">
        <v>1985</v>
      </c>
      <c r="C208" s="32" t="s">
        <v>886</v>
      </c>
      <c r="D208" s="32" t="s">
        <v>4731</v>
      </c>
      <c r="E208" s="96" t="s">
        <v>1104</v>
      </c>
      <c r="F208" s="31">
        <v>4</v>
      </c>
      <c r="G208" s="31">
        <v>1</v>
      </c>
      <c r="H208" s="31" t="s">
        <v>4242</v>
      </c>
      <c r="I208" s="31" t="s">
        <v>4732</v>
      </c>
      <c r="J208" s="33" t="str">
        <f t="shared" si="3"/>
        <v>https://aiche.onlinelibrary.wiley.com/doi/abs/10.1002/prsb.720040110</v>
      </c>
    </row>
    <row r="209" spans="1:10" ht="47.5" customHeight="1" x14ac:dyDescent="0.35">
      <c r="A209" s="31">
        <v>208</v>
      </c>
      <c r="B209" s="31">
        <v>1985</v>
      </c>
      <c r="C209" s="32" t="s">
        <v>886</v>
      </c>
      <c r="D209" s="32" t="s">
        <v>4734</v>
      </c>
      <c r="E209" s="96" t="s">
        <v>4733</v>
      </c>
      <c r="F209" s="31">
        <v>4</v>
      </c>
      <c r="G209" s="31">
        <v>1</v>
      </c>
      <c r="H209" s="31" t="s">
        <v>4735</v>
      </c>
      <c r="I209" s="31" t="s">
        <v>4736</v>
      </c>
      <c r="J209" s="33" t="str">
        <f t="shared" si="3"/>
        <v>https://aiche.onlinelibrary.wiley.com/doi/abs/10.1002/prsb.720040111</v>
      </c>
    </row>
    <row r="210" spans="1:10" ht="47.5" customHeight="1" x14ac:dyDescent="0.35">
      <c r="A210" s="31">
        <v>209</v>
      </c>
      <c r="B210" s="31">
        <v>1985</v>
      </c>
      <c r="C210" s="32" t="s">
        <v>886</v>
      </c>
      <c r="D210" s="32" t="s">
        <v>4737</v>
      </c>
      <c r="E210" s="96" t="s">
        <v>1141</v>
      </c>
      <c r="F210" s="31">
        <v>4</v>
      </c>
      <c r="G210" s="31">
        <v>1</v>
      </c>
      <c r="H210" s="31" t="s">
        <v>4248</v>
      </c>
      <c r="I210" s="31" t="s">
        <v>4738</v>
      </c>
      <c r="J210" s="33" t="str">
        <f t="shared" si="3"/>
        <v>https://aiche.onlinelibrary.wiley.com/doi/abs/10.1002/prsb.720040112</v>
      </c>
    </row>
    <row r="211" spans="1:10" ht="47.5" customHeight="1" x14ac:dyDescent="0.35">
      <c r="A211" s="31">
        <v>210</v>
      </c>
      <c r="B211" s="31">
        <v>1985</v>
      </c>
      <c r="C211" s="32" t="s">
        <v>886</v>
      </c>
      <c r="D211" s="32" t="s">
        <v>4739</v>
      </c>
      <c r="E211" s="96"/>
      <c r="F211" s="31">
        <v>4</v>
      </c>
      <c r="G211" s="31">
        <v>1</v>
      </c>
      <c r="H211" s="31" t="s">
        <v>4336</v>
      </c>
      <c r="I211" s="31" t="s">
        <v>4740</v>
      </c>
      <c r="J211" s="33" t="str">
        <f t="shared" si="3"/>
        <v>https://aiche.onlinelibrary.wiley.com/doi/abs/10.1002/prsb.720040102</v>
      </c>
    </row>
    <row r="212" spans="1:10" ht="47.5" customHeight="1" x14ac:dyDescent="0.35">
      <c r="A212" s="31">
        <v>211</v>
      </c>
      <c r="B212" s="31">
        <v>1985</v>
      </c>
      <c r="C212" s="32" t="s">
        <v>886</v>
      </c>
      <c r="D212" s="32" t="s">
        <v>4741</v>
      </c>
      <c r="E212" s="96"/>
      <c r="F212" s="31">
        <v>4</v>
      </c>
      <c r="G212" s="31">
        <v>1</v>
      </c>
      <c r="H212" s="31" t="s">
        <v>4742</v>
      </c>
      <c r="I212" s="31" t="s">
        <v>4743</v>
      </c>
      <c r="J212" s="33" t="str">
        <f t="shared" si="3"/>
        <v>https://aiche.onlinelibrary.wiley.com/doi/abs/10.1002/prsb.720040113</v>
      </c>
    </row>
    <row r="213" spans="1:10" ht="47.5" customHeight="1" x14ac:dyDescent="0.35">
      <c r="A213" s="31">
        <v>212</v>
      </c>
      <c r="B213" s="31">
        <v>1985</v>
      </c>
      <c r="C213" s="32" t="s">
        <v>886</v>
      </c>
      <c r="D213" s="32" t="s">
        <v>4745</v>
      </c>
      <c r="E213" s="96" t="s">
        <v>4744</v>
      </c>
      <c r="F213" s="31">
        <v>4</v>
      </c>
      <c r="G213" s="31">
        <v>2</v>
      </c>
      <c r="H213" s="31" t="s">
        <v>4746</v>
      </c>
      <c r="I213" s="31" t="s">
        <v>4747</v>
      </c>
      <c r="J213" s="33" t="str">
        <f t="shared" si="3"/>
        <v>https://aiche.onlinelibrary.wiley.com/doi/abs/10.1002/prsb.720040203</v>
      </c>
    </row>
    <row r="214" spans="1:10" ht="47.5" customHeight="1" x14ac:dyDescent="0.35">
      <c r="A214" s="31">
        <v>213</v>
      </c>
      <c r="B214" s="31">
        <v>1985</v>
      </c>
      <c r="C214" s="32" t="s">
        <v>886</v>
      </c>
      <c r="D214" s="32" t="s">
        <v>4748</v>
      </c>
      <c r="E214" s="96" t="s">
        <v>4407</v>
      </c>
      <c r="F214" s="31">
        <v>4</v>
      </c>
      <c r="G214" s="31">
        <v>2</v>
      </c>
      <c r="H214" s="31" t="s">
        <v>4749</v>
      </c>
      <c r="I214" s="31" t="s">
        <v>4750</v>
      </c>
      <c r="J214" s="33" t="str">
        <f t="shared" si="3"/>
        <v>https://aiche.onlinelibrary.wiley.com/doi/abs/10.1002/prsb.720040204</v>
      </c>
    </row>
    <row r="215" spans="1:10" ht="47.5" customHeight="1" x14ac:dyDescent="0.35">
      <c r="A215" s="31">
        <v>214</v>
      </c>
      <c r="B215" s="31">
        <v>1985</v>
      </c>
      <c r="C215" s="32" t="s">
        <v>886</v>
      </c>
      <c r="D215" s="32" t="s">
        <v>4752</v>
      </c>
      <c r="E215" s="96" t="s">
        <v>4751</v>
      </c>
      <c r="F215" s="31">
        <v>4</v>
      </c>
      <c r="G215" s="31">
        <v>2</v>
      </c>
      <c r="H215" s="31" t="s">
        <v>4753</v>
      </c>
      <c r="I215" s="31" t="s">
        <v>4754</v>
      </c>
      <c r="J215" s="33" t="str">
        <f t="shared" si="3"/>
        <v>https://aiche.onlinelibrary.wiley.com/doi/abs/10.1002/prsb.720040205</v>
      </c>
    </row>
    <row r="216" spans="1:10" ht="47.5" customHeight="1" x14ac:dyDescent="0.35">
      <c r="A216" s="31">
        <v>215</v>
      </c>
      <c r="B216" s="31">
        <v>1985</v>
      </c>
      <c r="C216" s="32" t="s">
        <v>886</v>
      </c>
      <c r="D216" s="32" t="s">
        <v>4756</v>
      </c>
      <c r="E216" s="96" t="s">
        <v>4755</v>
      </c>
      <c r="F216" s="31">
        <v>4</v>
      </c>
      <c r="G216" s="31">
        <v>2</v>
      </c>
      <c r="H216" s="31" t="s">
        <v>4757</v>
      </c>
      <c r="I216" s="31" t="s">
        <v>4758</v>
      </c>
      <c r="J216" s="33" t="str">
        <f t="shared" si="3"/>
        <v>https://aiche.onlinelibrary.wiley.com/doi/abs/10.1002/prsb.720040206</v>
      </c>
    </row>
    <row r="217" spans="1:10" ht="47.5" customHeight="1" x14ac:dyDescent="0.35">
      <c r="A217" s="31">
        <v>216</v>
      </c>
      <c r="B217" s="31">
        <v>1985</v>
      </c>
      <c r="C217" s="32" t="s">
        <v>886</v>
      </c>
      <c r="D217" s="32" t="s">
        <v>4759</v>
      </c>
      <c r="E217" s="96" t="s">
        <v>1131</v>
      </c>
      <c r="F217" s="31">
        <v>4</v>
      </c>
      <c r="G217" s="31">
        <v>2</v>
      </c>
      <c r="H217" s="31" t="s">
        <v>4760</v>
      </c>
      <c r="I217" s="31" t="s">
        <v>4761</v>
      </c>
      <c r="J217" s="33" t="str">
        <f t="shared" si="3"/>
        <v>https://aiche.onlinelibrary.wiley.com/doi/abs/10.1002/prsb.720040207</v>
      </c>
    </row>
    <row r="218" spans="1:10" ht="47.5" customHeight="1" x14ac:dyDescent="0.35">
      <c r="A218" s="31">
        <v>217</v>
      </c>
      <c r="B218" s="31">
        <v>1985</v>
      </c>
      <c r="C218" s="32" t="s">
        <v>886</v>
      </c>
      <c r="D218" s="32" t="s">
        <v>4763</v>
      </c>
      <c r="E218" s="96" t="s">
        <v>4762</v>
      </c>
      <c r="F218" s="31">
        <v>4</v>
      </c>
      <c r="G218" s="31">
        <v>2</v>
      </c>
      <c r="H218" s="31" t="s">
        <v>4764</v>
      </c>
      <c r="I218" s="31" t="s">
        <v>4765</v>
      </c>
      <c r="J218" s="33" t="str">
        <f t="shared" si="3"/>
        <v>https://aiche.onlinelibrary.wiley.com/doi/abs/10.1002/prsb.720040208</v>
      </c>
    </row>
    <row r="219" spans="1:10" ht="47.5" customHeight="1" x14ac:dyDescent="0.35">
      <c r="A219" s="31">
        <v>218</v>
      </c>
      <c r="B219" s="31">
        <v>1985</v>
      </c>
      <c r="C219" s="32" t="s">
        <v>886</v>
      </c>
      <c r="D219" s="32" t="s">
        <v>4739</v>
      </c>
      <c r="E219" s="96"/>
      <c r="F219" s="31">
        <v>4</v>
      </c>
      <c r="G219" s="31">
        <v>2</v>
      </c>
      <c r="H219" s="31" t="s">
        <v>4766</v>
      </c>
      <c r="I219" s="31" t="s">
        <v>4767</v>
      </c>
      <c r="J219" s="33" t="str">
        <f t="shared" si="3"/>
        <v>https://aiche.onlinelibrary.wiley.com/doi/abs/10.1002/prsb.720040202</v>
      </c>
    </row>
    <row r="220" spans="1:10" ht="47.5" customHeight="1" x14ac:dyDescent="0.35">
      <c r="A220" s="31">
        <v>219</v>
      </c>
      <c r="B220" s="31">
        <v>1985</v>
      </c>
      <c r="C220" s="32" t="s">
        <v>886</v>
      </c>
      <c r="D220" s="32" t="s">
        <v>4768</v>
      </c>
      <c r="E220" s="96"/>
      <c r="F220" s="31">
        <v>4</v>
      </c>
      <c r="G220" s="31">
        <v>2</v>
      </c>
      <c r="H220" s="31" t="s">
        <v>4769</v>
      </c>
      <c r="I220" s="31" t="s">
        <v>4770</v>
      </c>
      <c r="J220" s="33" t="str">
        <f t="shared" si="3"/>
        <v>https://aiche.onlinelibrary.wiley.com/doi/abs/10.1002/prsb.720040215</v>
      </c>
    </row>
    <row r="221" spans="1:10" ht="47.5" customHeight="1" x14ac:dyDescent="0.35">
      <c r="A221" s="31">
        <v>220</v>
      </c>
      <c r="B221" s="31">
        <v>1985</v>
      </c>
      <c r="C221" s="32" t="s">
        <v>886</v>
      </c>
      <c r="D221" s="32" t="s">
        <v>1415</v>
      </c>
      <c r="E221" s="96" t="s">
        <v>1128</v>
      </c>
      <c r="F221" s="31">
        <v>4</v>
      </c>
      <c r="G221" s="31">
        <v>2</v>
      </c>
      <c r="H221" s="31" t="s">
        <v>1416</v>
      </c>
      <c r="I221" s="31" t="s">
        <v>4771</v>
      </c>
      <c r="J221" s="33" t="str">
        <f t="shared" si="3"/>
        <v>https://aiche.onlinelibrary.wiley.com/doi/abs/10.1002/prsb.720040209</v>
      </c>
    </row>
    <row r="222" spans="1:10" ht="47.5" customHeight="1" x14ac:dyDescent="0.35">
      <c r="A222" s="31">
        <v>221</v>
      </c>
      <c r="B222" s="31">
        <v>1985</v>
      </c>
      <c r="C222" s="32" t="s">
        <v>886</v>
      </c>
      <c r="D222" s="32" t="s">
        <v>4772</v>
      </c>
      <c r="E222" s="96" t="s">
        <v>914</v>
      </c>
      <c r="F222" s="31">
        <v>4</v>
      </c>
      <c r="G222" s="31">
        <v>2</v>
      </c>
      <c r="H222" s="31" t="s">
        <v>4773</v>
      </c>
      <c r="I222" s="31" t="s">
        <v>4774</v>
      </c>
      <c r="J222" s="33" t="str">
        <f t="shared" si="3"/>
        <v>https://aiche.onlinelibrary.wiley.com/doi/abs/10.1002/prsb.720040210</v>
      </c>
    </row>
    <row r="223" spans="1:10" ht="47.5" customHeight="1" x14ac:dyDescent="0.35">
      <c r="A223" s="31">
        <v>222</v>
      </c>
      <c r="B223" s="31">
        <v>1985</v>
      </c>
      <c r="C223" s="32" t="s">
        <v>886</v>
      </c>
      <c r="D223" s="32" t="s">
        <v>4776</v>
      </c>
      <c r="E223" s="96" t="s">
        <v>4775</v>
      </c>
      <c r="F223" s="31">
        <v>4</v>
      </c>
      <c r="G223" s="31">
        <v>2</v>
      </c>
      <c r="H223" s="31" t="s">
        <v>4777</v>
      </c>
      <c r="I223" s="31" t="s">
        <v>4778</v>
      </c>
      <c r="J223" s="33" t="str">
        <f t="shared" si="3"/>
        <v>https://aiche.onlinelibrary.wiley.com/doi/abs/10.1002/prsb.720040211</v>
      </c>
    </row>
    <row r="224" spans="1:10" ht="47.5" customHeight="1" x14ac:dyDescent="0.35">
      <c r="A224" s="31">
        <v>223</v>
      </c>
      <c r="B224" s="31">
        <v>1985</v>
      </c>
      <c r="C224" s="32" t="s">
        <v>886</v>
      </c>
      <c r="D224" s="32" t="s">
        <v>4780</v>
      </c>
      <c r="E224" s="96" t="s">
        <v>4779</v>
      </c>
      <c r="F224" s="31">
        <v>4</v>
      </c>
      <c r="G224" s="31">
        <v>2</v>
      </c>
      <c r="H224" s="31" t="s">
        <v>4781</v>
      </c>
      <c r="I224" s="31" t="s">
        <v>4782</v>
      </c>
      <c r="J224" s="33" t="str">
        <f t="shared" si="3"/>
        <v>https://aiche.onlinelibrary.wiley.com/doi/abs/10.1002/prsb.720040212</v>
      </c>
    </row>
    <row r="225" spans="1:10" ht="47.5" customHeight="1" x14ac:dyDescent="0.35">
      <c r="A225" s="31">
        <v>224</v>
      </c>
      <c r="B225" s="31">
        <v>1985</v>
      </c>
      <c r="C225" s="32" t="s">
        <v>886</v>
      </c>
      <c r="D225" s="32" t="s">
        <v>4784</v>
      </c>
      <c r="E225" s="96" t="s">
        <v>4783</v>
      </c>
      <c r="F225" s="31">
        <v>4</v>
      </c>
      <c r="G225" s="31">
        <v>2</v>
      </c>
      <c r="H225" s="31" t="s">
        <v>4785</v>
      </c>
      <c r="I225" s="31" t="s">
        <v>4786</v>
      </c>
      <c r="J225" s="33" t="str">
        <f t="shared" si="3"/>
        <v>https://aiche.onlinelibrary.wiley.com/doi/abs/10.1002/prsb.720040213</v>
      </c>
    </row>
    <row r="226" spans="1:10" ht="47.5" customHeight="1" x14ac:dyDescent="0.35">
      <c r="A226" s="31">
        <v>225</v>
      </c>
      <c r="B226" s="31">
        <v>1985</v>
      </c>
      <c r="C226" s="32" t="s">
        <v>886</v>
      </c>
      <c r="D226" s="32" t="s">
        <v>4788</v>
      </c>
      <c r="E226" s="96" t="s">
        <v>4787</v>
      </c>
      <c r="F226" s="31">
        <v>4</v>
      </c>
      <c r="G226" s="31">
        <v>2</v>
      </c>
      <c r="H226" s="31" t="s">
        <v>4789</v>
      </c>
      <c r="I226" s="31" t="s">
        <v>4790</v>
      </c>
      <c r="J226" s="33" t="str">
        <f t="shared" si="3"/>
        <v>https://aiche.onlinelibrary.wiley.com/doi/abs/10.1002/prsb.720040214</v>
      </c>
    </row>
    <row r="227" spans="1:10" ht="47.5" customHeight="1" x14ac:dyDescent="0.35">
      <c r="A227" s="31">
        <v>226</v>
      </c>
      <c r="B227" s="31">
        <v>1985</v>
      </c>
      <c r="C227" s="32" t="s">
        <v>886</v>
      </c>
      <c r="D227" s="32" t="s">
        <v>4791</v>
      </c>
      <c r="E227" s="96"/>
      <c r="F227" s="31">
        <v>4</v>
      </c>
      <c r="G227" s="31">
        <v>3</v>
      </c>
      <c r="H227" s="31" t="s">
        <v>4336</v>
      </c>
      <c r="I227" s="31" t="s">
        <v>4792</v>
      </c>
      <c r="J227" s="33" t="str">
        <f t="shared" si="3"/>
        <v>https://aiche.onlinelibrary.wiley.com/doi/abs/10.1002/prsb.720040302</v>
      </c>
    </row>
    <row r="228" spans="1:10" ht="47.5" customHeight="1" x14ac:dyDescent="0.35">
      <c r="A228" s="31">
        <v>227</v>
      </c>
      <c r="B228" s="31">
        <v>1985</v>
      </c>
      <c r="C228" s="32" t="s">
        <v>886</v>
      </c>
      <c r="D228" s="32" t="s">
        <v>4768</v>
      </c>
      <c r="E228" s="96"/>
      <c r="F228" s="31">
        <v>4</v>
      </c>
      <c r="G228" s="31">
        <v>3</v>
      </c>
      <c r="H228" s="31" t="s">
        <v>4793</v>
      </c>
      <c r="I228" s="31" t="s">
        <v>4794</v>
      </c>
      <c r="J228" s="33" t="str">
        <f t="shared" si="3"/>
        <v>https://aiche.onlinelibrary.wiley.com/doi/abs/10.1002/prsb.720040316</v>
      </c>
    </row>
    <row r="229" spans="1:10" ht="47.5" customHeight="1" x14ac:dyDescent="0.35">
      <c r="A229" s="31">
        <v>228</v>
      </c>
      <c r="B229" s="31">
        <v>1985</v>
      </c>
      <c r="C229" s="32" t="s">
        <v>886</v>
      </c>
      <c r="D229" s="32" t="s">
        <v>4796</v>
      </c>
      <c r="E229" s="96" t="s">
        <v>4795</v>
      </c>
      <c r="F229" s="31">
        <v>4</v>
      </c>
      <c r="G229" s="31">
        <v>3</v>
      </c>
      <c r="H229" s="31" t="s">
        <v>4330</v>
      </c>
      <c r="I229" s="31" t="s">
        <v>4797</v>
      </c>
      <c r="J229" s="33" t="str">
        <f t="shared" si="3"/>
        <v>https://aiche.onlinelibrary.wiley.com/doi/abs/10.1002/prsb.720040303</v>
      </c>
    </row>
    <row r="230" spans="1:10" ht="47.5" customHeight="1" x14ac:dyDescent="0.35">
      <c r="A230" s="31">
        <v>229</v>
      </c>
      <c r="B230" s="31">
        <v>1985</v>
      </c>
      <c r="C230" s="32" t="s">
        <v>886</v>
      </c>
      <c r="D230" s="32" t="s">
        <v>4798</v>
      </c>
      <c r="E230" s="96" t="s">
        <v>1012</v>
      </c>
      <c r="F230" s="31">
        <v>4</v>
      </c>
      <c r="G230" s="31">
        <v>3</v>
      </c>
      <c r="H230" s="31" t="s">
        <v>4799</v>
      </c>
      <c r="I230" s="31" t="s">
        <v>4800</v>
      </c>
      <c r="J230" s="33" t="str">
        <f t="shared" si="3"/>
        <v>https://aiche.onlinelibrary.wiley.com/doi/abs/10.1002/prsb.720040304</v>
      </c>
    </row>
    <row r="231" spans="1:10" ht="47.5" customHeight="1" x14ac:dyDescent="0.35">
      <c r="A231" s="31">
        <v>230</v>
      </c>
      <c r="B231" s="31">
        <v>1985</v>
      </c>
      <c r="C231" s="32" t="s">
        <v>886</v>
      </c>
      <c r="D231" s="32" t="s">
        <v>4802</v>
      </c>
      <c r="E231" s="96" t="s">
        <v>4801</v>
      </c>
      <c r="F231" s="31">
        <v>4</v>
      </c>
      <c r="G231" s="31">
        <v>3</v>
      </c>
      <c r="H231" s="31" t="s">
        <v>4803</v>
      </c>
      <c r="I231" s="31" t="s">
        <v>4804</v>
      </c>
      <c r="J231" s="33" t="str">
        <f t="shared" si="3"/>
        <v>https://aiche.onlinelibrary.wiley.com/doi/abs/10.1002/prsb.720040305</v>
      </c>
    </row>
    <row r="232" spans="1:10" ht="47.5" customHeight="1" x14ac:dyDescent="0.35">
      <c r="A232" s="31">
        <v>231</v>
      </c>
      <c r="B232" s="31">
        <v>1985</v>
      </c>
      <c r="C232" s="32" t="s">
        <v>886</v>
      </c>
      <c r="D232" s="32" t="s">
        <v>4805</v>
      </c>
      <c r="E232" s="96" t="s">
        <v>1079</v>
      </c>
      <c r="F232" s="31">
        <v>4</v>
      </c>
      <c r="G232" s="31">
        <v>3</v>
      </c>
      <c r="H232" s="31" t="s">
        <v>4806</v>
      </c>
      <c r="I232" s="31" t="s">
        <v>4807</v>
      </c>
      <c r="J232" s="33" t="str">
        <f t="shared" si="3"/>
        <v>https://aiche.onlinelibrary.wiley.com/doi/abs/10.1002/prsb.720040306</v>
      </c>
    </row>
    <row r="233" spans="1:10" ht="47.5" customHeight="1" x14ac:dyDescent="0.35">
      <c r="A233" s="31">
        <v>232</v>
      </c>
      <c r="B233" s="31">
        <v>1985</v>
      </c>
      <c r="C233" s="32" t="s">
        <v>886</v>
      </c>
      <c r="D233" s="32" t="s">
        <v>4809</v>
      </c>
      <c r="E233" s="96" t="s">
        <v>4808</v>
      </c>
      <c r="F233" s="31">
        <v>4</v>
      </c>
      <c r="G233" s="31">
        <v>3</v>
      </c>
      <c r="H233" s="31" t="s">
        <v>4810</v>
      </c>
      <c r="I233" s="31" t="s">
        <v>4811</v>
      </c>
      <c r="J233" s="33" t="str">
        <f t="shared" si="3"/>
        <v>https://aiche.onlinelibrary.wiley.com/doi/abs/10.1002/prsb.720040307</v>
      </c>
    </row>
    <row r="234" spans="1:10" ht="47.5" customHeight="1" x14ac:dyDescent="0.35">
      <c r="A234" s="31">
        <v>233</v>
      </c>
      <c r="B234" s="31">
        <v>1985</v>
      </c>
      <c r="C234" s="32" t="s">
        <v>886</v>
      </c>
      <c r="D234" s="32" t="s">
        <v>4813</v>
      </c>
      <c r="E234" s="96" t="s">
        <v>4812</v>
      </c>
      <c r="F234" s="31">
        <v>4</v>
      </c>
      <c r="G234" s="31">
        <v>3</v>
      </c>
      <c r="H234" s="31" t="s">
        <v>4814</v>
      </c>
      <c r="I234" s="31" t="s">
        <v>4815</v>
      </c>
      <c r="J234" s="33" t="str">
        <f t="shared" si="3"/>
        <v>https://aiche.onlinelibrary.wiley.com/doi/abs/10.1002/prsb.720040308</v>
      </c>
    </row>
    <row r="235" spans="1:10" ht="47.5" customHeight="1" x14ac:dyDescent="0.35">
      <c r="A235" s="31">
        <v>234</v>
      </c>
      <c r="B235" s="31">
        <v>1985</v>
      </c>
      <c r="C235" s="32" t="s">
        <v>886</v>
      </c>
      <c r="D235" s="32" t="s">
        <v>4817</v>
      </c>
      <c r="E235" s="96" t="s">
        <v>4816</v>
      </c>
      <c r="F235" s="31">
        <v>4</v>
      </c>
      <c r="G235" s="31">
        <v>3</v>
      </c>
      <c r="H235" s="31" t="s">
        <v>4818</v>
      </c>
      <c r="I235" s="31" t="s">
        <v>4819</v>
      </c>
      <c r="J235" s="33" t="str">
        <f t="shared" si="3"/>
        <v>https://aiche.onlinelibrary.wiley.com/doi/abs/10.1002/prsb.720040309</v>
      </c>
    </row>
    <row r="236" spans="1:10" ht="47.5" customHeight="1" x14ac:dyDescent="0.35">
      <c r="A236" s="31">
        <v>235</v>
      </c>
      <c r="B236" s="31">
        <v>1985</v>
      </c>
      <c r="C236" s="32" t="s">
        <v>886</v>
      </c>
      <c r="D236" s="32" t="s">
        <v>4820</v>
      </c>
      <c r="E236" s="96" t="s">
        <v>1112</v>
      </c>
      <c r="F236" s="31">
        <v>4</v>
      </c>
      <c r="G236" s="31">
        <v>3</v>
      </c>
      <c r="H236" s="31" t="s">
        <v>4821</v>
      </c>
      <c r="I236" s="31" t="s">
        <v>4822</v>
      </c>
      <c r="J236" s="33" t="str">
        <f t="shared" si="3"/>
        <v>https://aiche.onlinelibrary.wiley.com/doi/abs/10.1002/prsb.720040310</v>
      </c>
    </row>
    <row r="237" spans="1:10" ht="47.5" customHeight="1" x14ac:dyDescent="0.35">
      <c r="A237" s="31">
        <v>236</v>
      </c>
      <c r="B237" s="31">
        <v>1985</v>
      </c>
      <c r="C237" s="32" t="s">
        <v>886</v>
      </c>
      <c r="D237" s="32" t="s">
        <v>4823</v>
      </c>
      <c r="E237" s="96" t="s">
        <v>747</v>
      </c>
      <c r="F237" s="31">
        <v>4</v>
      </c>
      <c r="G237" s="31">
        <v>3</v>
      </c>
      <c r="H237" s="31" t="s">
        <v>4824</v>
      </c>
      <c r="I237" s="31" t="s">
        <v>4825</v>
      </c>
      <c r="J237" s="33" t="str">
        <f t="shared" si="3"/>
        <v>https://aiche.onlinelibrary.wiley.com/doi/abs/10.1002/prsb.720040311</v>
      </c>
    </row>
    <row r="238" spans="1:10" ht="47.5" customHeight="1" x14ac:dyDescent="0.35">
      <c r="A238" s="31">
        <v>237</v>
      </c>
      <c r="B238" s="31">
        <v>1985</v>
      </c>
      <c r="C238" s="32" t="s">
        <v>886</v>
      </c>
      <c r="D238" s="32" t="s">
        <v>4827</v>
      </c>
      <c r="E238" s="96" t="s">
        <v>4826</v>
      </c>
      <c r="F238" s="31">
        <v>4</v>
      </c>
      <c r="G238" s="31">
        <v>3</v>
      </c>
      <c r="H238" s="31" t="s">
        <v>4828</v>
      </c>
      <c r="I238" s="31" t="s">
        <v>4829</v>
      </c>
      <c r="J238" s="33" t="str">
        <f t="shared" si="3"/>
        <v>https://aiche.onlinelibrary.wiley.com/doi/abs/10.1002/prsb.720040312</v>
      </c>
    </row>
    <row r="239" spans="1:10" ht="47.5" customHeight="1" x14ac:dyDescent="0.35">
      <c r="A239" s="31">
        <v>238</v>
      </c>
      <c r="B239" s="31">
        <v>1985</v>
      </c>
      <c r="C239" s="32" t="s">
        <v>886</v>
      </c>
      <c r="D239" s="32" t="s">
        <v>4830</v>
      </c>
      <c r="E239" s="96" t="s">
        <v>1310</v>
      </c>
      <c r="F239" s="31">
        <v>4</v>
      </c>
      <c r="G239" s="31">
        <v>3</v>
      </c>
      <c r="H239" s="31" t="s">
        <v>4831</v>
      </c>
      <c r="I239" s="31" t="s">
        <v>4832</v>
      </c>
      <c r="J239" s="33" t="str">
        <f t="shared" si="3"/>
        <v>https://aiche.onlinelibrary.wiley.com/doi/abs/10.1002/prsb.720040313</v>
      </c>
    </row>
    <row r="240" spans="1:10" ht="47.5" customHeight="1" x14ac:dyDescent="0.35">
      <c r="A240" s="31">
        <v>239</v>
      </c>
      <c r="B240" s="31">
        <v>1985</v>
      </c>
      <c r="C240" s="32" t="s">
        <v>886</v>
      </c>
      <c r="D240" s="32" t="s">
        <v>4833</v>
      </c>
      <c r="E240" s="96" t="s">
        <v>1278</v>
      </c>
      <c r="F240" s="31">
        <v>4</v>
      </c>
      <c r="G240" s="31">
        <v>3</v>
      </c>
      <c r="H240" s="31" t="s">
        <v>4834</v>
      </c>
      <c r="I240" s="31" t="s">
        <v>4835</v>
      </c>
      <c r="J240" s="33" t="str">
        <f t="shared" si="3"/>
        <v>https://aiche.onlinelibrary.wiley.com/doi/abs/10.1002/prsb.720040314</v>
      </c>
    </row>
    <row r="241" spans="1:10" ht="47.5" customHeight="1" x14ac:dyDescent="0.35">
      <c r="A241" s="31">
        <v>240</v>
      </c>
      <c r="B241" s="31">
        <v>1985</v>
      </c>
      <c r="C241" s="32" t="s">
        <v>886</v>
      </c>
      <c r="D241" s="32" t="s">
        <v>4837</v>
      </c>
      <c r="E241" s="96" t="s">
        <v>4836</v>
      </c>
      <c r="F241" s="31">
        <v>4</v>
      </c>
      <c r="G241" s="31">
        <v>3</v>
      </c>
      <c r="H241" s="31" t="s">
        <v>4838</v>
      </c>
      <c r="I241" s="31" t="s">
        <v>4839</v>
      </c>
      <c r="J241" s="33" t="str">
        <f t="shared" si="3"/>
        <v>https://aiche.onlinelibrary.wiley.com/doi/abs/10.1002/prsb.720040315</v>
      </c>
    </row>
    <row r="242" spans="1:10" ht="47.5" customHeight="1" x14ac:dyDescent="0.35">
      <c r="A242" s="31">
        <v>241</v>
      </c>
      <c r="B242" s="31">
        <v>1985</v>
      </c>
      <c r="C242" s="32" t="s">
        <v>886</v>
      </c>
      <c r="D242" s="32" t="s">
        <v>4840</v>
      </c>
      <c r="E242" s="96"/>
      <c r="F242" s="31">
        <v>4</v>
      </c>
      <c r="G242" s="31">
        <v>4</v>
      </c>
      <c r="H242" s="31" t="s">
        <v>4841</v>
      </c>
      <c r="I242" s="31" t="s">
        <v>4842</v>
      </c>
      <c r="J242" s="33" t="str">
        <f t="shared" si="3"/>
        <v>https://aiche.onlinelibrary.wiley.com/doi/abs/10.1002/prsb.720040402</v>
      </c>
    </row>
    <row r="243" spans="1:10" ht="47.5" customHeight="1" x14ac:dyDescent="0.35">
      <c r="A243" s="31">
        <v>242</v>
      </c>
      <c r="B243" s="31">
        <v>1985</v>
      </c>
      <c r="C243" s="32" t="s">
        <v>886</v>
      </c>
      <c r="D243" s="32" t="s">
        <v>4768</v>
      </c>
      <c r="E243" s="96"/>
      <c r="F243" s="31">
        <v>4</v>
      </c>
      <c r="G243" s="31">
        <v>4</v>
      </c>
      <c r="H243" s="31" t="s">
        <v>4843</v>
      </c>
      <c r="I243" s="31" t="s">
        <v>4844</v>
      </c>
      <c r="J243" s="33" t="str">
        <f t="shared" si="3"/>
        <v>https://aiche.onlinelibrary.wiley.com/doi/abs/10.1002/prsb.720040413</v>
      </c>
    </row>
    <row r="244" spans="1:10" ht="47.5" customHeight="1" x14ac:dyDescent="0.35">
      <c r="A244" s="31">
        <v>243</v>
      </c>
      <c r="B244" s="31">
        <v>1985</v>
      </c>
      <c r="C244" s="32" t="s">
        <v>886</v>
      </c>
      <c r="D244" s="32" t="s">
        <v>4845</v>
      </c>
      <c r="E244" s="96" t="s">
        <v>950</v>
      </c>
      <c r="F244" s="31">
        <v>4</v>
      </c>
      <c r="G244" s="31">
        <v>4</v>
      </c>
      <c r="H244" s="31" t="s">
        <v>4846</v>
      </c>
      <c r="I244" s="31" t="s">
        <v>4847</v>
      </c>
      <c r="J244" s="33" t="str">
        <f t="shared" si="3"/>
        <v>https://aiche.onlinelibrary.wiley.com/doi/abs/10.1002/prsb.720040403</v>
      </c>
    </row>
    <row r="245" spans="1:10" ht="47.5" customHeight="1" x14ac:dyDescent="0.35">
      <c r="A245" s="31">
        <v>244</v>
      </c>
      <c r="B245" s="31">
        <v>1985</v>
      </c>
      <c r="C245" s="32" t="s">
        <v>886</v>
      </c>
      <c r="D245" s="32" t="s">
        <v>4848</v>
      </c>
      <c r="E245" s="96" t="s">
        <v>1202</v>
      </c>
      <c r="F245" s="31">
        <v>4</v>
      </c>
      <c r="G245" s="31">
        <v>4</v>
      </c>
      <c r="H245" s="31" t="s">
        <v>4849</v>
      </c>
      <c r="I245" s="31" t="s">
        <v>4850</v>
      </c>
      <c r="J245" s="33" t="str">
        <f t="shared" si="3"/>
        <v>https://aiche.onlinelibrary.wiley.com/doi/abs/10.1002/prsb.720040404</v>
      </c>
    </row>
    <row r="246" spans="1:10" ht="47.5" customHeight="1" x14ac:dyDescent="0.35">
      <c r="A246" s="31">
        <v>245</v>
      </c>
      <c r="B246" s="31">
        <v>1985</v>
      </c>
      <c r="C246" s="32" t="s">
        <v>886</v>
      </c>
      <c r="D246" s="32" t="s">
        <v>4851</v>
      </c>
      <c r="E246" s="96" t="s">
        <v>1182</v>
      </c>
      <c r="F246" s="31">
        <v>4</v>
      </c>
      <c r="G246" s="31">
        <v>4</v>
      </c>
      <c r="H246" s="31" t="s">
        <v>4852</v>
      </c>
      <c r="I246" s="31" t="s">
        <v>4853</v>
      </c>
      <c r="J246" s="33" t="str">
        <f t="shared" si="3"/>
        <v>https://aiche.onlinelibrary.wiley.com/doi/abs/10.1002/prsb.720040405</v>
      </c>
    </row>
    <row r="247" spans="1:10" ht="47.5" customHeight="1" x14ac:dyDescent="0.35">
      <c r="A247" s="31">
        <v>246</v>
      </c>
      <c r="B247" s="31">
        <v>1985</v>
      </c>
      <c r="C247" s="32" t="s">
        <v>886</v>
      </c>
      <c r="D247" s="32" t="s">
        <v>4855</v>
      </c>
      <c r="E247" s="96" t="s">
        <v>4854</v>
      </c>
      <c r="F247" s="31">
        <v>4</v>
      </c>
      <c r="G247" s="31">
        <v>4</v>
      </c>
      <c r="H247" s="31" t="s">
        <v>4856</v>
      </c>
      <c r="I247" s="31" t="s">
        <v>4857</v>
      </c>
      <c r="J247" s="33" t="str">
        <f t="shared" si="3"/>
        <v>https://aiche.onlinelibrary.wiley.com/doi/abs/10.1002/prsb.720040406</v>
      </c>
    </row>
    <row r="248" spans="1:10" ht="47.5" customHeight="1" x14ac:dyDescent="0.35">
      <c r="A248" s="31">
        <v>247</v>
      </c>
      <c r="B248" s="31">
        <v>1985</v>
      </c>
      <c r="C248" s="32" t="s">
        <v>886</v>
      </c>
      <c r="D248" s="32" t="s">
        <v>4858</v>
      </c>
      <c r="E248" s="96" t="s">
        <v>1285</v>
      </c>
      <c r="F248" s="31">
        <v>4</v>
      </c>
      <c r="G248" s="31">
        <v>4</v>
      </c>
      <c r="H248" s="31" t="s">
        <v>4859</v>
      </c>
      <c r="I248" s="31" t="s">
        <v>4860</v>
      </c>
      <c r="J248" s="33" t="str">
        <f t="shared" si="3"/>
        <v>https://aiche.onlinelibrary.wiley.com/doi/abs/10.1002/prsb.720040407</v>
      </c>
    </row>
    <row r="249" spans="1:10" ht="47.5" customHeight="1" x14ac:dyDescent="0.35">
      <c r="A249" s="31">
        <v>248</v>
      </c>
      <c r="B249" s="31">
        <v>1985</v>
      </c>
      <c r="C249" s="32" t="s">
        <v>886</v>
      </c>
      <c r="D249" s="32" t="s">
        <v>4861</v>
      </c>
      <c r="E249" s="96" t="s">
        <v>1254</v>
      </c>
      <c r="F249" s="31">
        <v>4</v>
      </c>
      <c r="G249" s="31">
        <v>4</v>
      </c>
      <c r="H249" s="31" t="s">
        <v>4862</v>
      </c>
      <c r="I249" s="31" t="s">
        <v>4863</v>
      </c>
      <c r="J249" s="33" t="str">
        <f t="shared" si="3"/>
        <v>https://aiche.onlinelibrary.wiley.com/doi/abs/10.1002/prsb.720040408</v>
      </c>
    </row>
    <row r="250" spans="1:10" ht="47.5" customHeight="1" x14ac:dyDescent="0.35">
      <c r="A250" s="31">
        <v>249</v>
      </c>
      <c r="B250" s="31">
        <v>1985</v>
      </c>
      <c r="C250" s="32" t="s">
        <v>886</v>
      </c>
      <c r="D250" s="32" t="s">
        <v>4864</v>
      </c>
      <c r="E250" s="96" t="s">
        <v>1258</v>
      </c>
      <c r="F250" s="31">
        <v>4</v>
      </c>
      <c r="G250" s="31">
        <v>4</v>
      </c>
      <c r="H250" s="31" t="s">
        <v>4865</v>
      </c>
      <c r="I250" s="31" t="s">
        <v>4866</v>
      </c>
      <c r="J250" s="33" t="str">
        <f t="shared" si="3"/>
        <v>https://aiche.onlinelibrary.wiley.com/doi/abs/10.1002/prsb.720040409</v>
      </c>
    </row>
    <row r="251" spans="1:10" ht="47.5" customHeight="1" x14ac:dyDescent="0.35">
      <c r="A251" s="31">
        <v>250</v>
      </c>
      <c r="B251" s="31">
        <v>1985</v>
      </c>
      <c r="C251" s="32" t="s">
        <v>886</v>
      </c>
      <c r="D251" s="32" t="s">
        <v>4867</v>
      </c>
      <c r="E251" s="96" t="s">
        <v>1272</v>
      </c>
      <c r="F251" s="31">
        <v>4</v>
      </c>
      <c r="G251" s="31">
        <v>4</v>
      </c>
      <c r="H251" s="31" t="s">
        <v>4868</v>
      </c>
      <c r="I251" s="31" t="s">
        <v>4869</v>
      </c>
      <c r="J251" s="33" t="str">
        <f t="shared" si="3"/>
        <v>https://aiche.onlinelibrary.wiley.com/doi/abs/10.1002/prsb.720040410</v>
      </c>
    </row>
    <row r="252" spans="1:10" ht="47.5" customHeight="1" x14ac:dyDescent="0.35">
      <c r="A252" s="31">
        <v>251</v>
      </c>
      <c r="B252" s="31">
        <v>1985</v>
      </c>
      <c r="C252" s="32" t="s">
        <v>886</v>
      </c>
      <c r="D252" s="32" t="s">
        <v>4871</v>
      </c>
      <c r="E252" s="96" t="s">
        <v>4870</v>
      </c>
      <c r="F252" s="31">
        <v>4</v>
      </c>
      <c r="G252" s="31">
        <v>4</v>
      </c>
      <c r="H252" s="31" t="s">
        <v>4872</v>
      </c>
      <c r="I252" s="31" t="s">
        <v>4873</v>
      </c>
      <c r="J252" s="33" t="str">
        <f t="shared" si="3"/>
        <v>https://aiche.onlinelibrary.wiley.com/doi/abs/10.1002/prsb.720040411</v>
      </c>
    </row>
    <row r="253" spans="1:10" ht="47.5" customHeight="1" x14ac:dyDescent="0.35">
      <c r="A253" s="31">
        <v>252</v>
      </c>
      <c r="B253" s="31">
        <v>1985</v>
      </c>
      <c r="C253" s="32" t="s">
        <v>886</v>
      </c>
      <c r="D253" s="32" t="s">
        <v>4874</v>
      </c>
      <c r="E253" s="96" t="s">
        <v>1262</v>
      </c>
      <c r="F253" s="31">
        <v>4</v>
      </c>
      <c r="G253" s="31">
        <v>4</v>
      </c>
      <c r="H253" s="31" t="s">
        <v>4875</v>
      </c>
      <c r="I253" s="31" t="s">
        <v>4876</v>
      </c>
      <c r="J253" s="33" t="str">
        <f t="shared" si="3"/>
        <v>https://aiche.onlinelibrary.wiley.com/doi/abs/10.1002/prsb.720040412</v>
      </c>
    </row>
    <row r="254" spans="1:10" ht="47.5" customHeight="1" x14ac:dyDescent="0.35">
      <c r="A254" s="31">
        <v>253</v>
      </c>
      <c r="B254" s="31">
        <v>1986</v>
      </c>
      <c r="C254" s="32" t="s">
        <v>886</v>
      </c>
      <c r="D254" s="32" t="s">
        <v>4877</v>
      </c>
      <c r="E254" s="96" t="s">
        <v>1175</v>
      </c>
      <c r="F254" s="31">
        <v>5</v>
      </c>
      <c r="G254" s="31">
        <v>1</v>
      </c>
      <c r="H254" s="31" t="s">
        <v>1177</v>
      </c>
      <c r="I254" s="31" t="s">
        <v>4878</v>
      </c>
      <c r="J254" s="33" t="str">
        <f t="shared" si="3"/>
        <v>https://aiche.onlinelibrary.wiley.com/doi/abs/10.1002/prsb.720050103</v>
      </c>
    </row>
    <row r="255" spans="1:10" ht="47.5" customHeight="1" x14ac:dyDescent="0.35">
      <c r="A255" s="31">
        <v>254</v>
      </c>
      <c r="B255" s="31">
        <v>1986</v>
      </c>
      <c r="C255" s="32" t="s">
        <v>886</v>
      </c>
      <c r="D255" s="32" t="s">
        <v>4880</v>
      </c>
      <c r="E255" s="96" t="s">
        <v>4879</v>
      </c>
      <c r="F255" s="31">
        <v>5</v>
      </c>
      <c r="G255" s="31">
        <v>1</v>
      </c>
      <c r="H255" s="31" t="s">
        <v>4881</v>
      </c>
      <c r="I255" s="31" t="s">
        <v>4882</v>
      </c>
      <c r="J255" s="33" t="str">
        <f t="shared" si="3"/>
        <v>https://aiche.onlinelibrary.wiley.com/doi/abs/10.1002/prsb.720050104</v>
      </c>
    </row>
    <row r="256" spans="1:10" ht="47.5" customHeight="1" x14ac:dyDescent="0.35">
      <c r="A256" s="31">
        <v>255</v>
      </c>
      <c r="B256" s="31">
        <v>1986</v>
      </c>
      <c r="C256" s="32" t="s">
        <v>886</v>
      </c>
      <c r="D256" s="32" t="s">
        <v>4884</v>
      </c>
      <c r="E256" s="96" t="s">
        <v>4883</v>
      </c>
      <c r="F256" s="31">
        <v>5</v>
      </c>
      <c r="G256" s="31">
        <v>1</v>
      </c>
      <c r="H256" s="31" t="s">
        <v>4885</v>
      </c>
      <c r="I256" s="31" t="s">
        <v>4886</v>
      </c>
      <c r="J256" s="33" t="str">
        <f t="shared" si="3"/>
        <v>https://aiche.onlinelibrary.wiley.com/doi/abs/10.1002/prsb.720050105</v>
      </c>
    </row>
    <row r="257" spans="1:10" ht="47.5" customHeight="1" x14ac:dyDescent="0.35">
      <c r="A257" s="31">
        <v>256</v>
      </c>
      <c r="B257" s="31">
        <v>1986</v>
      </c>
      <c r="C257" s="32" t="s">
        <v>886</v>
      </c>
      <c r="D257" s="32" t="s">
        <v>4888</v>
      </c>
      <c r="E257" s="96" t="s">
        <v>4887</v>
      </c>
      <c r="F257" s="31">
        <v>5</v>
      </c>
      <c r="G257" s="31">
        <v>1</v>
      </c>
      <c r="H257" s="31" t="s">
        <v>4889</v>
      </c>
      <c r="I257" s="31" t="s">
        <v>4890</v>
      </c>
      <c r="J257" s="33" t="str">
        <f t="shared" si="3"/>
        <v>https://aiche.onlinelibrary.wiley.com/doi/abs/10.1002/prsb.720050106</v>
      </c>
    </row>
    <row r="258" spans="1:10" ht="47.5" customHeight="1" x14ac:dyDescent="0.35">
      <c r="A258" s="31">
        <v>257</v>
      </c>
      <c r="B258" s="31">
        <v>1986</v>
      </c>
      <c r="C258" s="32" t="s">
        <v>886</v>
      </c>
      <c r="D258" s="32" t="s">
        <v>4892</v>
      </c>
      <c r="E258" s="96" t="s">
        <v>4891</v>
      </c>
      <c r="F258" s="31">
        <v>5</v>
      </c>
      <c r="G258" s="31">
        <v>1</v>
      </c>
      <c r="H258" s="31" t="s">
        <v>4223</v>
      </c>
      <c r="I258" s="31" t="s">
        <v>4893</v>
      </c>
      <c r="J258" s="33" t="str">
        <f t="shared" si="3"/>
        <v>https://aiche.onlinelibrary.wiley.com/doi/abs/10.1002/prsb.720050107</v>
      </c>
    </row>
    <row r="259" spans="1:10" ht="47.5" customHeight="1" x14ac:dyDescent="0.35">
      <c r="A259" s="31">
        <v>258</v>
      </c>
      <c r="B259" s="31">
        <v>1986</v>
      </c>
      <c r="C259" s="32" t="s">
        <v>886</v>
      </c>
      <c r="D259" s="32" t="s">
        <v>4895</v>
      </c>
      <c r="E259" s="96" t="s">
        <v>4894</v>
      </c>
      <c r="F259" s="31">
        <v>5</v>
      </c>
      <c r="G259" s="31">
        <v>1</v>
      </c>
      <c r="H259" s="31" t="s">
        <v>4498</v>
      </c>
      <c r="I259" s="31" t="s">
        <v>4896</v>
      </c>
      <c r="J259" s="33" t="str">
        <f t="shared" ref="J259:J322" si="4">HYPERLINK(I259)</f>
        <v>https://aiche.onlinelibrary.wiley.com/doi/abs/10.1002/prsb.720050108</v>
      </c>
    </row>
    <row r="260" spans="1:10" ht="47.5" customHeight="1" x14ac:dyDescent="0.35">
      <c r="A260" s="31">
        <v>259</v>
      </c>
      <c r="B260" s="31">
        <v>1986</v>
      </c>
      <c r="C260" s="32" t="s">
        <v>886</v>
      </c>
      <c r="D260" s="32" t="s">
        <v>4897</v>
      </c>
      <c r="E260" s="96" t="s">
        <v>1266</v>
      </c>
      <c r="F260" s="31">
        <v>5</v>
      </c>
      <c r="G260" s="31">
        <v>1</v>
      </c>
      <c r="H260" s="31" t="s">
        <v>4898</v>
      </c>
      <c r="I260" s="31" t="s">
        <v>4899</v>
      </c>
      <c r="J260" s="33" t="str">
        <f t="shared" si="4"/>
        <v>https://aiche.onlinelibrary.wiley.com/doi/abs/10.1002/prsb.720050109</v>
      </c>
    </row>
    <row r="261" spans="1:10" ht="47.5" customHeight="1" x14ac:dyDescent="0.35">
      <c r="A261" s="31">
        <v>260</v>
      </c>
      <c r="B261" s="31">
        <v>1986</v>
      </c>
      <c r="C261" s="32" t="s">
        <v>886</v>
      </c>
      <c r="D261" s="32" t="s">
        <v>4901</v>
      </c>
      <c r="E261" s="96" t="s">
        <v>4900</v>
      </c>
      <c r="F261" s="31">
        <v>5</v>
      </c>
      <c r="G261" s="31">
        <v>1</v>
      </c>
      <c r="H261" s="31" t="s">
        <v>4902</v>
      </c>
      <c r="I261" s="31" t="s">
        <v>4903</v>
      </c>
      <c r="J261" s="33" t="str">
        <f t="shared" si="4"/>
        <v>https://aiche.onlinelibrary.wiley.com/doi/abs/10.1002/prsb.720050110</v>
      </c>
    </row>
    <row r="262" spans="1:10" ht="47.5" customHeight="1" x14ac:dyDescent="0.35">
      <c r="A262" s="31">
        <v>261</v>
      </c>
      <c r="B262" s="31">
        <v>1986</v>
      </c>
      <c r="C262" s="32" t="s">
        <v>886</v>
      </c>
      <c r="D262" s="32" t="s">
        <v>4905</v>
      </c>
      <c r="E262" s="96" t="s">
        <v>4904</v>
      </c>
      <c r="F262" s="31">
        <v>5</v>
      </c>
      <c r="G262" s="31">
        <v>1</v>
      </c>
      <c r="H262" s="31" t="s">
        <v>4045</v>
      </c>
      <c r="I262" s="31" t="s">
        <v>4906</v>
      </c>
      <c r="J262" s="33" t="str">
        <f t="shared" si="4"/>
        <v>https://aiche.onlinelibrary.wiley.com/doi/abs/10.1002/prsb.720050111</v>
      </c>
    </row>
    <row r="263" spans="1:10" ht="47.5" customHeight="1" x14ac:dyDescent="0.35">
      <c r="A263" s="31">
        <v>262</v>
      </c>
      <c r="B263" s="31">
        <v>1986</v>
      </c>
      <c r="C263" s="32" t="s">
        <v>886</v>
      </c>
      <c r="D263" s="32" t="s">
        <v>4907</v>
      </c>
      <c r="E263" s="96" t="s">
        <v>1249</v>
      </c>
      <c r="F263" s="31">
        <v>5</v>
      </c>
      <c r="G263" s="31">
        <v>1</v>
      </c>
      <c r="H263" s="31" t="s">
        <v>4908</v>
      </c>
      <c r="I263" s="31" t="s">
        <v>4909</v>
      </c>
      <c r="J263" s="33" t="str">
        <f t="shared" si="4"/>
        <v>https://aiche.onlinelibrary.wiley.com/doi/abs/10.1002/prsb.720050112</v>
      </c>
    </row>
    <row r="264" spans="1:10" ht="47.5" customHeight="1" x14ac:dyDescent="0.35">
      <c r="A264" s="31">
        <v>263</v>
      </c>
      <c r="B264" s="31">
        <v>1986</v>
      </c>
      <c r="C264" s="32" t="s">
        <v>886</v>
      </c>
      <c r="D264" s="32" t="s">
        <v>4911</v>
      </c>
      <c r="E264" s="96" t="s">
        <v>4910</v>
      </c>
      <c r="F264" s="31">
        <v>5</v>
      </c>
      <c r="G264" s="31">
        <v>1</v>
      </c>
      <c r="H264" s="31" t="s">
        <v>4912</v>
      </c>
      <c r="I264" s="31" t="s">
        <v>4913</v>
      </c>
      <c r="J264" s="33" t="str">
        <f t="shared" si="4"/>
        <v>https://aiche.onlinelibrary.wiley.com/doi/abs/10.1002/prsb.720050113</v>
      </c>
    </row>
    <row r="265" spans="1:10" ht="47.5" customHeight="1" x14ac:dyDescent="0.35">
      <c r="A265" s="31">
        <v>264</v>
      </c>
      <c r="B265" s="31">
        <v>1986</v>
      </c>
      <c r="C265" s="32" t="s">
        <v>886</v>
      </c>
      <c r="D265" s="32" t="s">
        <v>4915</v>
      </c>
      <c r="E265" s="96" t="s">
        <v>4914</v>
      </c>
      <c r="F265" s="31">
        <v>5</v>
      </c>
      <c r="G265" s="31">
        <v>1</v>
      </c>
      <c r="H265" s="31" t="s">
        <v>4916</v>
      </c>
      <c r="I265" s="31" t="s">
        <v>4917</v>
      </c>
      <c r="J265" s="33" t="str">
        <f t="shared" si="4"/>
        <v>https://aiche.onlinelibrary.wiley.com/doi/abs/10.1002/prsb.720050114</v>
      </c>
    </row>
    <row r="266" spans="1:10" ht="47.5" customHeight="1" x14ac:dyDescent="0.35">
      <c r="A266" s="31">
        <v>265</v>
      </c>
      <c r="B266" s="31">
        <v>1986</v>
      </c>
      <c r="C266" s="32" t="s">
        <v>886</v>
      </c>
      <c r="D266" s="32" t="s">
        <v>4116</v>
      </c>
      <c r="E266" s="96"/>
      <c r="F266" s="31">
        <v>5</v>
      </c>
      <c r="G266" s="31">
        <v>1</v>
      </c>
      <c r="H266" s="31" t="s">
        <v>4063</v>
      </c>
      <c r="I266" s="31" t="s">
        <v>4918</v>
      </c>
      <c r="J266" s="33" t="str">
        <f t="shared" si="4"/>
        <v>https://aiche.onlinelibrary.wiley.com/doi/abs/10.1002/prsb.720050102</v>
      </c>
    </row>
    <row r="267" spans="1:10" ht="47.5" customHeight="1" x14ac:dyDescent="0.35">
      <c r="A267" s="31">
        <v>266</v>
      </c>
      <c r="B267" s="31">
        <v>1986</v>
      </c>
      <c r="C267" s="32" t="s">
        <v>886</v>
      </c>
      <c r="D267" s="32" t="s">
        <v>4768</v>
      </c>
      <c r="E267" s="96"/>
      <c r="F267" s="31">
        <v>5</v>
      </c>
      <c r="G267" s="31">
        <v>1</v>
      </c>
      <c r="H267" s="31" t="s">
        <v>4919</v>
      </c>
      <c r="I267" s="31" t="s">
        <v>4920</v>
      </c>
      <c r="J267" s="33" t="str">
        <f t="shared" si="4"/>
        <v>https://aiche.onlinelibrary.wiley.com/doi/abs/10.1002/prsb.720050115</v>
      </c>
    </row>
    <row r="268" spans="1:10" ht="47.5" customHeight="1" x14ac:dyDescent="0.35">
      <c r="A268" s="31">
        <v>267</v>
      </c>
      <c r="B268" s="31">
        <v>1986</v>
      </c>
      <c r="C268" s="32" t="s">
        <v>886</v>
      </c>
      <c r="D268" s="32" t="s">
        <v>4922</v>
      </c>
      <c r="E268" s="96" t="s">
        <v>4921</v>
      </c>
      <c r="F268" s="31">
        <v>5</v>
      </c>
      <c r="G268" s="31">
        <v>2</v>
      </c>
      <c r="H268" s="31" t="s">
        <v>4923</v>
      </c>
      <c r="I268" s="31" t="s">
        <v>4924</v>
      </c>
      <c r="J268" s="33" t="str">
        <f t="shared" si="4"/>
        <v>https://aiche.onlinelibrary.wiley.com/doi/abs/10.1002/prsb.720050204</v>
      </c>
    </row>
    <row r="269" spans="1:10" ht="47.5" customHeight="1" x14ac:dyDescent="0.35">
      <c r="A269" s="31">
        <v>268</v>
      </c>
      <c r="B269" s="31">
        <v>1986</v>
      </c>
      <c r="C269" s="32" t="s">
        <v>886</v>
      </c>
      <c r="D269" s="32" t="s">
        <v>4926</v>
      </c>
      <c r="E269" s="96" t="s">
        <v>4925</v>
      </c>
      <c r="F269" s="31">
        <v>5</v>
      </c>
      <c r="G269" s="31">
        <v>2</v>
      </c>
      <c r="H269" s="31" t="s">
        <v>4927</v>
      </c>
      <c r="I269" s="31" t="s">
        <v>4928</v>
      </c>
      <c r="J269" s="33" t="str">
        <f t="shared" si="4"/>
        <v>https://aiche.onlinelibrary.wiley.com/doi/abs/10.1002/prsb.720050205</v>
      </c>
    </row>
    <row r="270" spans="1:10" ht="47.5" customHeight="1" x14ac:dyDescent="0.35">
      <c r="A270" s="31">
        <v>269</v>
      </c>
      <c r="B270" s="31">
        <v>1986</v>
      </c>
      <c r="C270" s="32" t="s">
        <v>886</v>
      </c>
      <c r="D270" s="32" t="s">
        <v>4930</v>
      </c>
      <c r="E270" s="96" t="s">
        <v>4929</v>
      </c>
      <c r="F270" s="31">
        <v>5</v>
      </c>
      <c r="G270" s="31">
        <v>2</v>
      </c>
      <c r="H270" s="31" t="s">
        <v>4931</v>
      </c>
      <c r="I270" s="31" t="s">
        <v>4932</v>
      </c>
      <c r="J270" s="33" t="str">
        <f t="shared" si="4"/>
        <v>https://aiche.onlinelibrary.wiley.com/doi/abs/10.1002/prsb.720050206</v>
      </c>
    </row>
    <row r="271" spans="1:10" ht="47.5" customHeight="1" x14ac:dyDescent="0.35">
      <c r="A271" s="31">
        <v>270</v>
      </c>
      <c r="B271" s="31">
        <v>1986</v>
      </c>
      <c r="C271" s="32" t="s">
        <v>886</v>
      </c>
      <c r="D271" s="32" t="s">
        <v>4934</v>
      </c>
      <c r="E271" s="96" t="s">
        <v>4933</v>
      </c>
      <c r="F271" s="31">
        <v>5</v>
      </c>
      <c r="G271" s="31">
        <v>2</v>
      </c>
      <c r="H271" s="31" t="s">
        <v>4935</v>
      </c>
      <c r="I271" s="31" t="s">
        <v>4936</v>
      </c>
      <c r="J271" s="33" t="str">
        <f t="shared" si="4"/>
        <v>https://aiche.onlinelibrary.wiley.com/doi/abs/10.1002/prsb.720050207</v>
      </c>
    </row>
    <row r="272" spans="1:10" ht="47.5" customHeight="1" x14ac:dyDescent="0.35">
      <c r="A272" s="31">
        <v>271</v>
      </c>
      <c r="B272" s="31">
        <v>1986</v>
      </c>
      <c r="C272" s="32" t="s">
        <v>886</v>
      </c>
      <c r="D272" s="32" t="s">
        <v>4938</v>
      </c>
      <c r="E272" s="96" t="s">
        <v>4937</v>
      </c>
      <c r="F272" s="31">
        <v>5</v>
      </c>
      <c r="G272" s="31">
        <v>2</v>
      </c>
      <c r="H272" s="31" t="s">
        <v>4939</v>
      </c>
      <c r="I272" s="31" t="s">
        <v>4940</v>
      </c>
      <c r="J272" s="33" t="str">
        <f t="shared" si="4"/>
        <v>https://aiche.onlinelibrary.wiley.com/doi/abs/10.1002/prsb.720050208</v>
      </c>
    </row>
    <row r="273" spans="1:10" ht="47.5" customHeight="1" x14ac:dyDescent="0.35">
      <c r="A273" s="31">
        <v>272</v>
      </c>
      <c r="B273" s="31">
        <v>1986</v>
      </c>
      <c r="C273" s="32" t="s">
        <v>886</v>
      </c>
      <c r="D273" s="32" t="s">
        <v>4942</v>
      </c>
      <c r="E273" s="96" t="s">
        <v>4941</v>
      </c>
      <c r="F273" s="31">
        <v>5</v>
      </c>
      <c r="G273" s="31">
        <v>2</v>
      </c>
      <c r="H273" s="31" t="s">
        <v>4943</v>
      </c>
      <c r="I273" s="31" t="s">
        <v>4944</v>
      </c>
      <c r="J273" s="33" t="str">
        <f t="shared" si="4"/>
        <v>https://aiche.onlinelibrary.wiley.com/doi/abs/10.1002/prsb.720050209</v>
      </c>
    </row>
    <row r="274" spans="1:10" ht="47.5" customHeight="1" x14ac:dyDescent="0.35">
      <c r="A274" s="31">
        <v>273</v>
      </c>
      <c r="B274" s="31">
        <v>1986</v>
      </c>
      <c r="C274" s="32" t="s">
        <v>886</v>
      </c>
      <c r="D274" s="32" t="s">
        <v>4946</v>
      </c>
      <c r="E274" s="96" t="s">
        <v>4945</v>
      </c>
      <c r="F274" s="31">
        <v>5</v>
      </c>
      <c r="G274" s="31">
        <v>2</v>
      </c>
      <c r="H274" s="31" t="s">
        <v>4947</v>
      </c>
      <c r="I274" s="31" t="s">
        <v>4948</v>
      </c>
      <c r="J274" s="33" t="str">
        <f t="shared" si="4"/>
        <v>https://aiche.onlinelibrary.wiley.com/doi/abs/10.1002/prsb.720050210</v>
      </c>
    </row>
    <row r="275" spans="1:10" ht="47.5" customHeight="1" x14ac:dyDescent="0.35">
      <c r="A275" s="31">
        <v>274</v>
      </c>
      <c r="B275" s="31">
        <v>1986</v>
      </c>
      <c r="C275" s="32" t="s">
        <v>886</v>
      </c>
      <c r="D275" s="32" t="s">
        <v>4116</v>
      </c>
      <c r="E275" s="96"/>
      <c r="F275" s="31">
        <v>5</v>
      </c>
      <c r="G275" s="31">
        <v>2</v>
      </c>
      <c r="H275" s="31" t="s">
        <v>4949</v>
      </c>
      <c r="I275" s="31" t="s">
        <v>4950</v>
      </c>
      <c r="J275" s="33" t="str">
        <f t="shared" si="4"/>
        <v>https://aiche.onlinelibrary.wiley.com/doi/abs/10.1002/prsb.720050202</v>
      </c>
    </row>
    <row r="276" spans="1:10" ht="47.5" customHeight="1" x14ac:dyDescent="0.35">
      <c r="A276" s="31">
        <v>275</v>
      </c>
      <c r="B276" s="31">
        <v>1986</v>
      </c>
      <c r="C276" s="32" t="s">
        <v>886</v>
      </c>
      <c r="D276" s="32" t="s">
        <v>4666</v>
      </c>
      <c r="E276" s="96"/>
      <c r="F276" s="31">
        <v>5</v>
      </c>
      <c r="G276" s="31">
        <v>2</v>
      </c>
      <c r="H276" s="31" t="s">
        <v>4951</v>
      </c>
      <c r="I276" s="31" t="s">
        <v>4952</v>
      </c>
      <c r="J276" s="33" t="str">
        <f t="shared" si="4"/>
        <v>https://aiche.onlinelibrary.wiley.com/doi/abs/10.1002/prsb.720050203</v>
      </c>
    </row>
    <row r="277" spans="1:10" ht="47.5" customHeight="1" x14ac:dyDescent="0.35">
      <c r="A277" s="31">
        <v>276</v>
      </c>
      <c r="B277" s="31">
        <v>1986</v>
      </c>
      <c r="C277" s="32" t="s">
        <v>886</v>
      </c>
      <c r="D277" s="32" t="s">
        <v>4768</v>
      </c>
      <c r="E277" s="96"/>
      <c r="F277" s="31">
        <v>5</v>
      </c>
      <c r="G277" s="31">
        <v>2</v>
      </c>
      <c r="H277" s="31" t="s">
        <v>4953</v>
      </c>
      <c r="I277" s="31" t="s">
        <v>4954</v>
      </c>
      <c r="J277" s="33" t="str">
        <f t="shared" si="4"/>
        <v>https://aiche.onlinelibrary.wiley.com/doi/abs/10.1002/prsb.720050217</v>
      </c>
    </row>
    <row r="278" spans="1:10" ht="47.5" customHeight="1" x14ac:dyDescent="0.35">
      <c r="A278" s="31">
        <v>277</v>
      </c>
      <c r="B278" s="31">
        <v>1986</v>
      </c>
      <c r="C278" s="32" t="s">
        <v>886</v>
      </c>
      <c r="D278" s="32" t="s">
        <v>4956</v>
      </c>
      <c r="E278" s="96" t="s">
        <v>4955</v>
      </c>
      <c r="F278" s="31">
        <v>5</v>
      </c>
      <c r="G278" s="31">
        <v>2</v>
      </c>
      <c r="H278" s="31" t="s">
        <v>4957</v>
      </c>
      <c r="I278" s="31" t="s">
        <v>4958</v>
      </c>
      <c r="J278" s="33" t="str">
        <f t="shared" si="4"/>
        <v>https://aiche.onlinelibrary.wiley.com/doi/abs/10.1002/prsb.720050211</v>
      </c>
    </row>
    <row r="279" spans="1:10" ht="47.5" customHeight="1" x14ac:dyDescent="0.35">
      <c r="A279" s="31">
        <v>278</v>
      </c>
      <c r="B279" s="31">
        <v>1986</v>
      </c>
      <c r="C279" s="32" t="s">
        <v>886</v>
      </c>
      <c r="D279" s="32" t="s">
        <v>4960</v>
      </c>
      <c r="E279" s="96" t="s">
        <v>4959</v>
      </c>
      <c r="F279" s="31">
        <v>5</v>
      </c>
      <c r="G279" s="31">
        <v>2</v>
      </c>
      <c r="H279" s="31" t="s">
        <v>4961</v>
      </c>
      <c r="I279" s="31" t="s">
        <v>4962</v>
      </c>
      <c r="J279" s="33" t="str">
        <f t="shared" si="4"/>
        <v>https://aiche.onlinelibrary.wiley.com/doi/abs/10.1002/prsb.720050212</v>
      </c>
    </row>
    <row r="280" spans="1:10" ht="47.5" customHeight="1" x14ac:dyDescent="0.35">
      <c r="A280" s="31">
        <v>279</v>
      </c>
      <c r="B280" s="31">
        <v>1986</v>
      </c>
      <c r="C280" s="32" t="s">
        <v>886</v>
      </c>
      <c r="D280" s="32" t="s">
        <v>4964</v>
      </c>
      <c r="E280" s="96" t="s">
        <v>4963</v>
      </c>
      <c r="F280" s="31">
        <v>5</v>
      </c>
      <c r="G280" s="31">
        <v>2</v>
      </c>
      <c r="H280" s="31" t="s">
        <v>4965</v>
      </c>
      <c r="I280" s="31" t="s">
        <v>4966</v>
      </c>
      <c r="J280" s="33" t="str">
        <f t="shared" si="4"/>
        <v>https://aiche.onlinelibrary.wiley.com/doi/abs/10.1002/prsb.720050213</v>
      </c>
    </row>
    <row r="281" spans="1:10" ht="47.5" customHeight="1" x14ac:dyDescent="0.35">
      <c r="A281" s="31">
        <v>280</v>
      </c>
      <c r="B281" s="31">
        <v>1986</v>
      </c>
      <c r="C281" s="32" t="s">
        <v>886</v>
      </c>
      <c r="D281" s="32" t="s">
        <v>4968</v>
      </c>
      <c r="E281" s="96" t="s">
        <v>4967</v>
      </c>
      <c r="F281" s="31">
        <v>5</v>
      </c>
      <c r="G281" s="31">
        <v>2</v>
      </c>
      <c r="H281" s="31" t="s">
        <v>4969</v>
      </c>
      <c r="I281" s="31" t="s">
        <v>4970</v>
      </c>
      <c r="J281" s="33" t="str">
        <f t="shared" si="4"/>
        <v>https://aiche.onlinelibrary.wiley.com/doi/abs/10.1002/prsb.720050214</v>
      </c>
    </row>
    <row r="282" spans="1:10" ht="47.5" customHeight="1" x14ac:dyDescent="0.35">
      <c r="A282" s="31">
        <v>281</v>
      </c>
      <c r="B282" s="31">
        <v>1986</v>
      </c>
      <c r="C282" s="32" t="s">
        <v>886</v>
      </c>
      <c r="D282" s="32" t="s">
        <v>4972</v>
      </c>
      <c r="E282" s="96" t="s">
        <v>4971</v>
      </c>
      <c r="F282" s="31">
        <v>5</v>
      </c>
      <c r="G282" s="31">
        <v>2</v>
      </c>
      <c r="H282" s="31" t="s">
        <v>4973</v>
      </c>
      <c r="I282" s="31" t="s">
        <v>4974</v>
      </c>
      <c r="J282" s="33" t="str">
        <f t="shared" si="4"/>
        <v>https://aiche.onlinelibrary.wiley.com/doi/abs/10.1002/prsb.720050215</v>
      </c>
    </row>
    <row r="283" spans="1:10" ht="47.5" customHeight="1" x14ac:dyDescent="0.35">
      <c r="A283" s="31">
        <v>282</v>
      </c>
      <c r="B283" s="31">
        <v>1986</v>
      </c>
      <c r="C283" s="32" t="s">
        <v>886</v>
      </c>
      <c r="D283" s="32" t="s">
        <v>4976</v>
      </c>
      <c r="E283" s="96" t="s">
        <v>4975</v>
      </c>
      <c r="F283" s="31">
        <v>5</v>
      </c>
      <c r="G283" s="31">
        <v>2</v>
      </c>
      <c r="H283" s="31" t="s">
        <v>4977</v>
      </c>
      <c r="I283" s="31" t="s">
        <v>4978</v>
      </c>
      <c r="J283" s="33" t="str">
        <f t="shared" si="4"/>
        <v>https://aiche.onlinelibrary.wiley.com/doi/abs/10.1002/prsb.720050216</v>
      </c>
    </row>
    <row r="284" spans="1:10" ht="47.5" customHeight="1" x14ac:dyDescent="0.35">
      <c r="A284" s="31">
        <v>283</v>
      </c>
      <c r="B284" s="31">
        <v>1986</v>
      </c>
      <c r="C284" s="32" t="s">
        <v>886</v>
      </c>
      <c r="D284" s="32" t="s">
        <v>4116</v>
      </c>
      <c r="E284" s="96"/>
      <c r="F284" s="31">
        <v>5</v>
      </c>
      <c r="G284" s="31">
        <v>3</v>
      </c>
      <c r="H284" s="31" t="s">
        <v>4336</v>
      </c>
      <c r="I284" s="31" t="s">
        <v>4979</v>
      </c>
      <c r="J284" s="33" t="str">
        <f t="shared" si="4"/>
        <v>https://aiche.onlinelibrary.wiley.com/doi/abs/10.1002/prsb.720050302</v>
      </c>
    </row>
    <row r="285" spans="1:10" ht="47.5" customHeight="1" x14ac:dyDescent="0.35">
      <c r="A285" s="31">
        <v>284</v>
      </c>
      <c r="B285" s="31">
        <v>1986</v>
      </c>
      <c r="C285" s="32" t="s">
        <v>886</v>
      </c>
      <c r="D285" s="32" t="s">
        <v>4981</v>
      </c>
      <c r="E285" s="96" t="s">
        <v>4980</v>
      </c>
      <c r="F285" s="31">
        <v>5</v>
      </c>
      <c r="G285" s="31">
        <v>3</v>
      </c>
      <c r="H285" s="31" t="s">
        <v>4982</v>
      </c>
      <c r="I285" s="31" t="s">
        <v>4983</v>
      </c>
      <c r="J285" s="33" t="str">
        <f t="shared" si="4"/>
        <v>https://aiche.onlinelibrary.wiley.com/doi/abs/10.1002/prsb.720050303</v>
      </c>
    </row>
    <row r="286" spans="1:10" ht="47.5" customHeight="1" x14ac:dyDescent="0.35">
      <c r="A286" s="31">
        <v>285</v>
      </c>
      <c r="B286" s="31">
        <v>1986</v>
      </c>
      <c r="C286" s="32" t="s">
        <v>886</v>
      </c>
      <c r="D286" s="32" t="s">
        <v>4768</v>
      </c>
      <c r="E286" s="96"/>
      <c r="F286" s="31">
        <v>5</v>
      </c>
      <c r="G286" s="31">
        <v>3</v>
      </c>
      <c r="H286" s="31" t="s">
        <v>4984</v>
      </c>
      <c r="I286" s="31" t="s">
        <v>4985</v>
      </c>
      <c r="J286" s="33" t="str">
        <f t="shared" si="4"/>
        <v>https://aiche.onlinelibrary.wiley.com/doi/abs/10.1002/prsb.720050316</v>
      </c>
    </row>
    <row r="287" spans="1:10" ht="47.5" customHeight="1" x14ac:dyDescent="0.35">
      <c r="A287" s="31">
        <v>286</v>
      </c>
      <c r="B287" s="31">
        <v>1986</v>
      </c>
      <c r="C287" s="32" t="s">
        <v>886</v>
      </c>
      <c r="D287" s="32" t="s">
        <v>1411</v>
      </c>
      <c r="E287" s="96" t="s">
        <v>1409</v>
      </c>
      <c r="F287" s="31">
        <v>5</v>
      </c>
      <c r="G287" s="31">
        <v>3</v>
      </c>
      <c r="H287" s="31" t="s">
        <v>4986</v>
      </c>
      <c r="I287" s="31" t="s">
        <v>4987</v>
      </c>
      <c r="J287" s="33" t="str">
        <f t="shared" si="4"/>
        <v>https://aiche.onlinelibrary.wiley.com/doi/abs/10.1002/prsb.720050304</v>
      </c>
    </row>
    <row r="288" spans="1:10" ht="47.5" customHeight="1" x14ac:dyDescent="0.35">
      <c r="A288" s="31">
        <v>287</v>
      </c>
      <c r="B288" s="31">
        <v>1986</v>
      </c>
      <c r="C288" s="32" t="s">
        <v>886</v>
      </c>
      <c r="D288" s="32" t="s">
        <v>1423</v>
      </c>
      <c r="E288" s="96" t="s">
        <v>747</v>
      </c>
      <c r="F288" s="31">
        <v>5</v>
      </c>
      <c r="G288" s="31">
        <v>3</v>
      </c>
      <c r="H288" s="31" t="s">
        <v>4621</v>
      </c>
      <c r="I288" s="31" t="s">
        <v>4988</v>
      </c>
      <c r="J288" s="33" t="str">
        <f t="shared" si="4"/>
        <v>https://aiche.onlinelibrary.wiley.com/doi/abs/10.1002/prsb.720050305</v>
      </c>
    </row>
    <row r="289" spans="1:10" ht="47.5" customHeight="1" x14ac:dyDescent="0.35">
      <c r="A289" s="31">
        <v>288</v>
      </c>
      <c r="B289" s="31">
        <v>1986</v>
      </c>
      <c r="C289" s="32" t="s">
        <v>886</v>
      </c>
      <c r="D289" s="32" t="s">
        <v>4990</v>
      </c>
      <c r="E289" s="96" t="s">
        <v>4989</v>
      </c>
      <c r="F289" s="31">
        <v>5</v>
      </c>
      <c r="G289" s="31">
        <v>3</v>
      </c>
      <c r="H289" s="31" t="s">
        <v>4991</v>
      </c>
      <c r="I289" s="31" t="s">
        <v>4992</v>
      </c>
      <c r="J289" s="33" t="str">
        <f t="shared" si="4"/>
        <v>https://aiche.onlinelibrary.wiley.com/doi/abs/10.1002/prsb.720050306</v>
      </c>
    </row>
    <row r="290" spans="1:10" ht="47.5" customHeight="1" x14ac:dyDescent="0.35">
      <c r="A290" s="31">
        <v>289</v>
      </c>
      <c r="B290" s="31">
        <v>1986</v>
      </c>
      <c r="C290" s="32" t="s">
        <v>886</v>
      </c>
      <c r="D290" s="32" t="s">
        <v>4993</v>
      </c>
      <c r="E290" s="96" t="s">
        <v>1108</v>
      </c>
      <c r="F290" s="31">
        <v>5</v>
      </c>
      <c r="G290" s="31">
        <v>3</v>
      </c>
      <c r="H290" s="31" t="s">
        <v>4994</v>
      </c>
      <c r="I290" s="31" t="s">
        <v>4995</v>
      </c>
      <c r="J290" s="33" t="str">
        <f t="shared" si="4"/>
        <v>https://aiche.onlinelibrary.wiley.com/doi/abs/10.1002/prsb.720050307</v>
      </c>
    </row>
    <row r="291" spans="1:10" ht="47.5" customHeight="1" x14ac:dyDescent="0.35">
      <c r="A291" s="31">
        <v>290</v>
      </c>
      <c r="B291" s="31">
        <v>1986</v>
      </c>
      <c r="C291" s="32" t="s">
        <v>886</v>
      </c>
      <c r="D291" s="32" t="s">
        <v>4997</v>
      </c>
      <c r="E291" s="96" t="s">
        <v>4996</v>
      </c>
      <c r="F291" s="31">
        <v>5</v>
      </c>
      <c r="G291" s="31">
        <v>3</v>
      </c>
      <c r="H291" s="31" t="s">
        <v>4998</v>
      </c>
      <c r="I291" s="31" t="s">
        <v>4999</v>
      </c>
      <c r="J291" s="33" t="str">
        <f t="shared" si="4"/>
        <v>https://aiche.onlinelibrary.wiley.com/doi/abs/10.1002/prsb.720050308</v>
      </c>
    </row>
    <row r="292" spans="1:10" ht="47.5" customHeight="1" x14ac:dyDescent="0.35">
      <c r="A292" s="31">
        <v>291</v>
      </c>
      <c r="B292" s="31">
        <v>1986</v>
      </c>
      <c r="C292" s="32" t="s">
        <v>886</v>
      </c>
      <c r="D292" s="32" t="s">
        <v>1354</v>
      </c>
      <c r="E292" s="96" t="s">
        <v>747</v>
      </c>
      <c r="F292" s="31">
        <v>5</v>
      </c>
      <c r="G292" s="31">
        <v>3</v>
      </c>
      <c r="H292" s="31" t="s">
        <v>4364</v>
      </c>
      <c r="I292" s="31" t="s">
        <v>5000</v>
      </c>
      <c r="J292" s="33" t="str">
        <f t="shared" si="4"/>
        <v>https://aiche.onlinelibrary.wiley.com/doi/abs/10.1002/prsb.720050309</v>
      </c>
    </row>
    <row r="293" spans="1:10" ht="47.5" customHeight="1" x14ac:dyDescent="0.35">
      <c r="A293" s="31">
        <v>292</v>
      </c>
      <c r="B293" s="31">
        <v>1986</v>
      </c>
      <c r="C293" s="32" t="s">
        <v>886</v>
      </c>
      <c r="D293" s="32" t="s">
        <v>5002</v>
      </c>
      <c r="E293" s="96" t="s">
        <v>5001</v>
      </c>
      <c r="F293" s="31">
        <v>5</v>
      </c>
      <c r="G293" s="31">
        <v>3</v>
      </c>
      <c r="H293" s="31" t="s">
        <v>5003</v>
      </c>
      <c r="I293" s="31" t="s">
        <v>5004</v>
      </c>
      <c r="J293" s="33" t="str">
        <f t="shared" si="4"/>
        <v>https://aiche.onlinelibrary.wiley.com/doi/abs/10.1002/prsb.720050310</v>
      </c>
    </row>
    <row r="294" spans="1:10" ht="47.5" customHeight="1" x14ac:dyDescent="0.35">
      <c r="A294" s="31">
        <v>293</v>
      </c>
      <c r="B294" s="31">
        <v>1986</v>
      </c>
      <c r="C294" s="32" t="s">
        <v>886</v>
      </c>
      <c r="D294" s="32" t="s">
        <v>1415</v>
      </c>
      <c r="E294" s="96" t="s">
        <v>1128</v>
      </c>
      <c r="F294" s="31">
        <v>5</v>
      </c>
      <c r="G294" s="31">
        <v>3</v>
      </c>
      <c r="H294" s="31" t="s">
        <v>5005</v>
      </c>
      <c r="I294" s="31" t="s">
        <v>5006</v>
      </c>
      <c r="J294" s="33" t="str">
        <f t="shared" si="4"/>
        <v>https://aiche.onlinelibrary.wiley.com/doi/abs/10.1002/prsb.720050311</v>
      </c>
    </row>
    <row r="295" spans="1:10" ht="47.5" customHeight="1" x14ac:dyDescent="0.35">
      <c r="A295" s="31">
        <v>294</v>
      </c>
      <c r="B295" s="31">
        <v>1986</v>
      </c>
      <c r="C295" s="32" t="s">
        <v>886</v>
      </c>
      <c r="D295" s="32" t="s">
        <v>5007</v>
      </c>
      <c r="E295" s="96" t="s">
        <v>4521</v>
      </c>
      <c r="F295" s="31">
        <v>5</v>
      </c>
      <c r="G295" s="31">
        <v>3</v>
      </c>
      <c r="H295" s="31" t="s">
        <v>4648</v>
      </c>
      <c r="I295" s="31" t="s">
        <v>5008</v>
      </c>
      <c r="J295" s="33" t="str">
        <f t="shared" si="4"/>
        <v>https://aiche.onlinelibrary.wiley.com/doi/abs/10.1002/prsb.720050312</v>
      </c>
    </row>
    <row r="296" spans="1:10" ht="47.5" customHeight="1" x14ac:dyDescent="0.35">
      <c r="A296" s="31">
        <v>295</v>
      </c>
      <c r="B296" s="31">
        <v>1986</v>
      </c>
      <c r="C296" s="32" t="s">
        <v>886</v>
      </c>
      <c r="D296" s="32" t="s">
        <v>1323</v>
      </c>
      <c r="E296" s="96" t="s">
        <v>1321</v>
      </c>
      <c r="F296" s="31">
        <v>5</v>
      </c>
      <c r="G296" s="31">
        <v>3</v>
      </c>
      <c r="H296" s="31" t="s">
        <v>5009</v>
      </c>
      <c r="I296" s="31" t="s">
        <v>5010</v>
      </c>
      <c r="J296" s="33" t="str">
        <f t="shared" si="4"/>
        <v>https://aiche.onlinelibrary.wiley.com/doi/abs/10.1002/prsb.720050313</v>
      </c>
    </row>
    <row r="297" spans="1:10" ht="47.5" customHeight="1" x14ac:dyDescent="0.35">
      <c r="A297" s="31">
        <v>296</v>
      </c>
      <c r="B297" s="31">
        <v>1986</v>
      </c>
      <c r="C297" s="32" t="s">
        <v>886</v>
      </c>
      <c r="D297" s="32" t="s">
        <v>1328</v>
      </c>
      <c r="E297" s="96" t="s">
        <v>1326</v>
      </c>
      <c r="F297" s="31">
        <v>5</v>
      </c>
      <c r="G297" s="31">
        <v>3</v>
      </c>
      <c r="H297" s="31" t="s">
        <v>5011</v>
      </c>
      <c r="I297" s="31" t="s">
        <v>5012</v>
      </c>
      <c r="J297" s="33" t="str">
        <f t="shared" si="4"/>
        <v>https://aiche.onlinelibrary.wiley.com/doi/abs/10.1002/prsb.720050314</v>
      </c>
    </row>
    <row r="298" spans="1:10" ht="47.5" customHeight="1" x14ac:dyDescent="0.35">
      <c r="A298" s="31">
        <v>297</v>
      </c>
      <c r="B298" s="31">
        <v>1986</v>
      </c>
      <c r="C298" s="32" t="s">
        <v>886</v>
      </c>
      <c r="D298" s="32" t="s">
        <v>5013</v>
      </c>
      <c r="E298" s="96" t="s">
        <v>1340</v>
      </c>
      <c r="F298" s="31">
        <v>5</v>
      </c>
      <c r="G298" s="31">
        <v>3</v>
      </c>
      <c r="H298" s="31" t="s">
        <v>1341</v>
      </c>
      <c r="I298" s="31" t="s">
        <v>5014</v>
      </c>
      <c r="J298" s="33" t="str">
        <f t="shared" si="4"/>
        <v>https://aiche.onlinelibrary.wiley.com/doi/abs/10.1002/prsb.720050315</v>
      </c>
    </row>
    <row r="299" spans="1:10" ht="47.5" customHeight="1" x14ac:dyDescent="0.35">
      <c r="A299" s="31">
        <v>298</v>
      </c>
      <c r="B299" s="31">
        <v>1986</v>
      </c>
      <c r="C299" s="32" t="s">
        <v>886</v>
      </c>
      <c r="D299" s="32" t="s">
        <v>4791</v>
      </c>
      <c r="E299" s="96"/>
      <c r="F299" s="31">
        <v>5</v>
      </c>
      <c r="G299" s="31">
        <v>4</v>
      </c>
      <c r="H299" s="31" t="s">
        <v>5015</v>
      </c>
      <c r="I299" s="31" t="s">
        <v>5016</v>
      </c>
      <c r="J299" s="33" t="str">
        <f t="shared" si="4"/>
        <v>https://aiche.onlinelibrary.wiley.com/doi/abs/10.1002/prsb.720050402</v>
      </c>
    </row>
    <row r="300" spans="1:10" ht="47.5" customHeight="1" x14ac:dyDescent="0.35">
      <c r="A300" s="31">
        <v>299</v>
      </c>
      <c r="B300" s="31">
        <v>1986</v>
      </c>
      <c r="C300" s="32" t="s">
        <v>886</v>
      </c>
      <c r="D300" s="32" t="s">
        <v>4666</v>
      </c>
      <c r="E300" s="96"/>
      <c r="F300" s="31">
        <v>5</v>
      </c>
      <c r="G300" s="31">
        <v>4</v>
      </c>
      <c r="H300" s="31" t="s">
        <v>5017</v>
      </c>
      <c r="I300" s="31" t="s">
        <v>5018</v>
      </c>
      <c r="J300" s="33" t="str">
        <f t="shared" si="4"/>
        <v>https://aiche.onlinelibrary.wiley.com/doi/abs/10.1002/prsb.720050403</v>
      </c>
    </row>
    <row r="301" spans="1:10" ht="47.5" customHeight="1" x14ac:dyDescent="0.35">
      <c r="A301" s="31">
        <v>300</v>
      </c>
      <c r="B301" s="31">
        <v>1986</v>
      </c>
      <c r="C301" s="32" t="s">
        <v>886</v>
      </c>
      <c r="D301" s="32" t="s">
        <v>4768</v>
      </c>
      <c r="E301" s="96"/>
      <c r="F301" s="31">
        <v>5</v>
      </c>
      <c r="G301" s="31">
        <v>4</v>
      </c>
      <c r="H301" s="31" t="s">
        <v>5019</v>
      </c>
      <c r="I301" s="31" t="s">
        <v>5020</v>
      </c>
      <c r="J301" s="33" t="str">
        <f t="shared" si="4"/>
        <v>https://aiche.onlinelibrary.wiley.com/doi/abs/10.1002/prsb.720050413</v>
      </c>
    </row>
    <row r="302" spans="1:10" ht="47.5" customHeight="1" x14ac:dyDescent="0.35">
      <c r="A302" s="31">
        <v>301</v>
      </c>
      <c r="B302" s="31">
        <v>1986</v>
      </c>
      <c r="C302" s="32" t="s">
        <v>886</v>
      </c>
      <c r="D302" s="32" t="s">
        <v>5022</v>
      </c>
      <c r="E302" s="96" t="s">
        <v>5021</v>
      </c>
      <c r="F302" s="31">
        <v>5</v>
      </c>
      <c r="G302" s="31">
        <v>4</v>
      </c>
      <c r="H302" s="31" t="s">
        <v>5023</v>
      </c>
      <c r="I302" s="31" t="s">
        <v>5024</v>
      </c>
      <c r="J302" s="33" t="str">
        <f t="shared" si="4"/>
        <v>https://aiche.onlinelibrary.wiley.com/doi/abs/10.1002/prsb.720050404</v>
      </c>
    </row>
    <row r="303" spans="1:10" ht="47.5" customHeight="1" x14ac:dyDescent="0.35">
      <c r="A303" s="31">
        <v>302</v>
      </c>
      <c r="B303" s="31">
        <v>1986</v>
      </c>
      <c r="C303" s="32" t="s">
        <v>886</v>
      </c>
      <c r="D303" s="32" t="s">
        <v>1394</v>
      </c>
      <c r="E303" s="96" t="s">
        <v>551</v>
      </c>
      <c r="F303" s="31">
        <v>5</v>
      </c>
      <c r="G303" s="31">
        <v>4</v>
      </c>
      <c r="H303" s="31" t="s">
        <v>5025</v>
      </c>
      <c r="I303" s="31" t="s">
        <v>5026</v>
      </c>
      <c r="J303" s="33" t="str">
        <f t="shared" si="4"/>
        <v>https://aiche.onlinelibrary.wiley.com/doi/abs/10.1002/prsb.720050405</v>
      </c>
    </row>
    <row r="304" spans="1:10" ht="47.5" customHeight="1" x14ac:dyDescent="0.35">
      <c r="A304" s="31">
        <v>303</v>
      </c>
      <c r="B304" s="31">
        <v>1986</v>
      </c>
      <c r="C304" s="32" t="s">
        <v>886</v>
      </c>
      <c r="D304" s="32" t="s">
        <v>5028</v>
      </c>
      <c r="E304" s="96" t="s">
        <v>5027</v>
      </c>
      <c r="F304" s="31">
        <v>5</v>
      </c>
      <c r="G304" s="31">
        <v>4</v>
      </c>
      <c r="H304" s="31" t="s">
        <v>5029</v>
      </c>
      <c r="I304" s="31" t="s">
        <v>5030</v>
      </c>
      <c r="J304" s="33" t="str">
        <f t="shared" si="4"/>
        <v>https://aiche.onlinelibrary.wiley.com/doi/abs/10.1002/prsb.720050406</v>
      </c>
    </row>
    <row r="305" spans="1:10" ht="47.5" customHeight="1" x14ac:dyDescent="0.35">
      <c r="A305" s="31">
        <v>304</v>
      </c>
      <c r="B305" s="31">
        <v>1986</v>
      </c>
      <c r="C305" s="32" t="s">
        <v>886</v>
      </c>
      <c r="D305" s="32" t="s">
        <v>1360</v>
      </c>
      <c r="E305" s="96" t="s">
        <v>1358</v>
      </c>
      <c r="F305" s="31">
        <v>5</v>
      </c>
      <c r="G305" s="31">
        <v>4</v>
      </c>
      <c r="H305" s="31" t="s">
        <v>5031</v>
      </c>
      <c r="I305" s="31" t="s">
        <v>5032</v>
      </c>
      <c r="J305" s="33" t="str">
        <f t="shared" si="4"/>
        <v>https://aiche.onlinelibrary.wiley.com/doi/abs/10.1002/prsb.720050407</v>
      </c>
    </row>
    <row r="306" spans="1:10" ht="47.5" customHeight="1" x14ac:dyDescent="0.35">
      <c r="A306" s="31">
        <v>305</v>
      </c>
      <c r="B306" s="31">
        <v>1986</v>
      </c>
      <c r="C306" s="32" t="s">
        <v>886</v>
      </c>
      <c r="D306" s="32" t="s">
        <v>5033</v>
      </c>
      <c r="E306" s="96" t="s">
        <v>1398</v>
      </c>
      <c r="F306" s="31">
        <v>5</v>
      </c>
      <c r="G306" s="31">
        <v>4</v>
      </c>
      <c r="H306" s="31" t="s">
        <v>5034</v>
      </c>
      <c r="I306" s="31" t="s">
        <v>5035</v>
      </c>
      <c r="J306" s="33" t="str">
        <f t="shared" si="4"/>
        <v>https://aiche.onlinelibrary.wiley.com/doi/abs/10.1002/prsb.720050408</v>
      </c>
    </row>
    <row r="307" spans="1:10" ht="47.5" customHeight="1" x14ac:dyDescent="0.35">
      <c r="A307" s="31">
        <v>306</v>
      </c>
      <c r="B307" s="31">
        <v>1986</v>
      </c>
      <c r="C307" s="32" t="s">
        <v>886</v>
      </c>
      <c r="D307" s="32" t="s">
        <v>1381</v>
      </c>
      <c r="E307" s="96" t="s">
        <v>1382</v>
      </c>
      <c r="F307" s="31">
        <v>5</v>
      </c>
      <c r="G307" s="31">
        <v>4</v>
      </c>
      <c r="H307" s="31" t="s">
        <v>5036</v>
      </c>
      <c r="I307" s="31" t="s">
        <v>5037</v>
      </c>
      <c r="J307" s="33" t="str">
        <f t="shared" si="4"/>
        <v>https://aiche.onlinelibrary.wiley.com/doi/abs/10.1002/prsb.720050409</v>
      </c>
    </row>
    <row r="308" spans="1:10" ht="47.5" customHeight="1" x14ac:dyDescent="0.35">
      <c r="A308" s="31">
        <v>307</v>
      </c>
      <c r="B308" s="31">
        <v>1986</v>
      </c>
      <c r="C308" s="32" t="s">
        <v>886</v>
      </c>
      <c r="D308" s="32" t="s">
        <v>1332</v>
      </c>
      <c r="E308" s="96" t="s">
        <v>1052</v>
      </c>
      <c r="F308" s="31">
        <v>5</v>
      </c>
      <c r="G308" s="31">
        <v>4</v>
      </c>
      <c r="H308" s="31" t="s">
        <v>5038</v>
      </c>
      <c r="I308" s="31" t="s">
        <v>5039</v>
      </c>
      <c r="J308" s="33" t="str">
        <f t="shared" si="4"/>
        <v>https://aiche.onlinelibrary.wiley.com/doi/abs/10.1002/prsb.720050410</v>
      </c>
    </row>
    <row r="309" spans="1:10" ht="47.5" customHeight="1" x14ac:dyDescent="0.35">
      <c r="A309" s="31">
        <v>308</v>
      </c>
      <c r="B309" s="31">
        <v>1986</v>
      </c>
      <c r="C309" s="32" t="s">
        <v>886</v>
      </c>
      <c r="D309" s="32" t="s">
        <v>5040</v>
      </c>
      <c r="E309" s="96" t="s">
        <v>1418</v>
      </c>
      <c r="F309" s="31">
        <v>5</v>
      </c>
      <c r="G309" s="31">
        <v>4</v>
      </c>
      <c r="H309" s="31" t="s">
        <v>1419</v>
      </c>
      <c r="I309" s="31" t="s">
        <v>5041</v>
      </c>
      <c r="J309" s="33" t="str">
        <f t="shared" si="4"/>
        <v>https://aiche.onlinelibrary.wiley.com/doi/abs/10.1002/prsb.720050411</v>
      </c>
    </row>
    <row r="310" spans="1:10" ht="47.5" customHeight="1" x14ac:dyDescent="0.35">
      <c r="A310" s="31">
        <v>309</v>
      </c>
      <c r="B310" s="31">
        <v>1986</v>
      </c>
      <c r="C310" s="32" t="s">
        <v>886</v>
      </c>
      <c r="D310" s="32" t="s">
        <v>1437</v>
      </c>
      <c r="E310" s="96" t="s">
        <v>1438</v>
      </c>
      <c r="F310" s="31">
        <v>5</v>
      </c>
      <c r="G310" s="31">
        <v>4</v>
      </c>
      <c r="H310" s="31" t="s">
        <v>5042</v>
      </c>
      <c r="I310" s="31" t="s">
        <v>5043</v>
      </c>
      <c r="J310" s="33" t="str">
        <f t="shared" si="4"/>
        <v>https://aiche.onlinelibrary.wiley.com/doi/abs/10.1002/prsb.720050412</v>
      </c>
    </row>
    <row r="311" spans="1:10" ht="47.5" customHeight="1" x14ac:dyDescent="0.35">
      <c r="A311" s="31">
        <v>310</v>
      </c>
      <c r="B311" s="31">
        <v>1987</v>
      </c>
      <c r="C311" s="32" t="s">
        <v>886</v>
      </c>
      <c r="D311" s="32" t="s">
        <v>5044</v>
      </c>
      <c r="E311" s="96" t="s">
        <v>1318</v>
      </c>
      <c r="F311" s="31">
        <v>6</v>
      </c>
      <c r="G311" s="31">
        <v>1</v>
      </c>
      <c r="H311" s="31" t="s">
        <v>4208</v>
      </c>
      <c r="I311" s="31" t="s">
        <v>5045</v>
      </c>
      <c r="J311" s="33" t="str">
        <f t="shared" si="4"/>
        <v>https://aiche.onlinelibrary.wiley.com/doi/abs/10.1002/prsb.720060105</v>
      </c>
    </row>
    <row r="312" spans="1:10" ht="47.5" customHeight="1" x14ac:dyDescent="0.35">
      <c r="A312" s="31">
        <v>311</v>
      </c>
      <c r="B312" s="31">
        <v>1987</v>
      </c>
      <c r="C312" s="32" t="s">
        <v>886</v>
      </c>
      <c r="D312" s="32" t="s">
        <v>5047</v>
      </c>
      <c r="E312" s="96" t="s">
        <v>5046</v>
      </c>
      <c r="F312" s="31">
        <v>6</v>
      </c>
      <c r="G312" s="31">
        <v>1</v>
      </c>
      <c r="H312" s="31" t="s">
        <v>5048</v>
      </c>
      <c r="I312" s="31" t="s">
        <v>5049</v>
      </c>
      <c r="J312" s="33" t="str">
        <f t="shared" si="4"/>
        <v>https://aiche.onlinelibrary.wiley.com/doi/abs/10.1002/prsb.720060106</v>
      </c>
    </row>
    <row r="313" spans="1:10" ht="47.5" customHeight="1" x14ac:dyDescent="0.35">
      <c r="A313" s="31">
        <v>312</v>
      </c>
      <c r="B313" s="31">
        <v>1987</v>
      </c>
      <c r="C313" s="32" t="s">
        <v>886</v>
      </c>
      <c r="D313" s="32" t="s">
        <v>5051</v>
      </c>
      <c r="E313" s="96" t="s">
        <v>5050</v>
      </c>
      <c r="F313" s="31">
        <v>6</v>
      </c>
      <c r="G313" s="31">
        <v>1</v>
      </c>
      <c r="H313" s="31" t="s">
        <v>4881</v>
      </c>
      <c r="I313" s="31" t="s">
        <v>5052</v>
      </c>
      <c r="J313" s="33" t="str">
        <f t="shared" si="4"/>
        <v>https://aiche.onlinelibrary.wiley.com/doi/abs/10.1002/prsb.720060107</v>
      </c>
    </row>
    <row r="314" spans="1:10" ht="47.5" customHeight="1" x14ac:dyDescent="0.35">
      <c r="A314" s="31">
        <v>313</v>
      </c>
      <c r="B314" s="31">
        <v>1987</v>
      </c>
      <c r="C314" s="32" t="s">
        <v>886</v>
      </c>
      <c r="D314" s="32" t="s">
        <v>5054</v>
      </c>
      <c r="E314" s="96" t="s">
        <v>5053</v>
      </c>
      <c r="F314" s="31">
        <v>6</v>
      </c>
      <c r="G314" s="31">
        <v>1</v>
      </c>
      <c r="H314" s="31" t="s">
        <v>5055</v>
      </c>
      <c r="I314" s="31" t="s">
        <v>5056</v>
      </c>
      <c r="J314" s="33" t="str">
        <f t="shared" si="4"/>
        <v>https://aiche.onlinelibrary.wiley.com/doi/abs/10.1002/prsb.720060108</v>
      </c>
    </row>
    <row r="315" spans="1:10" ht="47.5" customHeight="1" x14ac:dyDescent="0.35">
      <c r="A315" s="31">
        <v>314</v>
      </c>
      <c r="B315" s="31">
        <v>1987</v>
      </c>
      <c r="C315" s="32" t="s">
        <v>886</v>
      </c>
      <c r="D315" s="32" t="s">
        <v>5057</v>
      </c>
      <c r="E315" s="96" t="s">
        <v>3988</v>
      </c>
      <c r="F315" s="31">
        <v>6</v>
      </c>
      <c r="G315" s="31">
        <v>1</v>
      </c>
      <c r="H315" s="31" t="s">
        <v>5058</v>
      </c>
      <c r="I315" s="31" t="s">
        <v>5059</v>
      </c>
      <c r="J315" s="33" t="str">
        <f t="shared" si="4"/>
        <v>https://aiche.onlinelibrary.wiley.com/doi/abs/10.1002/prsb.720060109</v>
      </c>
    </row>
    <row r="316" spans="1:10" ht="47.5" customHeight="1" x14ac:dyDescent="0.35">
      <c r="A316" s="31">
        <v>315</v>
      </c>
      <c r="B316" s="31">
        <v>1987</v>
      </c>
      <c r="C316" s="32" t="s">
        <v>886</v>
      </c>
      <c r="D316" s="32" t="s">
        <v>5061</v>
      </c>
      <c r="E316" s="96" t="s">
        <v>5060</v>
      </c>
      <c r="F316" s="31">
        <v>6</v>
      </c>
      <c r="G316" s="31">
        <v>1</v>
      </c>
      <c r="H316" s="31" t="s">
        <v>5062</v>
      </c>
      <c r="I316" s="31" t="s">
        <v>5063</v>
      </c>
      <c r="J316" s="33" t="str">
        <f t="shared" si="4"/>
        <v>https://aiche.onlinelibrary.wiley.com/doi/abs/10.1002/prsb.720060110</v>
      </c>
    </row>
    <row r="317" spans="1:10" ht="47.5" customHeight="1" x14ac:dyDescent="0.35">
      <c r="A317" s="31">
        <v>316</v>
      </c>
      <c r="B317" s="31">
        <v>1987</v>
      </c>
      <c r="C317" s="32" t="s">
        <v>886</v>
      </c>
      <c r="D317" s="32" t="s">
        <v>5065</v>
      </c>
      <c r="E317" s="96" t="s">
        <v>5064</v>
      </c>
      <c r="F317" s="31">
        <v>6</v>
      </c>
      <c r="G317" s="31">
        <v>1</v>
      </c>
      <c r="H317" s="31" t="s">
        <v>5066</v>
      </c>
      <c r="I317" s="31" t="s">
        <v>5067</v>
      </c>
      <c r="J317" s="33" t="str">
        <f t="shared" si="4"/>
        <v>https://aiche.onlinelibrary.wiley.com/doi/abs/10.1002/prsb.720060111</v>
      </c>
    </row>
    <row r="318" spans="1:10" ht="47.5" customHeight="1" x14ac:dyDescent="0.35">
      <c r="A318" s="31">
        <v>317</v>
      </c>
      <c r="B318" s="31">
        <v>1987</v>
      </c>
      <c r="C318" s="32" t="s">
        <v>886</v>
      </c>
      <c r="D318" s="32" t="s">
        <v>5069</v>
      </c>
      <c r="E318" s="96" t="s">
        <v>5068</v>
      </c>
      <c r="F318" s="31">
        <v>6</v>
      </c>
      <c r="G318" s="31">
        <v>1</v>
      </c>
      <c r="H318" s="31" t="s">
        <v>5070</v>
      </c>
      <c r="I318" s="31" t="s">
        <v>5071</v>
      </c>
      <c r="J318" s="33" t="str">
        <f t="shared" si="4"/>
        <v>https://aiche.onlinelibrary.wiley.com/doi/abs/10.1002/prsb.720060112</v>
      </c>
    </row>
    <row r="319" spans="1:10" ht="47.5" customHeight="1" x14ac:dyDescent="0.35">
      <c r="A319" s="31">
        <v>318</v>
      </c>
      <c r="B319" s="31">
        <v>1987</v>
      </c>
      <c r="C319" s="32" t="s">
        <v>886</v>
      </c>
      <c r="D319" s="32" t="s">
        <v>5073</v>
      </c>
      <c r="E319" s="96" t="s">
        <v>5072</v>
      </c>
      <c r="F319" s="31">
        <v>6</v>
      </c>
      <c r="G319" s="31">
        <v>1</v>
      </c>
      <c r="H319" s="31" t="s">
        <v>4912</v>
      </c>
      <c r="I319" s="31" t="s">
        <v>5074</v>
      </c>
      <c r="J319" s="33" t="str">
        <f t="shared" si="4"/>
        <v>https://aiche.onlinelibrary.wiley.com/doi/abs/10.1002/prsb.720060113</v>
      </c>
    </row>
    <row r="320" spans="1:10" ht="47.5" customHeight="1" x14ac:dyDescent="0.35">
      <c r="A320" s="31">
        <v>319</v>
      </c>
      <c r="B320" s="31">
        <v>1987</v>
      </c>
      <c r="C320" s="32" t="s">
        <v>886</v>
      </c>
      <c r="D320" s="32" t="s">
        <v>1390</v>
      </c>
      <c r="E320" s="96" t="s">
        <v>1391</v>
      </c>
      <c r="F320" s="31">
        <v>6</v>
      </c>
      <c r="G320" s="31">
        <v>1</v>
      </c>
      <c r="H320" s="31" t="s">
        <v>5075</v>
      </c>
      <c r="I320" s="31" t="s">
        <v>5076</v>
      </c>
      <c r="J320" s="33" t="str">
        <f t="shared" si="4"/>
        <v>https://aiche.onlinelibrary.wiley.com/doi/abs/10.1002/prsb.720060114</v>
      </c>
    </row>
    <row r="321" spans="1:10" ht="47.5" customHeight="1" x14ac:dyDescent="0.35">
      <c r="A321" s="31">
        <v>320</v>
      </c>
      <c r="B321" s="31">
        <v>1987</v>
      </c>
      <c r="C321" s="32" t="s">
        <v>886</v>
      </c>
      <c r="D321" s="32" t="s">
        <v>5077</v>
      </c>
      <c r="E321" s="96" t="s">
        <v>1409</v>
      </c>
      <c r="F321" s="31">
        <v>6</v>
      </c>
      <c r="G321" s="31">
        <v>1</v>
      </c>
      <c r="H321" s="31" t="s">
        <v>4982</v>
      </c>
      <c r="I321" s="31" t="s">
        <v>5078</v>
      </c>
      <c r="J321" s="33" t="str">
        <f t="shared" si="4"/>
        <v>https://aiche.onlinelibrary.wiley.com/doi/abs/10.1002/prsb.720060102</v>
      </c>
    </row>
    <row r="322" spans="1:10" ht="47.5" customHeight="1" x14ac:dyDescent="0.35">
      <c r="A322" s="31">
        <v>321</v>
      </c>
      <c r="B322" s="31">
        <v>1987</v>
      </c>
      <c r="C322" s="32" t="s">
        <v>886</v>
      </c>
      <c r="D322" s="32" t="s">
        <v>4791</v>
      </c>
      <c r="E322" s="96"/>
      <c r="F322" s="31">
        <v>6</v>
      </c>
      <c r="G322" s="31">
        <v>1</v>
      </c>
      <c r="H322" s="31" t="s">
        <v>5079</v>
      </c>
      <c r="I322" s="31" t="s">
        <v>5080</v>
      </c>
      <c r="J322" s="33" t="str">
        <f t="shared" si="4"/>
        <v>https://aiche.onlinelibrary.wiley.com/doi/abs/10.1002/prsb.720060103</v>
      </c>
    </row>
    <row r="323" spans="1:10" ht="47.5" customHeight="1" x14ac:dyDescent="0.35">
      <c r="A323" s="31">
        <v>322</v>
      </c>
      <c r="B323" s="31">
        <v>1987</v>
      </c>
      <c r="C323" s="32" t="s">
        <v>886</v>
      </c>
      <c r="D323" s="32" t="s">
        <v>5081</v>
      </c>
      <c r="E323" s="96"/>
      <c r="F323" s="31">
        <v>6</v>
      </c>
      <c r="G323" s="31">
        <v>1</v>
      </c>
      <c r="H323" s="31" t="s">
        <v>5082</v>
      </c>
      <c r="I323" s="31" t="s">
        <v>5083</v>
      </c>
      <c r="J323" s="33" t="str">
        <f t="shared" ref="J323:J386" si="5">HYPERLINK(I323)</f>
        <v>https://aiche.onlinelibrary.wiley.com/doi/abs/10.1002/prsb.720060104</v>
      </c>
    </row>
    <row r="324" spans="1:10" ht="47.5" customHeight="1" x14ac:dyDescent="0.35">
      <c r="A324" s="31">
        <v>323</v>
      </c>
      <c r="B324" s="31">
        <v>1987</v>
      </c>
      <c r="C324" s="32" t="s">
        <v>886</v>
      </c>
      <c r="D324" s="32" t="s">
        <v>4768</v>
      </c>
      <c r="E324" s="96"/>
      <c r="F324" s="31">
        <v>6</v>
      </c>
      <c r="G324" s="31">
        <v>1</v>
      </c>
      <c r="H324" s="31" t="s">
        <v>4742</v>
      </c>
      <c r="I324" s="31" t="s">
        <v>5084</v>
      </c>
      <c r="J324" s="33" t="str">
        <f t="shared" si="5"/>
        <v>https://aiche.onlinelibrary.wiley.com/doi/abs/10.1002/prsb.720060115</v>
      </c>
    </row>
    <row r="325" spans="1:10" ht="47.5" customHeight="1" x14ac:dyDescent="0.35">
      <c r="A325" s="31">
        <v>324</v>
      </c>
      <c r="B325" s="31">
        <v>1987</v>
      </c>
      <c r="C325" s="32" t="s">
        <v>886</v>
      </c>
      <c r="D325" s="32" t="s">
        <v>5086</v>
      </c>
      <c r="E325" s="96" t="s">
        <v>5085</v>
      </c>
      <c r="F325" s="31">
        <v>6</v>
      </c>
      <c r="G325" s="31">
        <v>2</v>
      </c>
      <c r="H325" s="31" t="s">
        <v>4746</v>
      </c>
      <c r="I325" s="31" t="s">
        <v>5087</v>
      </c>
      <c r="J325" s="33" t="str">
        <f t="shared" si="5"/>
        <v>https://aiche.onlinelibrary.wiley.com/doi/abs/10.1002/prsb.720060205</v>
      </c>
    </row>
    <row r="326" spans="1:10" ht="47.5" customHeight="1" x14ac:dyDescent="0.35">
      <c r="A326" s="31">
        <v>325</v>
      </c>
      <c r="B326" s="31">
        <v>1987</v>
      </c>
      <c r="C326" s="32" t="s">
        <v>886</v>
      </c>
      <c r="D326" s="32" t="s">
        <v>5089</v>
      </c>
      <c r="E326" s="96" t="s">
        <v>5088</v>
      </c>
      <c r="F326" s="31">
        <v>6</v>
      </c>
      <c r="G326" s="31">
        <v>2</v>
      </c>
      <c r="H326" s="31" t="s">
        <v>5090</v>
      </c>
      <c r="I326" s="31" t="s">
        <v>5091</v>
      </c>
      <c r="J326" s="33" t="str">
        <f t="shared" si="5"/>
        <v>https://aiche.onlinelibrary.wiley.com/doi/abs/10.1002/prsb.720060206</v>
      </c>
    </row>
    <row r="327" spans="1:10" ht="47.5" customHeight="1" x14ac:dyDescent="0.35">
      <c r="A327" s="31">
        <v>326</v>
      </c>
      <c r="B327" s="31">
        <v>1987</v>
      </c>
      <c r="C327" s="32" t="s">
        <v>886</v>
      </c>
      <c r="D327" s="32" t="s">
        <v>5093</v>
      </c>
      <c r="E327" s="96" t="s">
        <v>5092</v>
      </c>
      <c r="F327" s="31">
        <v>6</v>
      </c>
      <c r="G327" s="31">
        <v>2</v>
      </c>
      <c r="H327" s="31" t="s">
        <v>5094</v>
      </c>
      <c r="I327" s="31" t="s">
        <v>5095</v>
      </c>
      <c r="J327" s="33" t="str">
        <f t="shared" si="5"/>
        <v>https://aiche.onlinelibrary.wiley.com/doi/abs/10.1002/prsb.720060207</v>
      </c>
    </row>
    <row r="328" spans="1:10" ht="47.5" customHeight="1" x14ac:dyDescent="0.35">
      <c r="A328" s="31">
        <v>327</v>
      </c>
      <c r="B328" s="31">
        <v>1987</v>
      </c>
      <c r="C328" s="32" t="s">
        <v>886</v>
      </c>
      <c r="D328" s="32" t="s">
        <v>5097</v>
      </c>
      <c r="E328" s="96" t="s">
        <v>5096</v>
      </c>
      <c r="F328" s="31">
        <v>6</v>
      </c>
      <c r="G328" s="31">
        <v>2</v>
      </c>
      <c r="H328" s="31" t="s">
        <v>5098</v>
      </c>
      <c r="I328" s="31" t="s">
        <v>5099</v>
      </c>
      <c r="J328" s="33" t="str">
        <f t="shared" si="5"/>
        <v>https://aiche.onlinelibrary.wiley.com/doi/abs/10.1002/prsb.720060208</v>
      </c>
    </row>
    <row r="329" spans="1:10" ht="47.5" customHeight="1" x14ac:dyDescent="0.35">
      <c r="A329" s="31">
        <v>328</v>
      </c>
      <c r="B329" s="31">
        <v>1987</v>
      </c>
      <c r="C329" s="32" t="s">
        <v>886</v>
      </c>
      <c r="D329" s="32" t="s">
        <v>5101</v>
      </c>
      <c r="E329" s="96" t="s">
        <v>5100</v>
      </c>
      <c r="F329" s="31">
        <v>6</v>
      </c>
      <c r="G329" s="31">
        <v>2</v>
      </c>
      <c r="H329" s="31" t="s">
        <v>5102</v>
      </c>
      <c r="I329" s="31" t="s">
        <v>5103</v>
      </c>
      <c r="J329" s="33" t="str">
        <f t="shared" si="5"/>
        <v>https://aiche.onlinelibrary.wiley.com/doi/abs/10.1002/prsb.720060209</v>
      </c>
    </row>
    <row r="330" spans="1:10" ht="47.5" customHeight="1" x14ac:dyDescent="0.35">
      <c r="A330" s="31">
        <v>329</v>
      </c>
      <c r="B330" s="31">
        <v>1987</v>
      </c>
      <c r="C330" s="32" t="s">
        <v>886</v>
      </c>
      <c r="D330" s="32" t="s">
        <v>5105</v>
      </c>
      <c r="E330" s="96" t="s">
        <v>5104</v>
      </c>
      <c r="F330" s="31">
        <v>6</v>
      </c>
      <c r="G330" s="31">
        <v>2</v>
      </c>
      <c r="H330" s="31" t="s">
        <v>5106</v>
      </c>
      <c r="I330" s="31" t="s">
        <v>5107</v>
      </c>
      <c r="J330" s="33" t="str">
        <f t="shared" si="5"/>
        <v>https://aiche.onlinelibrary.wiley.com/doi/abs/10.1002/prsb.720060210</v>
      </c>
    </row>
    <row r="331" spans="1:10" ht="47.5" customHeight="1" x14ac:dyDescent="0.35">
      <c r="A331" s="31">
        <v>330</v>
      </c>
      <c r="B331" s="31">
        <v>1987</v>
      </c>
      <c r="C331" s="32" t="s">
        <v>886</v>
      </c>
      <c r="D331" s="32" t="s">
        <v>5108</v>
      </c>
      <c r="E331" s="96"/>
      <c r="F331" s="31">
        <v>6</v>
      </c>
      <c r="G331" s="31">
        <v>2</v>
      </c>
      <c r="H331" s="31" t="s">
        <v>5109</v>
      </c>
      <c r="I331" s="31" t="s">
        <v>5110</v>
      </c>
      <c r="J331" s="33" t="str">
        <f t="shared" si="5"/>
        <v>https://aiche.onlinelibrary.wiley.com/doi/abs/10.1002/prsb.720060202</v>
      </c>
    </row>
    <row r="332" spans="1:10" ht="47.5" customHeight="1" x14ac:dyDescent="0.35">
      <c r="A332" s="31">
        <v>331</v>
      </c>
      <c r="B332" s="31">
        <v>1987</v>
      </c>
      <c r="C332" s="32" t="s">
        <v>886</v>
      </c>
      <c r="D332" s="32" t="s">
        <v>5077</v>
      </c>
      <c r="E332" s="96" t="s">
        <v>1211</v>
      </c>
      <c r="F332" s="31">
        <v>6</v>
      </c>
      <c r="G332" s="31">
        <v>2</v>
      </c>
      <c r="H332" s="31" t="s">
        <v>5111</v>
      </c>
      <c r="I332" s="31" t="s">
        <v>5112</v>
      </c>
      <c r="J332" s="33" t="str">
        <f t="shared" si="5"/>
        <v>https://aiche.onlinelibrary.wiley.com/doi/abs/10.1002/prsb.720060203</v>
      </c>
    </row>
    <row r="333" spans="1:10" ht="47.5" customHeight="1" x14ac:dyDescent="0.35">
      <c r="A333" s="31">
        <v>332</v>
      </c>
      <c r="B333" s="31">
        <v>1987</v>
      </c>
      <c r="C333" s="32" t="s">
        <v>886</v>
      </c>
      <c r="D333" s="32" t="s">
        <v>4791</v>
      </c>
      <c r="E333" s="96"/>
      <c r="F333" s="31">
        <v>6</v>
      </c>
      <c r="G333" s="31">
        <v>2</v>
      </c>
      <c r="H333" s="31" t="s">
        <v>4951</v>
      </c>
      <c r="I333" s="31" t="s">
        <v>5113</v>
      </c>
      <c r="J333" s="33" t="str">
        <f t="shared" si="5"/>
        <v>https://aiche.onlinelibrary.wiley.com/doi/abs/10.1002/prsb.720060204</v>
      </c>
    </row>
    <row r="334" spans="1:10" ht="47.5" customHeight="1" x14ac:dyDescent="0.35">
      <c r="A334" s="31">
        <v>333</v>
      </c>
      <c r="B334" s="31">
        <v>1987</v>
      </c>
      <c r="C334" s="32" t="s">
        <v>886</v>
      </c>
      <c r="D334" s="32" t="s">
        <v>4768</v>
      </c>
      <c r="E334" s="96"/>
      <c r="F334" s="31">
        <v>6</v>
      </c>
      <c r="G334" s="31">
        <v>2</v>
      </c>
      <c r="H334" s="31" t="s">
        <v>4082</v>
      </c>
      <c r="I334" s="31" t="s">
        <v>5114</v>
      </c>
      <c r="J334" s="33" t="str">
        <f t="shared" si="5"/>
        <v>https://aiche.onlinelibrary.wiley.com/doi/abs/10.1002/prsb.720060216</v>
      </c>
    </row>
    <row r="335" spans="1:10" ht="47.5" customHeight="1" x14ac:dyDescent="0.35">
      <c r="A335" s="31">
        <v>334</v>
      </c>
      <c r="B335" s="31">
        <v>1987</v>
      </c>
      <c r="C335" s="32" t="s">
        <v>886</v>
      </c>
      <c r="D335" s="32" t="s">
        <v>1432</v>
      </c>
      <c r="E335" s="96" t="s">
        <v>1430</v>
      </c>
      <c r="F335" s="31">
        <v>6</v>
      </c>
      <c r="G335" s="31">
        <v>2</v>
      </c>
      <c r="H335" s="31" t="s">
        <v>5115</v>
      </c>
      <c r="I335" s="31" t="s">
        <v>5116</v>
      </c>
      <c r="J335" s="33" t="str">
        <f t="shared" si="5"/>
        <v>https://aiche.onlinelibrary.wiley.com/doi/abs/10.1002/prsb.720060211</v>
      </c>
    </row>
    <row r="336" spans="1:10" ht="47.5" customHeight="1" x14ac:dyDescent="0.35">
      <c r="A336" s="31">
        <v>335</v>
      </c>
      <c r="B336" s="31">
        <v>1987</v>
      </c>
      <c r="C336" s="32" t="s">
        <v>886</v>
      </c>
      <c r="D336" s="32" t="s">
        <v>5118</v>
      </c>
      <c r="E336" s="96" t="s">
        <v>5117</v>
      </c>
      <c r="F336" s="31">
        <v>6</v>
      </c>
      <c r="G336" s="31">
        <v>2</v>
      </c>
      <c r="H336" s="31" t="s">
        <v>5119</v>
      </c>
      <c r="I336" s="31" t="s">
        <v>5120</v>
      </c>
      <c r="J336" s="33" t="str">
        <f t="shared" si="5"/>
        <v>https://aiche.onlinelibrary.wiley.com/doi/abs/10.1002/prsb.720060212</v>
      </c>
    </row>
    <row r="337" spans="1:10" ht="47.5" customHeight="1" x14ac:dyDescent="0.35">
      <c r="A337" s="31">
        <v>336</v>
      </c>
      <c r="B337" s="31">
        <v>1987</v>
      </c>
      <c r="C337" s="32" t="s">
        <v>886</v>
      </c>
      <c r="D337" s="32" t="s">
        <v>5122</v>
      </c>
      <c r="E337" s="96" t="s">
        <v>5121</v>
      </c>
      <c r="F337" s="31">
        <v>6</v>
      </c>
      <c r="G337" s="31">
        <v>2</v>
      </c>
      <c r="H337" s="31" t="s">
        <v>5123</v>
      </c>
      <c r="I337" s="31" t="s">
        <v>5124</v>
      </c>
      <c r="J337" s="33" t="str">
        <f t="shared" si="5"/>
        <v>https://aiche.onlinelibrary.wiley.com/doi/abs/10.1002/prsb.720060213</v>
      </c>
    </row>
    <row r="338" spans="1:10" ht="47.5" customHeight="1" x14ac:dyDescent="0.35">
      <c r="A338" s="31">
        <v>337</v>
      </c>
      <c r="B338" s="31">
        <v>1987</v>
      </c>
      <c r="C338" s="32" t="s">
        <v>886</v>
      </c>
      <c r="D338" s="32" t="s">
        <v>5126</v>
      </c>
      <c r="E338" s="96" t="s">
        <v>5125</v>
      </c>
      <c r="F338" s="31">
        <v>6</v>
      </c>
      <c r="G338" s="31">
        <v>2</v>
      </c>
      <c r="H338" s="31" t="s">
        <v>5127</v>
      </c>
      <c r="I338" s="31" t="s">
        <v>5128</v>
      </c>
      <c r="J338" s="33" t="str">
        <f t="shared" si="5"/>
        <v>https://aiche.onlinelibrary.wiley.com/doi/abs/10.1002/prsb.720060214</v>
      </c>
    </row>
    <row r="339" spans="1:10" ht="47.5" customHeight="1" x14ac:dyDescent="0.35">
      <c r="A339" s="31">
        <v>338</v>
      </c>
      <c r="B339" s="31">
        <v>1987</v>
      </c>
      <c r="C339" s="32" t="s">
        <v>886</v>
      </c>
      <c r="D339" s="32" t="s">
        <v>5130</v>
      </c>
      <c r="E339" s="96" t="s">
        <v>5129</v>
      </c>
      <c r="F339" s="31">
        <v>6</v>
      </c>
      <c r="G339" s="31">
        <v>2</v>
      </c>
      <c r="H339" s="31" t="s">
        <v>1512</v>
      </c>
      <c r="I339" s="31" t="s">
        <v>5131</v>
      </c>
      <c r="J339" s="33" t="str">
        <f t="shared" si="5"/>
        <v>https://aiche.onlinelibrary.wiley.com/doi/abs/10.1002/prsb.720060215</v>
      </c>
    </row>
    <row r="340" spans="1:10" ht="47.5" customHeight="1" x14ac:dyDescent="0.35">
      <c r="A340" s="31">
        <v>339</v>
      </c>
      <c r="B340" s="31">
        <v>1987</v>
      </c>
      <c r="C340" s="32" t="s">
        <v>886</v>
      </c>
      <c r="D340" s="32" t="s">
        <v>5077</v>
      </c>
      <c r="E340" s="96" t="s">
        <v>5132</v>
      </c>
      <c r="F340" s="31">
        <v>6</v>
      </c>
      <c r="G340" s="31">
        <v>3</v>
      </c>
      <c r="H340" s="31" t="s">
        <v>4063</v>
      </c>
      <c r="I340" s="31" t="s">
        <v>5133</v>
      </c>
      <c r="J340" s="33" t="str">
        <f t="shared" si="5"/>
        <v>https://aiche.onlinelibrary.wiley.com/doi/abs/10.1002/prsb.720060302</v>
      </c>
    </row>
    <row r="341" spans="1:10" ht="47.5" customHeight="1" x14ac:dyDescent="0.35">
      <c r="A341" s="31">
        <v>340</v>
      </c>
      <c r="B341" s="31">
        <v>1987</v>
      </c>
      <c r="C341" s="32" t="s">
        <v>886</v>
      </c>
      <c r="D341" s="32" t="s">
        <v>4705</v>
      </c>
      <c r="E341" s="96"/>
      <c r="F341" s="31">
        <v>6</v>
      </c>
      <c r="G341" s="31">
        <v>3</v>
      </c>
      <c r="H341" s="31" t="s">
        <v>5134</v>
      </c>
      <c r="I341" s="31" t="s">
        <v>5135</v>
      </c>
      <c r="J341" s="33" t="str">
        <f t="shared" si="5"/>
        <v>https://aiche.onlinelibrary.wiley.com/doi/abs/10.1002/prsb.720060304</v>
      </c>
    </row>
    <row r="342" spans="1:10" ht="47.5" customHeight="1" x14ac:dyDescent="0.35">
      <c r="A342" s="31">
        <v>341</v>
      </c>
      <c r="B342" s="31">
        <v>1987</v>
      </c>
      <c r="C342" s="32" t="s">
        <v>886</v>
      </c>
      <c r="D342" s="32" t="s">
        <v>4981</v>
      </c>
      <c r="E342" s="96" t="s">
        <v>5136</v>
      </c>
      <c r="F342" s="31">
        <v>6</v>
      </c>
      <c r="G342" s="31">
        <v>3</v>
      </c>
      <c r="H342" s="31" t="s">
        <v>5134</v>
      </c>
      <c r="I342" s="31" t="s">
        <v>5137</v>
      </c>
      <c r="J342" s="33" t="str">
        <f t="shared" si="5"/>
        <v>https://aiche.onlinelibrary.wiley.com/doi/abs/10.1002/prsb.720060303</v>
      </c>
    </row>
    <row r="343" spans="1:10" ht="47.5" customHeight="1" x14ac:dyDescent="0.35">
      <c r="A343" s="31">
        <v>342</v>
      </c>
      <c r="B343" s="31">
        <v>1987</v>
      </c>
      <c r="C343" s="32" t="s">
        <v>886</v>
      </c>
      <c r="D343" s="32" t="s">
        <v>4791</v>
      </c>
      <c r="E343" s="96"/>
      <c r="F343" s="31">
        <v>6</v>
      </c>
      <c r="G343" s="31">
        <v>3</v>
      </c>
      <c r="H343" s="31" t="s">
        <v>5138</v>
      </c>
      <c r="I343" s="31" t="s">
        <v>5139</v>
      </c>
      <c r="J343" s="33" t="str">
        <f t="shared" si="5"/>
        <v>https://aiche.onlinelibrary.wiley.com/doi/abs/10.1002/prsb.720060305</v>
      </c>
    </row>
    <row r="344" spans="1:10" ht="47.5" customHeight="1" x14ac:dyDescent="0.35">
      <c r="A344" s="31">
        <v>343</v>
      </c>
      <c r="B344" s="31">
        <v>1987</v>
      </c>
      <c r="C344" s="32" t="s">
        <v>886</v>
      </c>
      <c r="D344" s="32" t="s">
        <v>5141</v>
      </c>
      <c r="E344" s="96" t="s">
        <v>5140</v>
      </c>
      <c r="F344" s="31">
        <v>6</v>
      </c>
      <c r="G344" s="31">
        <v>3</v>
      </c>
      <c r="H344" s="31" t="s">
        <v>4607</v>
      </c>
      <c r="I344" s="31" t="s">
        <v>5142</v>
      </c>
      <c r="J344" s="33" t="str">
        <f t="shared" si="5"/>
        <v>https://aiche.onlinelibrary.wiley.com/doi/abs/10.1002/prsb.720060306</v>
      </c>
    </row>
    <row r="345" spans="1:10" ht="47.5" customHeight="1" x14ac:dyDescent="0.35">
      <c r="A345" s="31">
        <v>344</v>
      </c>
      <c r="B345" s="31">
        <v>1987</v>
      </c>
      <c r="C345" s="32" t="s">
        <v>886</v>
      </c>
      <c r="D345" s="32" t="s">
        <v>5144</v>
      </c>
      <c r="E345" s="96" t="s">
        <v>5143</v>
      </c>
      <c r="F345" s="31">
        <v>6</v>
      </c>
      <c r="G345" s="31">
        <v>3</v>
      </c>
      <c r="H345" s="31" t="s">
        <v>5145</v>
      </c>
      <c r="I345" s="31" t="s">
        <v>5146</v>
      </c>
      <c r="J345" s="33" t="str">
        <f t="shared" si="5"/>
        <v>https://aiche.onlinelibrary.wiley.com/doi/abs/10.1002/prsb.720060307</v>
      </c>
    </row>
    <row r="346" spans="1:10" ht="47.5" customHeight="1" x14ac:dyDescent="0.35">
      <c r="A346" s="31">
        <v>345</v>
      </c>
      <c r="B346" s="31">
        <v>1987</v>
      </c>
      <c r="C346" s="32" t="s">
        <v>886</v>
      </c>
      <c r="D346" s="32" t="s">
        <v>5148</v>
      </c>
      <c r="E346" s="96" t="s">
        <v>5147</v>
      </c>
      <c r="F346" s="31">
        <v>6</v>
      </c>
      <c r="G346" s="31">
        <v>3</v>
      </c>
      <c r="H346" s="31" t="s">
        <v>5149</v>
      </c>
      <c r="I346" s="31" t="s">
        <v>5150</v>
      </c>
      <c r="J346" s="33" t="str">
        <f t="shared" si="5"/>
        <v>https://aiche.onlinelibrary.wiley.com/doi/abs/10.1002/prsb.720060308</v>
      </c>
    </row>
    <row r="347" spans="1:10" ht="47.5" customHeight="1" x14ac:dyDescent="0.35">
      <c r="A347" s="31">
        <v>346</v>
      </c>
      <c r="B347" s="31">
        <v>1987</v>
      </c>
      <c r="C347" s="32" t="s">
        <v>886</v>
      </c>
      <c r="D347" s="32" t="s">
        <v>5152</v>
      </c>
      <c r="E347" s="96" t="s">
        <v>5151</v>
      </c>
      <c r="F347" s="31">
        <v>6</v>
      </c>
      <c r="G347" s="31">
        <v>3</v>
      </c>
      <c r="H347" s="31" t="s">
        <v>5153</v>
      </c>
      <c r="I347" s="31" t="s">
        <v>5154</v>
      </c>
      <c r="J347" s="33" t="str">
        <f t="shared" si="5"/>
        <v>https://aiche.onlinelibrary.wiley.com/doi/abs/10.1002/prsb.720060309</v>
      </c>
    </row>
    <row r="348" spans="1:10" ht="47.5" customHeight="1" x14ac:dyDescent="0.35">
      <c r="A348" s="31">
        <v>347</v>
      </c>
      <c r="B348" s="31">
        <v>1987</v>
      </c>
      <c r="C348" s="32" t="s">
        <v>886</v>
      </c>
      <c r="D348" s="32" t="s">
        <v>5156</v>
      </c>
      <c r="E348" s="96" t="s">
        <v>5155</v>
      </c>
      <c r="F348" s="31">
        <v>6</v>
      </c>
      <c r="G348" s="31">
        <v>3</v>
      </c>
      <c r="H348" s="31" t="s">
        <v>5157</v>
      </c>
      <c r="I348" s="31" t="s">
        <v>5158</v>
      </c>
      <c r="J348" s="33" t="str">
        <f t="shared" si="5"/>
        <v>https://aiche.onlinelibrary.wiley.com/doi/abs/10.1002/prsb.720060310</v>
      </c>
    </row>
    <row r="349" spans="1:10" ht="47.5" customHeight="1" x14ac:dyDescent="0.35">
      <c r="A349" s="31">
        <v>348</v>
      </c>
      <c r="B349" s="31">
        <v>1987</v>
      </c>
      <c r="C349" s="32" t="s">
        <v>886</v>
      </c>
      <c r="D349" s="32" t="s">
        <v>5160</v>
      </c>
      <c r="E349" s="96" t="s">
        <v>5159</v>
      </c>
      <c r="F349" s="31">
        <v>6</v>
      </c>
      <c r="G349" s="31">
        <v>3</v>
      </c>
      <c r="H349" s="31" t="s">
        <v>5161</v>
      </c>
      <c r="I349" s="31" t="s">
        <v>5162</v>
      </c>
      <c r="J349" s="33" t="str">
        <f t="shared" si="5"/>
        <v>https://aiche.onlinelibrary.wiley.com/doi/abs/10.1002/prsb.720060311</v>
      </c>
    </row>
    <row r="350" spans="1:10" ht="47.5" customHeight="1" x14ac:dyDescent="0.35">
      <c r="A350" s="31">
        <v>349</v>
      </c>
      <c r="B350" s="31">
        <v>1987</v>
      </c>
      <c r="C350" s="32" t="s">
        <v>886</v>
      </c>
      <c r="D350" s="32" t="s">
        <v>5164</v>
      </c>
      <c r="E350" s="96" t="s">
        <v>5163</v>
      </c>
      <c r="F350" s="31">
        <v>6</v>
      </c>
      <c r="G350" s="31">
        <v>3</v>
      </c>
      <c r="H350" s="31" t="s">
        <v>5165</v>
      </c>
      <c r="I350" s="31" t="s">
        <v>5166</v>
      </c>
      <c r="J350" s="33" t="str">
        <f t="shared" si="5"/>
        <v>https://aiche.onlinelibrary.wiley.com/doi/abs/10.1002/prsb.720060312</v>
      </c>
    </row>
    <row r="351" spans="1:10" ht="47.5" customHeight="1" x14ac:dyDescent="0.35">
      <c r="A351" s="31">
        <v>350</v>
      </c>
      <c r="B351" s="31">
        <v>1987</v>
      </c>
      <c r="C351" s="32" t="s">
        <v>886</v>
      </c>
      <c r="D351" s="32" t="s">
        <v>5167</v>
      </c>
      <c r="E351" s="96" t="s">
        <v>1128</v>
      </c>
      <c r="F351" s="31">
        <v>6</v>
      </c>
      <c r="G351" s="31">
        <v>3</v>
      </c>
      <c r="H351" s="31" t="s">
        <v>5168</v>
      </c>
      <c r="I351" s="31" t="s">
        <v>5169</v>
      </c>
      <c r="J351" s="33" t="str">
        <f t="shared" si="5"/>
        <v>https://aiche.onlinelibrary.wiley.com/doi/abs/10.1002/prsb.720060313</v>
      </c>
    </row>
    <row r="352" spans="1:10" ht="47.5" customHeight="1" x14ac:dyDescent="0.35">
      <c r="A352" s="31">
        <v>351</v>
      </c>
      <c r="B352" s="31">
        <v>1987</v>
      </c>
      <c r="C352" s="32" t="s">
        <v>886</v>
      </c>
      <c r="D352" s="32" t="s">
        <v>4768</v>
      </c>
      <c r="E352" s="96"/>
      <c r="F352" s="31">
        <v>6</v>
      </c>
      <c r="G352" s="31">
        <v>3</v>
      </c>
      <c r="H352" s="31" t="s">
        <v>5170</v>
      </c>
      <c r="I352" s="31" t="s">
        <v>5171</v>
      </c>
      <c r="J352" s="33" t="str">
        <f t="shared" si="5"/>
        <v>https://aiche.onlinelibrary.wiley.com/doi/abs/10.1002/prsb.720060314</v>
      </c>
    </row>
    <row r="353" spans="1:10" ht="47.5" customHeight="1" x14ac:dyDescent="0.35">
      <c r="A353" s="31">
        <v>352</v>
      </c>
      <c r="B353" s="31">
        <v>1987</v>
      </c>
      <c r="C353" s="32" t="s">
        <v>886</v>
      </c>
      <c r="D353" s="32" t="s">
        <v>5173</v>
      </c>
      <c r="E353" s="96" t="s">
        <v>5172</v>
      </c>
      <c r="F353" s="31">
        <v>6</v>
      </c>
      <c r="G353" s="31">
        <v>4</v>
      </c>
      <c r="H353" s="31" t="s">
        <v>5174</v>
      </c>
      <c r="I353" s="31" t="s">
        <v>5175</v>
      </c>
      <c r="J353" s="33" t="str">
        <f t="shared" si="5"/>
        <v>https://aiche.onlinelibrary.wiley.com/doi/abs/10.1002/prsb.720060404</v>
      </c>
    </row>
    <row r="354" spans="1:10" ht="47.5" customHeight="1" x14ac:dyDescent="0.35">
      <c r="A354" s="31">
        <v>353</v>
      </c>
      <c r="B354" s="31">
        <v>1987</v>
      </c>
      <c r="C354" s="32" t="s">
        <v>886</v>
      </c>
      <c r="D354" s="32" t="s">
        <v>4791</v>
      </c>
      <c r="E354" s="96"/>
      <c r="F354" s="31">
        <v>6</v>
      </c>
      <c r="G354" s="31">
        <v>4</v>
      </c>
      <c r="H354" s="31" t="s">
        <v>5017</v>
      </c>
      <c r="I354" s="31" t="s">
        <v>5176</v>
      </c>
      <c r="J354" s="33" t="str">
        <f t="shared" si="5"/>
        <v>https://aiche.onlinelibrary.wiley.com/doi/abs/10.1002/prsb.720060402</v>
      </c>
    </row>
    <row r="355" spans="1:10" ht="47.5" customHeight="1" x14ac:dyDescent="0.35">
      <c r="A355" s="31">
        <v>354</v>
      </c>
      <c r="B355" s="31">
        <v>1987</v>
      </c>
      <c r="C355" s="32" t="s">
        <v>886</v>
      </c>
      <c r="D355" s="32" t="s">
        <v>5178</v>
      </c>
      <c r="E355" s="96" t="s">
        <v>5177</v>
      </c>
      <c r="F355" s="31">
        <v>6</v>
      </c>
      <c r="G355" s="31">
        <v>4</v>
      </c>
      <c r="H355" s="31" t="s">
        <v>5179</v>
      </c>
      <c r="I355" s="31" t="s">
        <v>5180</v>
      </c>
      <c r="J355" s="33" t="str">
        <f t="shared" si="5"/>
        <v>https://aiche.onlinelibrary.wiley.com/doi/abs/10.1002/prsb.720060403</v>
      </c>
    </row>
    <row r="356" spans="1:10" ht="47.5" customHeight="1" x14ac:dyDescent="0.35">
      <c r="A356" s="31">
        <v>355</v>
      </c>
      <c r="B356" s="31">
        <v>1987</v>
      </c>
      <c r="C356" s="32" t="s">
        <v>886</v>
      </c>
      <c r="D356" s="32" t="s">
        <v>5181</v>
      </c>
      <c r="E356" s="96" t="s">
        <v>1244</v>
      </c>
      <c r="F356" s="31">
        <v>6</v>
      </c>
      <c r="G356" s="31">
        <v>4</v>
      </c>
      <c r="H356" s="31" t="s">
        <v>4152</v>
      </c>
      <c r="I356" s="31" t="s">
        <v>5182</v>
      </c>
      <c r="J356" s="33" t="str">
        <f t="shared" si="5"/>
        <v>https://aiche.onlinelibrary.wiley.com/doi/abs/10.1002/prsb.720060405</v>
      </c>
    </row>
    <row r="357" spans="1:10" ht="47.5" customHeight="1" x14ac:dyDescent="0.35">
      <c r="A357" s="31">
        <v>356</v>
      </c>
      <c r="B357" s="31">
        <v>1987</v>
      </c>
      <c r="C357" s="32" t="s">
        <v>886</v>
      </c>
      <c r="D357" s="32" t="s">
        <v>5184</v>
      </c>
      <c r="E357" s="96" t="s">
        <v>5183</v>
      </c>
      <c r="F357" s="31">
        <v>6</v>
      </c>
      <c r="G357" s="31">
        <v>4</v>
      </c>
      <c r="H357" s="31" t="s">
        <v>1702</v>
      </c>
      <c r="I357" s="31" t="s">
        <v>5185</v>
      </c>
      <c r="J357" s="33" t="str">
        <f t="shared" si="5"/>
        <v>https://aiche.onlinelibrary.wiley.com/doi/abs/10.1002/prsb.720060406</v>
      </c>
    </row>
    <row r="358" spans="1:10" ht="47.5" customHeight="1" x14ac:dyDescent="0.35">
      <c r="A358" s="31">
        <v>357</v>
      </c>
      <c r="B358" s="31">
        <v>1987</v>
      </c>
      <c r="C358" s="32" t="s">
        <v>886</v>
      </c>
      <c r="D358" s="32" t="s">
        <v>5187</v>
      </c>
      <c r="E358" s="96" t="s">
        <v>5186</v>
      </c>
      <c r="F358" s="31">
        <v>6</v>
      </c>
      <c r="G358" s="31">
        <v>4</v>
      </c>
      <c r="H358" s="31" t="s">
        <v>5188</v>
      </c>
      <c r="I358" s="31" t="s">
        <v>5189</v>
      </c>
      <c r="J358" s="33" t="str">
        <f t="shared" si="5"/>
        <v>https://aiche.onlinelibrary.wiley.com/doi/abs/10.1002/prsb.720060407</v>
      </c>
    </row>
    <row r="359" spans="1:10" ht="47.5" customHeight="1" x14ac:dyDescent="0.35">
      <c r="A359" s="31">
        <v>358</v>
      </c>
      <c r="B359" s="31">
        <v>1987</v>
      </c>
      <c r="C359" s="32" t="s">
        <v>886</v>
      </c>
      <c r="D359" s="32" t="s">
        <v>5191</v>
      </c>
      <c r="E359" s="96" t="s">
        <v>5190</v>
      </c>
      <c r="F359" s="31">
        <v>6</v>
      </c>
      <c r="G359" s="31">
        <v>4</v>
      </c>
      <c r="H359" s="31" t="s">
        <v>4660</v>
      </c>
      <c r="I359" s="31" t="s">
        <v>5192</v>
      </c>
      <c r="J359" s="33" t="str">
        <f t="shared" si="5"/>
        <v>https://aiche.onlinelibrary.wiley.com/doi/abs/10.1002/prsb.720060408</v>
      </c>
    </row>
    <row r="360" spans="1:10" ht="47.5" customHeight="1" x14ac:dyDescent="0.35">
      <c r="A360" s="31">
        <v>359</v>
      </c>
      <c r="B360" s="31">
        <v>1987</v>
      </c>
      <c r="C360" s="32" t="s">
        <v>886</v>
      </c>
      <c r="D360" s="32" t="s">
        <v>5194</v>
      </c>
      <c r="E360" s="96" t="s">
        <v>5193</v>
      </c>
      <c r="F360" s="31">
        <v>6</v>
      </c>
      <c r="G360" s="31">
        <v>4</v>
      </c>
      <c r="H360" s="31" t="s">
        <v>5195</v>
      </c>
      <c r="I360" s="31" t="s">
        <v>5196</v>
      </c>
      <c r="J360" s="33" t="str">
        <f t="shared" si="5"/>
        <v>https://aiche.onlinelibrary.wiley.com/doi/abs/10.1002/prsb.720060409</v>
      </c>
    </row>
    <row r="361" spans="1:10" ht="47.5" customHeight="1" x14ac:dyDescent="0.35">
      <c r="A361" s="31">
        <v>360</v>
      </c>
      <c r="B361" s="31">
        <v>1987</v>
      </c>
      <c r="C361" s="32" t="s">
        <v>886</v>
      </c>
      <c r="D361" s="32" t="s">
        <v>1427</v>
      </c>
      <c r="E361" s="96" t="s">
        <v>1425</v>
      </c>
      <c r="F361" s="31">
        <v>6</v>
      </c>
      <c r="G361" s="31">
        <v>4</v>
      </c>
      <c r="H361" s="31" t="s">
        <v>5197</v>
      </c>
      <c r="I361" s="31" t="s">
        <v>5198</v>
      </c>
      <c r="J361" s="33" t="str">
        <f t="shared" si="5"/>
        <v>https://aiche.onlinelibrary.wiley.com/doi/abs/10.1002/prsb.720060410</v>
      </c>
    </row>
    <row r="362" spans="1:10" ht="47.5" customHeight="1" x14ac:dyDescent="0.35">
      <c r="A362" s="31">
        <v>361</v>
      </c>
      <c r="B362" s="31">
        <v>1987</v>
      </c>
      <c r="C362" s="32" t="s">
        <v>886</v>
      </c>
      <c r="D362" s="32" t="s">
        <v>5199</v>
      </c>
      <c r="E362" s="96" t="s">
        <v>5132</v>
      </c>
      <c r="F362" s="31">
        <v>6</v>
      </c>
      <c r="G362" s="31">
        <v>4</v>
      </c>
      <c r="H362" s="31" t="s">
        <v>5200</v>
      </c>
      <c r="I362" s="31" t="s">
        <v>5201</v>
      </c>
      <c r="J362" s="33" t="str">
        <f t="shared" si="5"/>
        <v>https://aiche.onlinelibrary.wiley.com/doi/abs/10.1002/prsb.720060411</v>
      </c>
    </row>
    <row r="363" spans="1:10" ht="47.5" customHeight="1" x14ac:dyDescent="0.35">
      <c r="A363" s="31">
        <v>362</v>
      </c>
      <c r="B363" s="31">
        <v>1987</v>
      </c>
      <c r="C363" s="32" t="s">
        <v>886</v>
      </c>
      <c r="D363" s="32" t="s">
        <v>5203</v>
      </c>
      <c r="E363" s="96" t="s">
        <v>5202</v>
      </c>
      <c r="F363" s="31">
        <v>6</v>
      </c>
      <c r="G363" s="31">
        <v>4</v>
      </c>
      <c r="H363" s="31" t="s">
        <v>5204</v>
      </c>
      <c r="I363" s="31" t="s">
        <v>5205</v>
      </c>
      <c r="J363" s="33" t="str">
        <f t="shared" si="5"/>
        <v>https://aiche.onlinelibrary.wiley.com/doi/abs/10.1002/prsb.720060412</v>
      </c>
    </row>
    <row r="364" spans="1:10" ht="47.5" customHeight="1" x14ac:dyDescent="0.35">
      <c r="A364" s="31">
        <v>363</v>
      </c>
      <c r="B364" s="31">
        <v>1987</v>
      </c>
      <c r="C364" s="32" t="s">
        <v>886</v>
      </c>
      <c r="D364" s="32" t="s">
        <v>5207</v>
      </c>
      <c r="E364" s="96" t="s">
        <v>5206</v>
      </c>
      <c r="F364" s="31">
        <v>6</v>
      </c>
      <c r="G364" s="31">
        <v>4</v>
      </c>
      <c r="H364" s="31" t="s">
        <v>5208</v>
      </c>
      <c r="I364" s="31" t="s">
        <v>5209</v>
      </c>
      <c r="J364" s="33" t="str">
        <f t="shared" si="5"/>
        <v>https://aiche.onlinelibrary.wiley.com/doi/abs/10.1002/prsb.720060413</v>
      </c>
    </row>
    <row r="365" spans="1:10" ht="47.5" customHeight="1" x14ac:dyDescent="0.35">
      <c r="A365" s="31">
        <v>364</v>
      </c>
      <c r="B365" s="31">
        <v>1987</v>
      </c>
      <c r="C365" s="32" t="s">
        <v>886</v>
      </c>
      <c r="D365" s="32" t="s">
        <v>5211</v>
      </c>
      <c r="E365" s="96" t="s">
        <v>5210</v>
      </c>
      <c r="F365" s="31">
        <v>6</v>
      </c>
      <c r="G365" s="31">
        <v>4</v>
      </c>
      <c r="H365" s="31" t="s">
        <v>5212</v>
      </c>
      <c r="I365" s="31" t="s">
        <v>5213</v>
      </c>
      <c r="J365" s="33" t="str">
        <f t="shared" si="5"/>
        <v>https://aiche.onlinelibrary.wiley.com/doi/abs/10.1002/prsb.720060414</v>
      </c>
    </row>
    <row r="366" spans="1:10" ht="47.5" customHeight="1" x14ac:dyDescent="0.35">
      <c r="A366" s="31">
        <v>365</v>
      </c>
      <c r="B366" s="31">
        <v>1987</v>
      </c>
      <c r="C366" s="32" t="s">
        <v>886</v>
      </c>
      <c r="D366" s="32" t="s">
        <v>5215</v>
      </c>
      <c r="E366" s="96" t="s">
        <v>5214</v>
      </c>
      <c r="F366" s="31">
        <v>6</v>
      </c>
      <c r="G366" s="31">
        <v>4</v>
      </c>
      <c r="H366" s="31" t="s">
        <v>5216</v>
      </c>
      <c r="I366" s="31" t="s">
        <v>5217</v>
      </c>
      <c r="J366" s="33" t="str">
        <f t="shared" si="5"/>
        <v>https://aiche.onlinelibrary.wiley.com/doi/abs/10.1002/prsb.720060415</v>
      </c>
    </row>
    <row r="367" spans="1:10" ht="47.5" customHeight="1" x14ac:dyDescent="0.35">
      <c r="A367" s="31">
        <v>366</v>
      </c>
      <c r="B367" s="31">
        <v>1987</v>
      </c>
      <c r="C367" s="32" t="s">
        <v>886</v>
      </c>
      <c r="D367" s="32" t="s">
        <v>4768</v>
      </c>
      <c r="E367" s="96"/>
      <c r="F367" s="31">
        <v>6</v>
      </c>
      <c r="G367" s="31">
        <v>4</v>
      </c>
      <c r="H367" s="31" t="s">
        <v>5218</v>
      </c>
      <c r="I367" s="31" t="s">
        <v>5219</v>
      </c>
      <c r="J367" s="33" t="str">
        <f t="shared" si="5"/>
        <v>https://aiche.onlinelibrary.wiley.com/doi/abs/10.1002/prsb.720060416</v>
      </c>
    </row>
    <row r="368" spans="1:10" ht="47.5" customHeight="1" x14ac:dyDescent="0.35">
      <c r="A368" s="31">
        <v>367</v>
      </c>
      <c r="B368" s="31">
        <v>1988</v>
      </c>
      <c r="C368" s="32" t="s">
        <v>886</v>
      </c>
      <c r="D368" s="32" t="s">
        <v>5220</v>
      </c>
      <c r="E368" s="96"/>
      <c r="F368" s="31">
        <v>7</v>
      </c>
      <c r="G368" s="31">
        <v>1</v>
      </c>
      <c r="H368" s="31" t="s">
        <v>5221</v>
      </c>
      <c r="I368" s="31" t="s">
        <v>5222</v>
      </c>
      <c r="J368" s="33" t="str">
        <f t="shared" si="5"/>
        <v>https://aiche.onlinelibrary.wiley.com/doi/abs/10.1002/prsb.720070107</v>
      </c>
    </row>
    <row r="369" spans="1:10" ht="47.5" customHeight="1" x14ac:dyDescent="0.35">
      <c r="A369" s="31">
        <v>368</v>
      </c>
      <c r="B369" s="31">
        <v>1988</v>
      </c>
      <c r="C369" s="32" t="s">
        <v>886</v>
      </c>
      <c r="D369" s="32" t="s">
        <v>1451</v>
      </c>
      <c r="E369" s="96" t="s">
        <v>1449</v>
      </c>
      <c r="F369" s="31">
        <v>7</v>
      </c>
      <c r="G369" s="31">
        <v>1</v>
      </c>
      <c r="H369" s="31" t="s">
        <v>1452</v>
      </c>
      <c r="I369" s="31" t="s">
        <v>5223</v>
      </c>
      <c r="J369" s="33" t="str">
        <f t="shared" si="5"/>
        <v>https://aiche.onlinelibrary.wiley.com/doi/abs/10.1002/prsb.720070108</v>
      </c>
    </row>
    <row r="370" spans="1:10" ht="47.5" customHeight="1" x14ac:dyDescent="0.35">
      <c r="A370" s="31">
        <v>369</v>
      </c>
      <c r="B370" s="31">
        <v>1988</v>
      </c>
      <c r="C370" s="32" t="s">
        <v>886</v>
      </c>
      <c r="D370" s="32" t="s">
        <v>1464</v>
      </c>
      <c r="E370" s="96" t="s">
        <v>1465</v>
      </c>
      <c r="F370" s="31">
        <v>7</v>
      </c>
      <c r="G370" s="31">
        <v>1</v>
      </c>
      <c r="H370" s="31" t="s">
        <v>1466</v>
      </c>
      <c r="I370" s="31" t="s">
        <v>5224</v>
      </c>
      <c r="J370" s="33" t="str">
        <f t="shared" si="5"/>
        <v>https://aiche.onlinelibrary.wiley.com/doi/abs/10.1002/prsb.720070109</v>
      </c>
    </row>
    <row r="371" spans="1:10" ht="47.5" customHeight="1" x14ac:dyDescent="0.35">
      <c r="A371" s="31">
        <v>370</v>
      </c>
      <c r="B371" s="31">
        <v>1988</v>
      </c>
      <c r="C371" s="32" t="s">
        <v>886</v>
      </c>
      <c r="D371" s="32" t="s">
        <v>1459</v>
      </c>
      <c r="E371" s="96" t="s">
        <v>1457</v>
      </c>
      <c r="F371" s="31">
        <v>7</v>
      </c>
      <c r="G371" s="31">
        <v>1</v>
      </c>
      <c r="H371" s="31" t="s">
        <v>1460</v>
      </c>
      <c r="I371" s="31" t="s">
        <v>5225</v>
      </c>
      <c r="J371" s="33" t="str">
        <f t="shared" si="5"/>
        <v>https://aiche.onlinelibrary.wiley.com/doi/abs/10.1002/prsb.720070110</v>
      </c>
    </row>
    <row r="372" spans="1:10" ht="47.5" customHeight="1" x14ac:dyDescent="0.35">
      <c r="A372" s="31">
        <v>371</v>
      </c>
      <c r="B372" s="31">
        <v>1988</v>
      </c>
      <c r="C372" s="32" t="s">
        <v>886</v>
      </c>
      <c r="D372" s="32" t="s">
        <v>1446</v>
      </c>
      <c r="E372" s="96" t="s">
        <v>1443</v>
      </c>
      <c r="F372" s="31">
        <v>7</v>
      </c>
      <c r="G372" s="31">
        <v>1</v>
      </c>
      <c r="H372" s="31" t="s">
        <v>1447</v>
      </c>
      <c r="I372" s="31" t="s">
        <v>5226</v>
      </c>
      <c r="J372" s="33" t="str">
        <f t="shared" si="5"/>
        <v>https://aiche.onlinelibrary.wiley.com/doi/abs/10.1002/prsb.720070111</v>
      </c>
    </row>
    <row r="373" spans="1:10" ht="47.5" customHeight="1" x14ac:dyDescent="0.35">
      <c r="A373" s="31">
        <v>372</v>
      </c>
      <c r="B373" s="31">
        <v>1988</v>
      </c>
      <c r="C373" s="32" t="s">
        <v>886</v>
      </c>
      <c r="D373" s="32" t="s">
        <v>5228</v>
      </c>
      <c r="E373" s="96" t="s">
        <v>5227</v>
      </c>
      <c r="F373" s="31">
        <v>7</v>
      </c>
      <c r="G373" s="31">
        <v>1</v>
      </c>
      <c r="H373" s="31" t="s">
        <v>5229</v>
      </c>
      <c r="I373" s="31" t="s">
        <v>5230</v>
      </c>
      <c r="J373" s="33" t="str">
        <f t="shared" si="5"/>
        <v>https://aiche.onlinelibrary.wiley.com/doi/abs/10.1002/prsb.720070112</v>
      </c>
    </row>
    <row r="374" spans="1:10" ht="47.5" customHeight="1" x14ac:dyDescent="0.35">
      <c r="A374" s="31">
        <v>373</v>
      </c>
      <c r="B374" s="31">
        <v>1988</v>
      </c>
      <c r="C374" s="32" t="s">
        <v>886</v>
      </c>
      <c r="D374" s="32" t="s">
        <v>1565</v>
      </c>
      <c r="E374" s="96" t="s">
        <v>1566</v>
      </c>
      <c r="F374" s="31">
        <v>7</v>
      </c>
      <c r="G374" s="31">
        <v>1</v>
      </c>
      <c r="H374" s="31" t="s">
        <v>1567</v>
      </c>
      <c r="I374" s="31" t="s">
        <v>5231</v>
      </c>
      <c r="J374" s="33" t="str">
        <f t="shared" si="5"/>
        <v>https://aiche.onlinelibrary.wiley.com/doi/abs/10.1002/prsb.720070113</v>
      </c>
    </row>
    <row r="375" spans="1:10" ht="47.5" customHeight="1" x14ac:dyDescent="0.35">
      <c r="A375" s="31">
        <v>374</v>
      </c>
      <c r="B375" s="31">
        <v>1988</v>
      </c>
      <c r="C375" s="32" t="s">
        <v>886</v>
      </c>
      <c r="D375" s="32" t="s">
        <v>5232</v>
      </c>
      <c r="E375" s="96" t="s">
        <v>1566</v>
      </c>
      <c r="F375" s="31">
        <v>7</v>
      </c>
      <c r="G375" s="31">
        <v>1</v>
      </c>
      <c r="H375" s="31" t="s">
        <v>5233</v>
      </c>
      <c r="I375" s="31" t="s">
        <v>5234</v>
      </c>
      <c r="J375" s="33" t="str">
        <f t="shared" si="5"/>
        <v>https://aiche.onlinelibrary.wiley.com/doi/abs/10.1002/prsb.720070114</v>
      </c>
    </row>
    <row r="376" spans="1:10" ht="47.5" customHeight="1" x14ac:dyDescent="0.35">
      <c r="A376" s="31">
        <v>375</v>
      </c>
      <c r="B376" s="31">
        <v>1988</v>
      </c>
      <c r="C376" s="32" t="s">
        <v>886</v>
      </c>
      <c r="D376" s="32" t="s">
        <v>5077</v>
      </c>
      <c r="E376" s="96" t="s">
        <v>5235</v>
      </c>
      <c r="F376" s="31">
        <v>7</v>
      </c>
      <c r="G376" s="31">
        <v>1</v>
      </c>
      <c r="H376" s="31" t="s">
        <v>4063</v>
      </c>
      <c r="I376" s="31" t="s">
        <v>5236</v>
      </c>
      <c r="J376" s="33" t="str">
        <f t="shared" si="5"/>
        <v>https://aiche.onlinelibrary.wiley.com/doi/abs/10.1002/prsb.720070102</v>
      </c>
    </row>
    <row r="377" spans="1:10" ht="47.5" customHeight="1" x14ac:dyDescent="0.35">
      <c r="A377" s="31">
        <v>376</v>
      </c>
      <c r="B377" s="31">
        <v>1988</v>
      </c>
      <c r="C377" s="32" t="s">
        <v>886</v>
      </c>
      <c r="D377" s="32" t="s">
        <v>5237</v>
      </c>
      <c r="E377" s="96" t="s">
        <v>224</v>
      </c>
      <c r="F377" s="31">
        <v>7</v>
      </c>
      <c r="G377" s="31">
        <v>1</v>
      </c>
      <c r="H377" s="31" t="s">
        <v>4982</v>
      </c>
      <c r="I377" s="31" t="s">
        <v>5238</v>
      </c>
      <c r="J377" s="33" t="str">
        <f t="shared" si="5"/>
        <v>https://aiche.onlinelibrary.wiley.com/doi/abs/10.1002/prsb.720070103</v>
      </c>
    </row>
    <row r="378" spans="1:10" ht="47.5" customHeight="1" x14ac:dyDescent="0.35">
      <c r="A378" s="31">
        <v>377</v>
      </c>
      <c r="B378" s="31">
        <v>1988</v>
      </c>
      <c r="C378" s="32" t="s">
        <v>886</v>
      </c>
      <c r="D378" s="32" t="s">
        <v>4791</v>
      </c>
      <c r="E378" s="96"/>
      <c r="F378" s="31">
        <v>7</v>
      </c>
      <c r="G378" s="31">
        <v>1</v>
      </c>
      <c r="H378" s="31" t="s">
        <v>5134</v>
      </c>
      <c r="I378" s="31" t="s">
        <v>5239</v>
      </c>
      <c r="J378" s="33" t="str">
        <f t="shared" si="5"/>
        <v>https://aiche.onlinelibrary.wiley.com/doi/abs/10.1002/prsb.720070104</v>
      </c>
    </row>
    <row r="379" spans="1:10" ht="47.5" customHeight="1" x14ac:dyDescent="0.35">
      <c r="A379" s="31">
        <v>378</v>
      </c>
      <c r="B379" s="31">
        <v>1988</v>
      </c>
      <c r="C379" s="32" t="s">
        <v>886</v>
      </c>
      <c r="D379" s="32" t="s">
        <v>4768</v>
      </c>
      <c r="E379" s="96" t="s">
        <v>1409</v>
      </c>
      <c r="F379" s="31">
        <v>7</v>
      </c>
      <c r="G379" s="31">
        <v>1</v>
      </c>
      <c r="H379" s="31" t="s">
        <v>5240</v>
      </c>
      <c r="I379" s="31" t="s">
        <v>5241</v>
      </c>
      <c r="J379" s="33" t="str">
        <f t="shared" si="5"/>
        <v>https://aiche.onlinelibrary.wiley.com/doi/abs/10.1002/prsb.720070105</v>
      </c>
    </row>
    <row r="380" spans="1:10" ht="47.5" customHeight="1" x14ac:dyDescent="0.35">
      <c r="A380" s="31">
        <v>379</v>
      </c>
      <c r="B380" s="31">
        <v>1988</v>
      </c>
      <c r="C380" s="32" t="s">
        <v>886</v>
      </c>
      <c r="D380" s="32" t="s">
        <v>5242</v>
      </c>
      <c r="E380" s="96"/>
      <c r="F380" s="31">
        <v>7</v>
      </c>
      <c r="G380" s="31">
        <v>1</v>
      </c>
      <c r="H380" s="31" t="s">
        <v>5243</v>
      </c>
      <c r="I380" s="31" t="s">
        <v>5244</v>
      </c>
      <c r="J380" s="33" t="str">
        <f t="shared" si="5"/>
        <v>https://aiche.onlinelibrary.wiley.com/doi/abs/10.1002/prsb.720070106</v>
      </c>
    </row>
    <row r="381" spans="1:10" ht="47.5" customHeight="1" x14ac:dyDescent="0.35">
      <c r="A381" s="31">
        <v>380</v>
      </c>
      <c r="B381" s="31">
        <v>1988</v>
      </c>
      <c r="C381" s="32" t="s">
        <v>886</v>
      </c>
      <c r="D381" s="32" t="s">
        <v>4768</v>
      </c>
      <c r="E381" s="96"/>
      <c r="F381" s="31">
        <v>7</v>
      </c>
      <c r="G381" s="31">
        <v>2</v>
      </c>
      <c r="H381" s="31" t="s">
        <v>5245</v>
      </c>
      <c r="I381" s="31" t="s">
        <v>5246</v>
      </c>
      <c r="J381" s="33" t="str">
        <f t="shared" si="5"/>
        <v>https://aiche.onlinelibrary.wiley.com/doi/abs/10.1002/prsb.720070214</v>
      </c>
    </row>
    <row r="382" spans="1:10" ht="47.5" customHeight="1" x14ac:dyDescent="0.35">
      <c r="A382" s="31">
        <v>381</v>
      </c>
      <c r="B382" s="31">
        <v>1988</v>
      </c>
      <c r="C382" s="32" t="s">
        <v>886</v>
      </c>
      <c r="D382" s="32" t="s">
        <v>5248</v>
      </c>
      <c r="E382" s="96" t="s">
        <v>5247</v>
      </c>
      <c r="F382" s="31">
        <v>7</v>
      </c>
      <c r="G382" s="31">
        <v>2</v>
      </c>
      <c r="H382" s="31" t="s">
        <v>5249</v>
      </c>
      <c r="I382" s="31" t="s">
        <v>5250</v>
      </c>
      <c r="J382" s="33" t="str">
        <f t="shared" si="5"/>
        <v>https://aiche.onlinelibrary.wiley.com/doi/abs/10.1002/prsb.720070204</v>
      </c>
    </row>
    <row r="383" spans="1:10" ht="47.5" customHeight="1" x14ac:dyDescent="0.35">
      <c r="A383" s="31">
        <v>382</v>
      </c>
      <c r="B383" s="31">
        <v>1988</v>
      </c>
      <c r="C383" s="32" t="s">
        <v>886</v>
      </c>
      <c r="D383" s="32" t="s">
        <v>5252</v>
      </c>
      <c r="E383" s="96" t="s">
        <v>5251</v>
      </c>
      <c r="F383" s="31">
        <v>7</v>
      </c>
      <c r="G383" s="31">
        <v>2</v>
      </c>
      <c r="H383" s="31" t="s">
        <v>5253</v>
      </c>
      <c r="I383" s="31" t="s">
        <v>5254</v>
      </c>
      <c r="J383" s="33" t="str">
        <f t="shared" si="5"/>
        <v>https://aiche.onlinelibrary.wiley.com/doi/abs/10.1002/prsb.720070205</v>
      </c>
    </row>
    <row r="384" spans="1:10" ht="47.5" customHeight="1" x14ac:dyDescent="0.35">
      <c r="A384" s="31">
        <v>383</v>
      </c>
      <c r="B384" s="31">
        <v>1988</v>
      </c>
      <c r="C384" s="32" t="s">
        <v>886</v>
      </c>
      <c r="D384" s="32" t="s">
        <v>1530</v>
      </c>
      <c r="E384" s="96" t="s">
        <v>747</v>
      </c>
      <c r="F384" s="31">
        <v>7</v>
      </c>
      <c r="G384" s="31">
        <v>2</v>
      </c>
      <c r="H384" s="31" t="s">
        <v>1531</v>
      </c>
      <c r="I384" s="31" t="s">
        <v>5255</v>
      </c>
      <c r="J384" s="33" t="str">
        <f t="shared" si="5"/>
        <v>https://aiche.onlinelibrary.wiley.com/doi/abs/10.1002/prsb.720070206</v>
      </c>
    </row>
    <row r="385" spans="1:10" ht="47.5" customHeight="1" x14ac:dyDescent="0.35">
      <c r="A385" s="31">
        <v>384</v>
      </c>
      <c r="B385" s="31">
        <v>1988</v>
      </c>
      <c r="C385" s="32" t="s">
        <v>886</v>
      </c>
      <c r="D385" s="32" t="s">
        <v>5077</v>
      </c>
      <c r="E385" s="96" t="s">
        <v>5256</v>
      </c>
      <c r="F385" s="31">
        <v>7</v>
      </c>
      <c r="G385" s="31">
        <v>2</v>
      </c>
      <c r="H385" s="31" t="s">
        <v>5111</v>
      </c>
      <c r="I385" s="31" t="s">
        <v>5257</v>
      </c>
      <c r="J385" s="33" t="str">
        <f t="shared" si="5"/>
        <v>https://aiche.onlinelibrary.wiley.com/doi/abs/10.1002/prsb.720070202</v>
      </c>
    </row>
    <row r="386" spans="1:10" ht="47.5" customHeight="1" x14ac:dyDescent="0.35">
      <c r="A386" s="31">
        <v>385</v>
      </c>
      <c r="B386" s="31">
        <v>1988</v>
      </c>
      <c r="C386" s="32" t="s">
        <v>886</v>
      </c>
      <c r="D386" s="32" t="s">
        <v>4791</v>
      </c>
      <c r="E386" s="96"/>
      <c r="F386" s="31">
        <v>7</v>
      </c>
      <c r="G386" s="31">
        <v>2</v>
      </c>
      <c r="H386" s="31" t="s">
        <v>5258</v>
      </c>
      <c r="I386" s="31" t="s">
        <v>5259</v>
      </c>
      <c r="J386" s="33" t="str">
        <f t="shared" si="5"/>
        <v>https://aiche.onlinelibrary.wiley.com/doi/abs/10.1002/prsb.720070203</v>
      </c>
    </row>
    <row r="387" spans="1:10" ht="47.5" customHeight="1" x14ac:dyDescent="0.35">
      <c r="A387" s="31">
        <v>386</v>
      </c>
      <c r="B387" s="31">
        <v>1988</v>
      </c>
      <c r="C387" s="32" t="s">
        <v>886</v>
      </c>
      <c r="D387" s="32" t="s">
        <v>5261</v>
      </c>
      <c r="E387" s="96" t="s">
        <v>5260</v>
      </c>
      <c r="F387" s="31">
        <v>7</v>
      </c>
      <c r="G387" s="31">
        <v>2</v>
      </c>
      <c r="H387" s="31" t="s">
        <v>5262</v>
      </c>
      <c r="I387" s="31" t="s">
        <v>5263</v>
      </c>
      <c r="J387" s="33" t="str">
        <f t="shared" ref="J387:J450" si="6">HYPERLINK(I387)</f>
        <v>https://aiche.onlinelibrary.wiley.com/doi/abs/10.1002/prsb.720070207</v>
      </c>
    </row>
    <row r="388" spans="1:10" ht="47.5" customHeight="1" x14ac:dyDescent="0.35">
      <c r="A388" s="31">
        <v>387</v>
      </c>
      <c r="B388" s="31">
        <v>1988</v>
      </c>
      <c r="C388" s="32" t="s">
        <v>886</v>
      </c>
      <c r="D388" s="32" t="s">
        <v>5265</v>
      </c>
      <c r="E388" s="96" t="s">
        <v>5264</v>
      </c>
      <c r="F388" s="31">
        <v>7</v>
      </c>
      <c r="G388" s="31">
        <v>2</v>
      </c>
      <c r="H388" s="31" t="s">
        <v>5266</v>
      </c>
      <c r="I388" s="31" t="s">
        <v>5267</v>
      </c>
      <c r="J388" s="33" t="str">
        <f t="shared" si="6"/>
        <v>https://aiche.onlinelibrary.wiley.com/doi/abs/10.1002/prsb.720070208</v>
      </c>
    </row>
    <row r="389" spans="1:10" ht="47.5" customHeight="1" x14ac:dyDescent="0.35">
      <c r="A389" s="31">
        <v>388</v>
      </c>
      <c r="B389" s="31">
        <v>1988</v>
      </c>
      <c r="C389" s="32" t="s">
        <v>886</v>
      </c>
      <c r="D389" s="32" t="s">
        <v>5268</v>
      </c>
      <c r="E389" s="96" t="s">
        <v>551</v>
      </c>
      <c r="F389" s="31">
        <v>7</v>
      </c>
      <c r="G389" s="31">
        <v>2</v>
      </c>
      <c r="H389" s="31" t="s">
        <v>5269</v>
      </c>
      <c r="I389" s="31" t="s">
        <v>5270</v>
      </c>
      <c r="J389" s="33" t="str">
        <f t="shared" si="6"/>
        <v>https://aiche.onlinelibrary.wiley.com/doi/abs/10.1002/prsb.720070209</v>
      </c>
    </row>
    <row r="390" spans="1:10" ht="47.5" customHeight="1" x14ac:dyDescent="0.35">
      <c r="A390" s="31">
        <v>389</v>
      </c>
      <c r="B390" s="31">
        <v>1988</v>
      </c>
      <c r="C390" s="32" t="s">
        <v>886</v>
      </c>
      <c r="D390" s="32" t="s">
        <v>1510</v>
      </c>
      <c r="E390" s="96" t="s">
        <v>1511</v>
      </c>
      <c r="F390" s="31">
        <v>7</v>
      </c>
      <c r="G390" s="31">
        <v>2</v>
      </c>
      <c r="H390" s="31" t="s">
        <v>1512</v>
      </c>
      <c r="I390" s="31" t="s">
        <v>5271</v>
      </c>
      <c r="J390" s="33" t="str">
        <f t="shared" si="6"/>
        <v>https://aiche.onlinelibrary.wiley.com/doi/abs/10.1002/prsb.720070210</v>
      </c>
    </row>
    <row r="391" spans="1:10" ht="47.5" customHeight="1" x14ac:dyDescent="0.35">
      <c r="A391" s="31">
        <v>390</v>
      </c>
      <c r="B391" s="31">
        <v>1988</v>
      </c>
      <c r="C391" s="32" t="s">
        <v>886</v>
      </c>
      <c r="D391" s="32" t="s">
        <v>1518</v>
      </c>
      <c r="E391" s="96" t="s">
        <v>1519</v>
      </c>
      <c r="F391" s="31">
        <v>7</v>
      </c>
      <c r="G391" s="31">
        <v>2</v>
      </c>
      <c r="H391" s="31" t="s">
        <v>1520</v>
      </c>
      <c r="I391" s="31" t="s">
        <v>5272</v>
      </c>
      <c r="J391" s="33" t="str">
        <f t="shared" si="6"/>
        <v>https://aiche.onlinelibrary.wiley.com/doi/abs/10.1002/prsb.720070211</v>
      </c>
    </row>
    <row r="392" spans="1:10" ht="47.5" customHeight="1" x14ac:dyDescent="0.35">
      <c r="A392" s="31">
        <v>391</v>
      </c>
      <c r="B392" s="31">
        <v>1988</v>
      </c>
      <c r="C392" s="32" t="s">
        <v>886</v>
      </c>
      <c r="D392" s="32" t="s">
        <v>5274</v>
      </c>
      <c r="E392" s="96" t="s">
        <v>5273</v>
      </c>
      <c r="F392" s="31">
        <v>7</v>
      </c>
      <c r="G392" s="31">
        <v>2</v>
      </c>
      <c r="H392" s="31" t="s">
        <v>5275</v>
      </c>
      <c r="I392" s="31" t="s">
        <v>5276</v>
      </c>
      <c r="J392" s="33" t="str">
        <f t="shared" si="6"/>
        <v>https://aiche.onlinelibrary.wiley.com/doi/abs/10.1002/prsb.720070212</v>
      </c>
    </row>
    <row r="393" spans="1:10" ht="47.5" customHeight="1" x14ac:dyDescent="0.35">
      <c r="A393" s="31">
        <v>392</v>
      </c>
      <c r="B393" s="31">
        <v>1988</v>
      </c>
      <c r="C393" s="32" t="s">
        <v>886</v>
      </c>
      <c r="D393" s="32" t="s">
        <v>1491</v>
      </c>
      <c r="E393" s="96" t="s">
        <v>1492</v>
      </c>
      <c r="F393" s="31">
        <v>7</v>
      </c>
      <c r="G393" s="31">
        <v>2</v>
      </c>
      <c r="H393" s="31" t="s">
        <v>1493</v>
      </c>
      <c r="I393" s="31" t="s">
        <v>5277</v>
      </c>
      <c r="J393" s="33" t="str">
        <f t="shared" si="6"/>
        <v>https://aiche.onlinelibrary.wiley.com/doi/abs/10.1002/prsb.720070213</v>
      </c>
    </row>
    <row r="394" spans="1:10" ht="47.5" customHeight="1" x14ac:dyDescent="0.35">
      <c r="A394" s="31">
        <v>393</v>
      </c>
      <c r="B394" s="31">
        <v>1988</v>
      </c>
      <c r="C394" s="32" t="s">
        <v>886</v>
      </c>
      <c r="D394" s="32" t="s">
        <v>4116</v>
      </c>
      <c r="E394" s="96"/>
      <c r="F394" s="31">
        <v>7</v>
      </c>
      <c r="G394" s="31">
        <v>3</v>
      </c>
      <c r="H394" s="31" t="s">
        <v>4336</v>
      </c>
      <c r="I394" s="31" t="s">
        <v>5278</v>
      </c>
      <c r="J394" s="33" t="str">
        <f t="shared" si="6"/>
        <v>https://aiche.onlinelibrary.wiley.com/doi/abs/10.1002/prsb.720070302</v>
      </c>
    </row>
    <row r="395" spans="1:10" ht="47.5" customHeight="1" x14ac:dyDescent="0.35">
      <c r="A395" s="31">
        <v>394</v>
      </c>
      <c r="B395" s="31">
        <v>1988</v>
      </c>
      <c r="C395" s="32" t="s">
        <v>886</v>
      </c>
      <c r="D395" s="32" t="s">
        <v>5077</v>
      </c>
      <c r="E395" s="96" t="s">
        <v>834</v>
      </c>
      <c r="F395" s="31">
        <v>7</v>
      </c>
      <c r="G395" s="31">
        <v>3</v>
      </c>
      <c r="H395" s="31" t="s">
        <v>5134</v>
      </c>
      <c r="I395" s="31" t="s">
        <v>5279</v>
      </c>
      <c r="J395" s="33" t="str">
        <f t="shared" si="6"/>
        <v>https://aiche.onlinelibrary.wiley.com/doi/abs/10.1002/prsb.720070303</v>
      </c>
    </row>
    <row r="396" spans="1:10" ht="47.5" customHeight="1" x14ac:dyDescent="0.35">
      <c r="A396" s="31">
        <v>395</v>
      </c>
      <c r="B396" s="31">
        <v>1988</v>
      </c>
      <c r="C396" s="32" t="s">
        <v>886</v>
      </c>
      <c r="D396" s="32" t="s">
        <v>5281</v>
      </c>
      <c r="E396" s="96" t="s">
        <v>5280</v>
      </c>
      <c r="F396" s="31">
        <v>7</v>
      </c>
      <c r="G396" s="31">
        <v>3</v>
      </c>
      <c r="H396" s="31" t="s">
        <v>5282</v>
      </c>
      <c r="I396" s="31" t="s">
        <v>5283</v>
      </c>
      <c r="J396" s="33" t="str">
        <f t="shared" si="6"/>
        <v>https://aiche.onlinelibrary.wiley.com/doi/abs/10.1002/prsb.720070304</v>
      </c>
    </row>
    <row r="397" spans="1:10" ht="47.5" customHeight="1" x14ac:dyDescent="0.35">
      <c r="A397" s="31">
        <v>396</v>
      </c>
      <c r="B397" s="31">
        <v>1988</v>
      </c>
      <c r="C397" s="32" t="s">
        <v>886</v>
      </c>
      <c r="D397" s="32" t="s">
        <v>4768</v>
      </c>
      <c r="E397" s="96"/>
      <c r="F397" s="31">
        <v>7</v>
      </c>
      <c r="G397" s="31">
        <v>3</v>
      </c>
      <c r="H397" s="31" t="s">
        <v>5284</v>
      </c>
      <c r="I397" s="31" t="s">
        <v>5285</v>
      </c>
      <c r="J397" s="33" t="str">
        <f t="shared" si="6"/>
        <v>https://aiche.onlinelibrary.wiley.com/doi/abs/10.1002/prsb.720070318</v>
      </c>
    </row>
    <row r="398" spans="1:10" ht="47.5" customHeight="1" x14ac:dyDescent="0.35">
      <c r="A398" s="31">
        <v>397</v>
      </c>
      <c r="B398" s="31">
        <v>1988</v>
      </c>
      <c r="C398" s="32" t="s">
        <v>886</v>
      </c>
      <c r="D398" s="32" t="s">
        <v>1550</v>
      </c>
      <c r="E398" s="96" t="s">
        <v>747</v>
      </c>
      <c r="F398" s="31">
        <v>7</v>
      </c>
      <c r="G398" s="31">
        <v>3</v>
      </c>
      <c r="H398" s="31" t="s">
        <v>1551</v>
      </c>
      <c r="I398" s="31" t="s">
        <v>5286</v>
      </c>
      <c r="J398" s="33" t="str">
        <f t="shared" si="6"/>
        <v>https://aiche.onlinelibrary.wiley.com/doi/abs/10.1002/prsb.720070305</v>
      </c>
    </row>
    <row r="399" spans="1:10" ht="47.5" customHeight="1" x14ac:dyDescent="0.35">
      <c r="A399" s="31">
        <v>398</v>
      </c>
      <c r="B399" s="31">
        <v>1988</v>
      </c>
      <c r="C399" s="32" t="s">
        <v>886</v>
      </c>
      <c r="D399" s="32" t="s">
        <v>1560</v>
      </c>
      <c r="E399" s="96" t="s">
        <v>1558</v>
      </c>
      <c r="F399" s="31">
        <v>7</v>
      </c>
      <c r="G399" s="31">
        <v>3</v>
      </c>
      <c r="H399" s="31" t="s">
        <v>1561</v>
      </c>
      <c r="I399" s="31" t="s">
        <v>5287</v>
      </c>
      <c r="J399" s="33" t="str">
        <f t="shared" si="6"/>
        <v>https://aiche.onlinelibrary.wiley.com/doi/abs/10.1002/prsb.720070306</v>
      </c>
    </row>
    <row r="400" spans="1:10" ht="47.5" customHeight="1" x14ac:dyDescent="0.35">
      <c r="A400" s="31">
        <v>399</v>
      </c>
      <c r="B400" s="31">
        <v>1988</v>
      </c>
      <c r="C400" s="32" t="s">
        <v>886</v>
      </c>
      <c r="D400" s="32" t="s">
        <v>1496</v>
      </c>
      <c r="E400" s="96" t="s">
        <v>1012</v>
      </c>
      <c r="F400" s="31">
        <v>7</v>
      </c>
      <c r="G400" s="31">
        <v>3</v>
      </c>
      <c r="H400" s="31" t="s">
        <v>1497</v>
      </c>
      <c r="I400" s="31" t="s">
        <v>5288</v>
      </c>
      <c r="J400" s="33" t="str">
        <f t="shared" si="6"/>
        <v>https://aiche.onlinelibrary.wiley.com/doi/abs/10.1002/prsb.720070307</v>
      </c>
    </row>
    <row r="401" spans="1:10" ht="47.5" customHeight="1" x14ac:dyDescent="0.35">
      <c r="A401" s="31">
        <v>400</v>
      </c>
      <c r="B401" s="31">
        <v>1988</v>
      </c>
      <c r="C401" s="32" t="s">
        <v>886</v>
      </c>
      <c r="D401" s="32" t="s">
        <v>1486</v>
      </c>
      <c r="E401" s="96" t="s">
        <v>1009</v>
      </c>
      <c r="F401" s="31">
        <v>7</v>
      </c>
      <c r="G401" s="31">
        <v>3</v>
      </c>
      <c r="H401" s="31" t="s">
        <v>1487</v>
      </c>
      <c r="I401" s="31" t="s">
        <v>5289</v>
      </c>
      <c r="J401" s="33" t="str">
        <f t="shared" si="6"/>
        <v>https://aiche.onlinelibrary.wiley.com/doi/abs/10.1002/prsb.720070308</v>
      </c>
    </row>
    <row r="402" spans="1:10" ht="47.5" customHeight="1" x14ac:dyDescent="0.35">
      <c r="A402" s="31">
        <v>401</v>
      </c>
      <c r="B402" s="31">
        <v>1988</v>
      </c>
      <c r="C402" s="32" t="s">
        <v>886</v>
      </c>
      <c r="D402" s="32" t="s">
        <v>5291</v>
      </c>
      <c r="E402" s="96" t="s">
        <v>5290</v>
      </c>
      <c r="F402" s="31">
        <v>7</v>
      </c>
      <c r="G402" s="31">
        <v>3</v>
      </c>
      <c r="H402" s="31" t="s">
        <v>5292</v>
      </c>
      <c r="I402" s="31" t="s">
        <v>5293</v>
      </c>
      <c r="J402" s="33" t="str">
        <f t="shared" si="6"/>
        <v>https://aiche.onlinelibrary.wiley.com/doi/abs/10.1002/prsb.720070309</v>
      </c>
    </row>
    <row r="403" spans="1:10" ht="47.5" customHeight="1" x14ac:dyDescent="0.35">
      <c r="A403" s="31">
        <v>402</v>
      </c>
      <c r="B403" s="31">
        <v>1988</v>
      </c>
      <c r="C403" s="32" t="s">
        <v>886</v>
      </c>
      <c r="D403" s="32" t="s">
        <v>1555</v>
      </c>
      <c r="E403" s="96" t="s">
        <v>1553</v>
      </c>
      <c r="F403" s="31">
        <v>7</v>
      </c>
      <c r="G403" s="31">
        <v>3</v>
      </c>
      <c r="H403" s="31" t="s">
        <v>1556</v>
      </c>
      <c r="I403" s="111" t="s">
        <v>5294</v>
      </c>
      <c r="J403" s="33" t="str">
        <f t="shared" si="6"/>
        <v>https://aiche.onlinelibrary.wiley.com/doi/abs/10.1002/prsb.720070310</v>
      </c>
    </row>
    <row r="404" spans="1:10" ht="47.5" customHeight="1" x14ac:dyDescent="0.35">
      <c r="A404" s="31">
        <v>403</v>
      </c>
      <c r="B404" s="31">
        <v>1988</v>
      </c>
      <c r="C404" s="32" t="s">
        <v>886</v>
      </c>
      <c r="D404" s="32" t="s">
        <v>1477</v>
      </c>
      <c r="E404" s="96" t="s">
        <v>1478</v>
      </c>
      <c r="F404" s="31">
        <v>7</v>
      </c>
      <c r="G404" s="31">
        <v>3</v>
      </c>
      <c r="H404" s="31" t="s">
        <v>1479</v>
      </c>
      <c r="I404" s="31" t="s">
        <v>5295</v>
      </c>
      <c r="J404" s="33" t="str">
        <f t="shared" si="6"/>
        <v>https://aiche.onlinelibrary.wiley.com/doi/abs/10.1002/prsb.720070311</v>
      </c>
    </row>
    <row r="405" spans="1:10" ht="47.5" customHeight="1" x14ac:dyDescent="0.35">
      <c r="A405" s="31">
        <v>404</v>
      </c>
      <c r="B405" s="31">
        <v>1988</v>
      </c>
      <c r="C405" s="32" t="s">
        <v>886</v>
      </c>
      <c r="D405" s="32" t="s">
        <v>5297</v>
      </c>
      <c r="E405" s="96" t="s">
        <v>5296</v>
      </c>
      <c r="F405" s="31">
        <v>7</v>
      </c>
      <c r="G405" s="31">
        <v>3</v>
      </c>
      <c r="H405" s="31" t="s">
        <v>5298</v>
      </c>
      <c r="I405" s="31" t="s">
        <v>5299</v>
      </c>
      <c r="J405" s="33" t="str">
        <f t="shared" si="6"/>
        <v>https://aiche.onlinelibrary.wiley.com/doi/abs/10.1002/prsb.720070312</v>
      </c>
    </row>
    <row r="406" spans="1:10" ht="47.5" customHeight="1" x14ac:dyDescent="0.35">
      <c r="A406" s="31">
        <v>405</v>
      </c>
      <c r="B406" s="31">
        <v>1988</v>
      </c>
      <c r="C406" s="32" t="s">
        <v>886</v>
      </c>
      <c r="D406" s="32" t="s">
        <v>5301</v>
      </c>
      <c r="E406" s="96" t="s">
        <v>5300</v>
      </c>
      <c r="F406" s="31">
        <v>7</v>
      </c>
      <c r="G406" s="31">
        <v>3</v>
      </c>
      <c r="H406" s="31" t="s">
        <v>4164</v>
      </c>
      <c r="I406" s="31" t="s">
        <v>5302</v>
      </c>
      <c r="J406" s="33" t="str">
        <f t="shared" si="6"/>
        <v>https://aiche.onlinelibrary.wiley.com/doi/abs/10.1002/prsb.720070313</v>
      </c>
    </row>
    <row r="407" spans="1:10" ht="47.5" customHeight="1" x14ac:dyDescent="0.35">
      <c r="A407" s="31">
        <v>406</v>
      </c>
      <c r="B407" s="31">
        <v>1988</v>
      </c>
      <c r="C407" s="32" t="s">
        <v>886</v>
      </c>
      <c r="D407" s="32" t="s">
        <v>1524</v>
      </c>
      <c r="E407" s="96" t="s">
        <v>1525</v>
      </c>
      <c r="F407" s="31">
        <v>7</v>
      </c>
      <c r="G407" s="31">
        <v>3</v>
      </c>
      <c r="H407" s="31" t="s">
        <v>1526</v>
      </c>
      <c r="I407" s="31" t="s">
        <v>5303</v>
      </c>
      <c r="J407" s="33" t="str">
        <f t="shared" si="6"/>
        <v>https://aiche.onlinelibrary.wiley.com/doi/abs/10.1002/prsb.720070314</v>
      </c>
    </row>
    <row r="408" spans="1:10" ht="47.5" customHeight="1" x14ac:dyDescent="0.35">
      <c r="A408" s="31">
        <v>407</v>
      </c>
      <c r="B408" s="31">
        <v>1988</v>
      </c>
      <c r="C408" s="32" t="s">
        <v>886</v>
      </c>
      <c r="D408" s="32" t="s">
        <v>5305</v>
      </c>
      <c r="E408" s="96" t="s">
        <v>5304</v>
      </c>
      <c r="F408" s="31">
        <v>7</v>
      </c>
      <c r="G408" s="31">
        <v>3</v>
      </c>
      <c r="H408" s="31" t="s">
        <v>5306</v>
      </c>
      <c r="I408" s="31" t="s">
        <v>5307</v>
      </c>
      <c r="J408" s="33" t="str">
        <f t="shared" si="6"/>
        <v>https://aiche.onlinelibrary.wiley.com/doi/abs/10.1002/prsb.720070315</v>
      </c>
    </row>
    <row r="409" spans="1:10" ht="47.5" customHeight="1" x14ac:dyDescent="0.35">
      <c r="A409" s="31">
        <v>408</v>
      </c>
      <c r="B409" s="31">
        <v>1988</v>
      </c>
      <c r="C409" s="32" t="s">
        <v>886</v>
      </c>
      <c r="D409" s="32" t="s">
        <v>5309</v>
      </c>
      <c r="E409" s="96" t="s">
        <v>5308</v>
      </c>
      <c r="F409" s="31">
        <v>7</v>
      </c>
      <c r="G409" s="31">
        <v>3</v>
      </c>
      <c r="H409" s="31" t="s">
        <v>5310</v>
      </c>
      <c r="I409" s="31" t="s">
        <v>5311</v>
      </c>
      <c r="J409" s="33" t="str">
        <f t="shared" si="6"/>
        <v>https://aiche.onlinelibrary.wiley.com/doi/abs/10.1002/prsb.720070316</v>
      </c>
    </row>
    <row r="410" spans="1:10" ht="47.5" customHeight="1" x14ac:dyDescent="0.35">
      <c r="A410" s="31">
        <v>409</v>
      </c>
      <c r="B410" s="31">
        <v>1988</v>
      </c>
      <c r="C410" s="32" t="s">
        <v>886</v>
      </c>
      <c r="D410" s="32" t="s">
        <v>5313</v>
      </c>
      <c r="E410" s="96" t="s">
        <v>5312</v>
      </c>
      <c r="F410" s="31">
        <v>7</v>
      </c>
      <c r="G410" s="31">
        <v>3</v>
      </c>
      <c r="H410" s="31" t="s">
        <v>5314</v>
      </c>
      <c r="I410" s="31" t="s">
        <v>5315</v>
      </c>
      <c r="J410" s="33" t="str">
        <f t="shared" si="6"/>
        <v>https://aiche.onlinelibrary.wiley.com/doi/abs/10.1002/prsb.720070317</v>
      </c>
    </row>
    <row r="411" spans="1:10" ht="47.5" customHeight="1" x14ac:dyDescent="0.35">
      <c r="A411" s="31">
        <v>410</v>
      </c>
      <c r="B411" s="31">
        <v>1988</v>
      </c>
      <c r="C411" s="32" t="s">
        <v>886</v>
      </c>
      <c r="D411" s="32" t="s">
        <v>5077</v>
      </c>
      <c r="E411" s="96" t="s">
        <v>5316</v>
      </c>
      <c r="F411" s="31">
        <v>7</v>
      </c>
      <c r="G411" s="31">
        <v>4</v>
      </c>
      <c r="H411" s="31" t="s">
        <v>5317</v>
      </c>
      <c r="I411" s="31" t="s">
        <v>5318</v>
      </c>
      <c r="J411" s="33" t="str">
        <f t="shared" si="6"/>
        <v>https://aiche.onlinelibrary.wiley.com/doi/abs/10.1002/prsb.720070402</v>
      </c>
    </row>
    <row r="412" spans="1:10" ht="47.5" customHeight="1" x14ac:dyDescent="0.35">
      <c r="A412" s="31">
        <v>411</v>
      </c>
      <c r="B412" s="31">
        <v>1988</v>
      </c>
      <c r="C412" s="32" t="s">
        <v>886</v>
      </c>
      <c r="D412" s="32" t="s">
        <v>4116</v>
      </c>
      <c r="E412" s="96"/>
      <c r="F412" s="31">
        <v>7</v>
      </c>
      <c r="G412" s="31">
        <v>4</v>
      </c>
      <c r="H412" s="31" t="s">
        <v>5319</v>
      </c>
      <c r="I412" s="31" t="s">
        <v>5320</v>
      </c>
      <c r="J412" s="33" t="str">
        <f t="shared" si="6"/>
        <v>https://aiche.onlinelibrary.wiley.com/doi/abs/10.1002/prsb.720070403</v>
      </c>
    </row>
    <row r="413" spans="1:10" ht="47.5" customHeight="1" x14ac:dyDescent="0.35">
      <c r="A413" s="31">
        <v>412</v>
      </c>
      <c r="B413" s="31">
        <v>1988</v>
      </c>
      <c r="C413" s="32" t="s">
        <v>886</v>
      </c>
      <c r="D413" s="32" t="s">
        <v>4768</v>
      </c>
      <c r="E413" s="96"/>
      <c r="F413" s="31">
        <v>7</v>
      </c>
      <c r="G413" s="31">
        <v>4</v>
      </c>
      <c r="H413" s="31" t="s">
        <v>4843</v>
      </c>
      <c r="I413" s="31" t="s">
        <v>5321</v>
      </c>
      <c r="J413" s="33" t="str">
        <f t="shared" si="6"/>
        <v>https://aiche.onlinelibrary.wiley.com/doi/abs/10.1002/prsb.720070416</v>
      </c>
    </row>
    <row r="414" spans="1:10" ht="47.5" customHeight="1" x14ac:dyDescent="0.35">
      <c r="A414" s="31">
        <v>413</v>
      </c>
      <c r="B414" s="31">
        <v>1988</v>
      </c>
      <c r="C414" s="32" t="s">
        <v>886</v>
      </c>
      <c r="D414" s="32" t="s">
        <v>5323</v>
      </c>
      <c r="E414" s="96" t="s">
        <v>5322</v>
      </c>
      <c r="F414" s="31">
        <v>7</v>
      </c>
      <c r="G414" s="31">
        <v>4</v>
      </c>
      <c r="H414" s="31" t="s">
        <v>4685</v>
      </c>
      <c r="I414" s="31" t="s">
        <v>5324</v>
      </c>
      <c r="J414" s="33" t="str">
        <f t="shared" si="6"/>
        <v>https://aiche.onlinelibrary.wiley.com/doi/abs/10.1002/prsb.720070404</v>
      </c>
    </row>
    <row r="415" spans="1:10" ht="47.5" customHeight="1" x14ac:dyDescent="0.35">
      <c r="A415" s="31">
        <v>414</v>
      </c>
      <c r="B415" s="31">
        <v>1988</v>
      </c>
      <c r="C415" s="32" t="s">
        <v>886</v>
      </c>
      <c r="D415" s="32" t="s">
        <v>5326</v>
      </c>
      <c r="E415" s="96" t="s">
        <v>5325</v>
      </c>
      <c r="F415" s="31">
        <v>7</v>
      </c>
      <c r="G415" s="31">
        <v>4</v>
      </c>
      <c r="H415" s="31" t="s">
        <v>5327</v>
      </c>
      <c r="I415" s="31" t="s">
        <v>5328</v>
      </c>
      <c r="J415" s="33" t="str">
        <f t="shared" si="6"/>
        <v>https://aiche.onlinelibrary.wiley.com/doi/abs/10.1002/prsb.720070405</v>
      </c>
    </row>
    <row r="416" spans="1:10" ht="47.5" customHeight="1" x14ac:dyDescent="0.35">
      <c r="A416" s="31">
        <v>415</v>
      </c>
      <c r="B416" s="31">
        <v>1988</v>
      </c>
      <c r="C416" s="32" t="s">
        <v>886</v>
      </c>
      <c r="D416" s="32" t="s">
        <v>5329</v>
      </c>
      <c r="E416" s="96" t="s">
        <v>747</v>
      </c>
      <c r="F416" s="31">
        <v>7</v>
      </c>
      <c r="G416" s="31">
        <v>4</v>
      </c>
      <c r="H416" s="31" t="s">
        <v>5330</v>
      </c>
      <c r="I416" s="31" t="s">
        <v>5331</v>
      </c>
      <c r="J416" s="33" t="str">
        <f t="shared" si="6"/>
        <v>https://aiche.onlinelibrary.wiley.com/doi/abs/10.1002/prsb.720070406</v>
      </c>
    </row>
    <row r="417" spans="1:10" ht="47.5" customHeight="1" x14ac:dyDescent="0.35">
      <c r="A417" s="31">
        <v>416</v>
      </c>
      <c r="B417" s="31">
        <v>1988</v>
      </c>
      <c r="C417" s="32" t="s">
        <v>886</v>
      </c>
      <c r="D417" s="32" t="s">
        <v>5333</v>
      </c>
      <c r="E417" s="96" t="s">
        <v>5332</v>
      </c>
      <c r="F417" s="31">
        <v>7</v>
      </c>
      <c r="G417" s="31">
        <v>4</v>
      </c>
      <c r="H417" s="31" t="s">
        <v>5334</v>
      </c>
      <c r="I417" s="31" t="s">
        <v>5335</v>
      </c>
      <c r="J417" s="33" t="str">
        <f t="shared" si="6"/>
        <v>https://aiche.onlinelibrary.wiley.com/doi/abs/10.1002/prsb.720070407</v>
      </c>
    </row>
    <row r="418" spans="1:10" ht="47.5" customHeight="1" x14ac:dyDescent="0.35">
      <c r="A418" s="31">
        <v>417</v>
      </c>
      <c r="B418" s="31">
        <v>1988</v>
      </c>
      <c r="C418" s="32" t="s">
        <v>886</v>
      </c>
      <c r="D418" s="32" t="s">
        <v>5337</v>
      </c>
      <c r="E418" s="96" t="s">
        <v>5336</v>
      </c>
      <c r="F418" s="31">
        <v>7</v>
      </c>
      <c r="G418" s="31">
        <v>4</v>
      </c>
      <c r="H418" s="31" t="s">
        <v>5338</v>
      </c>
      <c r="I418" s="31" t="s">
        <v>5339</v>
      </c>
      <c r="J418" s="33" t="str">
        <f t="shared" si="6"/>
        <v>https://aiche.onlinelibrary.wiley.com/doi/abs/10.1002/prsb.720070408</v>
      </c>
    </row>
    <row r="419" spans="1:10" ht="47.5" customHeight="1" x14ac:dyDescent="0.35">
      <c r="A419" s="31">
        <v>418</v>
      </c>
      <c r="B419" s="31">
        <v>1988</v>
      </c>
      <c r="C419" s="32" t="s">
        <v>886</v>
      </c>
      <c r="D419" s="32" t="s">
        <v>5340</v>
      </c>
      <c r="E419" s="96" t="s">
        <v>1669</v>
      </c>
      <c r="F419" s="31">
        <v>7</v>
      </c>
      <c r="G419" s="31">
        <v>4</v>
      </c>
      <c r="H419" s="31" t="s">
        <v>5341</v>
      </c>
      <c r="I419" s="31" t="s">
        <v>5342</v>
      </c>
      <c r="J419" s="33" t="str">
        <f t="shared" si="6"/>
        <v>https://aiche.onlinelibrary.wiley.com/doi/abs/10.1002/prsb.720070409</v>
      </c>
    </row>
    <row r="420" spans="1:10" ht="47.5" customHeight="1" x14ac:dyDescent="0.35">
      <c r="A420" s="31">
        <v>419</v>
      </c>
      <c r="B420" s="31">
        <v>1988</v>
      </c>
      <c r="C420" s="32" t="s">
        <v>886</v>
      </c>
      <c r="D420" s="32" t="s">
        <v>5344</v>
      </c>
      <c r="E420" s="96" t="s">
        <v>5343</v>
      </c>
      <c r="F420" s="31">
        <v>7</v>
      </c>
      <c r="G420" s="31">
        <v>4</v>
      </c>
      <c r="H420" s="31" t="s">
        <v>5345</v>
      </c>
      <c r="I420" s="31" t="s">
        <v>5346</v>
      </c>
      <c r="J420" s="33" t="str">
        <f t="shared" si="6"/>
        <v>https://aiche.onlinelibrary.wiley.com/doi/abs/10.1002/prsb.720070410</v>
      </c>
    </row>
    <row r="421" spans="1:10" ht="47.5" customHeight="1" x14ac:dyDescent="0.35">
      <c r="A421" s="31">
        <v>420</v>
      </c>
      <c r="B421" s="31">
        <v>1988</v>
      </c>
      <c r="C421" s="32" t="s">
        <v>886</v>
      </c>
      <c r="D421" s="32" t="s">
        <v>5347</v>
      </c>
      <c r="E421" s="96" t="s">
        <v>1617</v>
      </c>
      <c r="F421" s="31">
        <v>7</v>
      </c>
      <c r="G421" s="31">
        <v>4</v>
      </c>
      <c r="H421" s="31" t="s">
        <v>4703</v>
      </c>
      <c r="I421" s="31" t="s">
        <v>5348</v>
      </c>
      <c r="J421" s="33" t="str">
        <f t="shared" si="6"/>
        <v>https://aiche.onlinelibrary.wiley.com/doi/abs/10.1002/prsb.720070411</v>
      </c>
    </row>
    <row r="422" spans="1:10" ht="47.5" customHeight="1" x14ac:dyDescent="0.35">
      <c r="A422" s="31">
        <v>421</v>
      </c>
      <c r="B422" s="31">
        <v>1988</v>
      </c>
      <c r="C422" s="32" t="s">
        <v>886</v>
      </c>
      <c r="D422" s="32" t="s">
        <v>5349</v>
      </c>
      <c r="E422" s="96" t="s">
        <v>1054</v>
      </c>
      <c r="F422" s="31">
        <v>7</v>
      </c>
      <c r="G422" s="31">
        <v>4</v>
      </c>
      <c r="H422" s="31" t="s">
        <v>4453</v>
      </c>
      <c r="I422" s="31" t="s">
        <v>5350</v>
      </c>
      <c r="J422" s="33" t="str">
        <f t="shared" si="6"/>
        <v>https://aiche.onlinelibrary.wiley.com/doi/abs/10.1002/prsb.720070412</v>
      </c>
    </row>
    <row r="423" spans="1:10" ht="47.5" customHeight="1" x14ac:dyDescent="0.35">
      <c r="A423" s="31">
        <v>422</v>
      </c>
      <c r="B423" s="31">
        <v>1988</v>
      </c>
      <c r="C423" s="32" t="s">
        <v>886</v>
      </c>
      <c r="D423" s="32" t="s">
        <v>5352</v>
      </c>
      <c r="E423" s="96" t="s">
        <v>5351</v>
      </c>
      <c r="F423" s="31">
        <v>7</v>
      </c>
      <c r="G423" s="31">
        <v>4</v>
      </c>
      <c r="H423" s="31" t="s">
        <v>5353</v>
      </c>
      <c r="I423" s="31" t="s">
        <v>5354</v>
      </c>
      <c r="J423" s="33" t="str">
        <f t="shared" si="6"/>
        <v>https://aiche.onlinelibrary.wiley.com/doi/abs/10.1002/prsb.720070413</v>
      </c>
    </row>
    <row r="424" spans="1:10" ht="47.5" customHeight="1" x14ac:dyDescent="0.35">
      <c r="A424" s="31">
        <v>423</v>
      </c>
      <c r="B424" s="31">
        <v>1988</v>
      </c>
      <c r="C424" s="32" t="s">
        <v>886</v>
      </c>
      <c r="D424" s="32" t="s">
        <v>5355</v>
      </c>
      <c r="E424" s="96" t="s">
        <v>1660</v>
      </c>
      <c r="F424" s="31">
        <v>7</v>
      </c>
      <c r="G424" s="31">
        <v>4</v>
      </c>
      <c r="H424" s="31" t="s">
        <v>5356</v>
      </c>
      <c r="I424" s="31" t="s">
        <v>5357</v>
      </c>
      <c r="J424" s="33" t="str">
        <f t="shared" si="6"/>
        <v>https://aiche.onlinelibrary.wiley.com/doi/abs/10.1002/prsb.720070414</v>
      </c>
    </row>
    <row r="425" spans="1:10" ht="47.5" customHeight="1" x14ac:dyDescent="0.35">
      <c r="A425" s="31">
        <v>424</v>
      </c>
      <c r="B425" s="31">
        <v>1988</v>
      </c>
      <c r="C425" s="32" t="s">
        <v>886</v>
      </c>
      <c r="D425" s="32" t="s">
        <v>5359</v>
      </c>
      <c r="E425" s="96" t="s">
        <v>5358</v>
      </c>
      <c r="F425" s="31">
        <v>7</v>
      </c>
      <c r="G425" s="31">
        <v>4</v>
      </c>
      <c r="H425" s="31" t="s">
        <v>5360</v>
      </c>
      <c r="I425" s="31" t="s">
        <v>5361</v>
      </c>
      <c r="J425" s="33" t="str">
        <f t="shared" si="6"/>
        <v>https://aiche.onlinelibrary.wiley.com/doi/abs/10.1002/prsb.720070415</v>
      </c>
    </row>
    <row r="426" spans="1:10" ht="47.5" customHeight="1" x14ac:dyDescent="0.35">
      <c r="A426" s="31">
        <v>425</v>
      </c>
      <c r="B426" s="31">
        <v>1989</v>
      </c>
      <c r="C426" s="32" t="s">
        <v>886</v>
      </c>
      <c r="D426" s="32" t="s">
        <v>1680</v>
      </c>
      <c r="E426" s="96" t="s">
        <v>747</v>
      </c>
      <c r="F426" s="31">
        <v>8</v>
      </c>
      <c r="G426" s="31">
        <v>1</v>
      </c>
      <c r="H426" s="31" t="s">
        <v>303</v>
      </c>
      <c r="I426" s="31" t="s">
        <v>5362</v>
      </c>
      <c r="J426" s="33" t="str">
        <f t="shared" si="6"/>
        <v>https://aiche.onlinelibrary.wiley.com/doi/abs/10.1002/prsb.720080104</v>
      </c>
    </row>
    <row r="427" spans="1:10" ht="47.5" customHeight="1" x14ac:dyDescent="0.35">
      <c r="A427" s="31">
        <v>426</v>
      </c>
      <c r="B427" s="31">
        <v>1989</v>
      </c>
      <c r="C427" s="32" t="s">
        <v>886</v>
      </c>
      <c r="D427" s="32" t="s">
        <v>1580</v>
      </c>
      <c r="E427" s="96" t="s">
        <v>1581</v>
      </c>
      <c r="F427" s="31">
        <v>8</v>
      </c>
      <c r="G427" s="31">
        <v>1</v>
      </c>
      <c r="H427" s="31" t="s">
        <v>1582</v>
      </c>
      <c r="I427" s="31" t="s">
        <v>5363</v>
      </c>
      <c r="J427" s="33" t="str">
        <f t="shared" si="6"/>
        <v>https://aiche.onlinelibrary.wiley.com/doi/abs/10.1002/prsb.720080105</v>
      </c>
    </row>
    <row r="428" spans="1:10" ht="47.5" customHeight="1" x14ac:dyDescent="0.35">
      <c r="A428" s="31">
        <v>427</v>
      </c>
      <c r="B428" s="31">
        <v>1989</v>
      </c>
      <c r="C428" s="32" t="s">
        <v>886</v>
      </c>
      <c r="D428" s="32" t="s">
        <v>5365</v>
      </c>
      <c r="E428" s="96" t="s">
        <v>5364</v>
      </c>
      <c r="F428" s="31">
        <v>8</v>
      </c>
      <c r="G428" s="31">
        <v>1</v>
      </c>
      <c r="H428" s="31" t="s">
        <v>5366</v>
      </c>
      <c r="I428" s="31" t="s">
        <v>5367</v>
      </c>
      <c r="J428" s="33" t="str">
        <f t="shared" si="6"/>
        <v>https://aiche.onlinelibrary.wiley.com/doi/abs/10.1002/prsb.720080106</v>
      </c>
    </row>
    <row r="429" spans="1:10" ht="47.5" customHeight="1" x14ac:dyDescent="0.35">
      <c r="A429" s="31">
        <v>428</v>
      </c>
      <c r="B429" s="31">
        <v>1989</v>
      </c>
      <c r="C429" s="32" t="s">
        <v>886</v>
      </c>
      <c r="D429" s="32" t="s">
        <v>1628</v>
      </c>
      <c r="E429" s="96" t="s">
        <v>1626</v>
      </c>
      <c r="F429" s="31">
        <v>8</v>
      </c>
      <c r="G429" s="31">
        <v>1</v>
      </c>
      <c r="H429" s="31" t="s">
        <v>1629</v>
      </c>
      <c r="I429" s="31" t="s">
        <v>5368</v>
      </c>
      <c r="J429" s="33" t="str">
        <f t="shared" si="6"/>
        <v>https://aiche.onlinelibrary.wiley.com/doi/abs/10.1002/prsb.720080107</v>
      </c>
    </row>
    <row r="430" spans="1:10" ht="47.5" customHeight="1" x14ac:dyDescent="0.35">
      <c r="A430" s="31">
        <v>429</v>
      </c>
      <c r="B430" s="31">
        <v>1989</v>
      </c>
      <c r="C430" s="32" t="s">
        <v>886</v>
      </c>
      <c r="D430" s="32" t="s">
        <v>1597</v>
      </c>
      <c r="E430" s="96" t="s">
        <v>1598</v>
      </c>
      <c r="F430" s="31">
        <v>8</v>
      </c>
      <c r="G430" s="31">
        <v>1</v>
      </c>
      <c r="H430" s="31" t="s">
        <v>1599</v>
      </c>
      <c r="I430" s="31" t="s">
        <v>5369</v>
      </c>
      <c r="J430" s="33" t="str">
        <f t="shared" si="6"/>
        <v>https://aiche.onlinelibrary.wiley.com/doi/abs/10.1002/prsb.720080108</v>
      </c>
    </row>
    <row r="431" spans="1:10" ht="47.5" customHeight="1" x14ac:dyDescent="0.35">
      <c r="A431" s="31">
        <v>430</v>
      </c>
      <c r="B431" s="31">
        <v>1989</v>
      </c>
      <c r="C431" s="32" t="s">
        <v>886</v>
      </c>
      <c r="D431" s="32" t="s">
        <v>5371</v>
      </c>
      <c r="E431" s="96" t="s">
        <v>5370</v>
      </c>
      <c r="F431" s="31">
        <v>8</v>
      </c>
      <c r="G431" s="31">
        <v>1</v>
      </c>
      <c r="H431" s="31" t="s">
        <v>4491</v>
      </c>
      <c r="I431" s="31" t="s">
        <v>5372</v>
      </c>
      <c r="J431" s="33" t="str">
        <f t="shared" si="6"/>
        <v>https://aiche.onlinelibrary.wiley.com/doi/abs/10.1002/prsb.720080109</v>
      </c>
    </row>
    <row r="432" spans="1:10" ht="47.5" customHeight="1" x14ac:dyDescent="0.35">
      <c r="A432" s="31">
        <v>431</v>
      </c>
      <c r="B432" s="31">
        <v>1989</v>
      </c>
      <c r="C432" s="32" t="s">
        <v>886</v>
      </c>
      <c r="D432" s="32" t="s">
        <v>5374</v>
      </c>
      <c r="E432" s="96" t="s">
        <v>5373</v>
      </c>
      <c r="F432" s="31">
        <v>8</v>
      </c>
      <c r="G432" s="31">
        <v>1</v>
      </c>
      <c r="H432" s="31" t="s">
        <v>5375</v>
      </c>
      <c r="I432" s="31" t="s">
        <v>5376</v>
      </c>
      <c r="J432" s="33" t="str">
        <f t="shared" si="6"/>
        <v>https://aiche.onlinelibrary.wiley.com/doi/abs/10.1002/prsb.720080110</v>
      </c>
    </row>
    <row r="433" spans="1:10" ht="47.5" customHeight="1" x14ac:dyDescent="0.35">
      <c r="A433" s="31">
        <v>432</v>
      </c>
      <c r="B433" s="31">
        <v>1989</v>
      </c>
      <c r="C433" s="32" t="s">
        <v>886</v>
      </c>
      <c r="D433" s="32" t="s">
        <v>5377</v>
      </c>
      <c r="E433" s="96" t="s">
        <v>4521</v>
      </c>
      <c r="F433" s="31">
        <v>8</v>
      </c>
      <c r="G433" s="31">
        <v>1</v>
      </c>
      <c r="H433" s="31" t="s">
        <v>5378</v>
      </c>
      <c r="I433" s="31" t="s">
        <v>5379</v>
      </c>
      <c r="J433" s="33" t="str">
        <f t="shared" si="6"/>
        <v>https://aiche.onlinelibrary.wiley.com/doi/abs/10.1002/prsb.720080111</v>
      </c>
    </row>
    <row r="434" spans="1:10" ht="47.5" customHeight="1" x14ac:dyDescent="0.35">
      <c r="A434" s="31">
        <v>433</v>
      </c>
      <c r="B434" s="31">
        <v>1989</v>
      </c>
      <c r="C434" s="32" t="s">
        <v>886</v>
      </c>
      <c r="D434" s="32" t="s">
        <v>5381</v>
      </c>
      <c r="E434" s="96" t="s">
        <v>5380</v>
      </c>
      <c r="F434" s="31">
        <v>8</v>
      </c>
      <c r="G434" s="31">
        <v>1</v>
      </c>
      <c r="H434" s="31" t="s">
        <v>4898</v>
      </c>
      <c r="I434" s="31" t="s">
        <v>5382</v>
      </c>
      <c r="J434" s="33" t="str">
        <f t="shared" si="6"/>
        <v>https://aiche.onlinelibrary.wiley.com/doi/abs/10.1002/prsb.720080112</v>
      </c>
    </row>
    <row r="435" spans="1:10" ht="47.5" customHeight="1" x14ac:dyDescent="0.35">
      <c r="A435" s="31">
        <v>434</v>
      </c>
      <c r="B435" s="31">
        <v>1989</v>
      </c>
      <c r="C435" s="32" t="s">
        <v>886</v>
      </c>
      <c r="D435" s="32" t="s">
        <v>1586</v>
      </c>
      <c r="E435" s="96" t="s">
        <v>1584</v>
      </c>
      <c r="F435" s="31">
        <v>8</v>
      </c>
      <c r="G435" s="31">
        <v>1</v>
      </c>
      <c r="H435" s="31" t="s">
        <v>1587</v>
      </c>
      <c r="I435" s="31" t="s">
        <v>5383</v>
      </c>
      <c r="J435" s="33" t="str">
        <f t="shared" si="6"/>
        <v>https://aiche.onlinelibrary.wiley.com/doi/abs/10.1002/prsb.720080113</v>
      </c>
    </row>
    <row r="436" spans="1:10" ht="47.5" customHeight="1" x14ac:dyDescent="0.35">
      <c r="A436" s="31">
        <v>435</v>
      </c>
      <c r="B436" s="31">
        <v>1989</v>
      </c>
      <c r="C436" s="32" t="s">
        <v>886</v>
      </c>
      <c r="D436" s="32" t="s">
        <v>5385</v>
      </c>
      <c r="E436" s="96" t="s">
        <v>5384</v>
      </c>
      <c r="F436" s="31">
        <v>8</v>
      </c>
      <c r="G436" s="31">
        <v>1</v>
      </c>
      <c r="H436" s="31" t="s">
        <v>5386</v>
      </c>
      <c r="I436" s="31" t="s">
        <v>5387</v>
      </c>
      <c r="J436" s="33" t="str">
        <f t="shared" si="6"/>
        <v>https://aiche.onlinelibrary.wiley.com/doi/abs/10.1002/prsb.720080114</v>
      </c>
    </row>
    <row r="437" spans="1:10" ht="47.5" customHeight="1" x14ac:dyDescent="0.35">
      <c r="A437" s="31">
        <v>436</v>
      </c>
      <c r="B437" s="31">
        <v>1989</v>
      </c>
      <c r="C437" s="32" t="s">
        <v>886</v>
      </c>
      <c r="D437" s="32" t="s">
        <v>5388</v>
      </c>
      <c r="E437" s="96" t="s">
        <v>3826</v>
      </c>
      <c r="F437" s="31">
        <v>8</v>
      </c>
      <c r="G437" s="31">
        <v>1</v>
      </c>
      <c r="H437" s="31" t="s">
        <v>5389</v>
      </c>
      <c r="I437" s="31" t="s">
        <v>5390</v>
      </c>
      <c r="J437" s="33" t="str">
        <f t="shared" si="6"/>
        <v>https://aiche.onlinelibrary.wiley.com/doi/abs/10.1002/prsb.720080115</v>
      </c>
    </row>
    <row r="438" spans="1:10" ht="47.5" customHeight="1" x14ac:dyDescent="0.35">
      <c r="A438" s="31">
        <v>437</v>
      </c>
      <c r="B438" s="31">
        <v>1989</v>
      </c>
      <c r="C438" s="32" t="s">
        <v>886</v>
      </c>
      <c r="D438" s="32" t="s">
        <v>5077</v>
      </c>
      <c r="E438" s="96"/>
      <c r="F438" s="31">
        <v>8</v>
      </c>
      <c r="G438" s="31">
        <v>1</v>
      </c>
      <c r="H438" s="31" t="s">
        <v>4982</v>
      </c>
      <c r="I438" s="31" t="s">
        <v>5391</v>
      </c>
      <c r="J438" s="33" t="str">
        <f t="shared" si="6"/>
        <v>https://aiche.onlinelibrary.wiley.com/doi/abs/10.1002/prsb.720080102</v>
      </c>
    </row>
    <row r="439" spans="1:10" ht="47.5" customHeight="1" x14ac:dyDescent="0.35">
      <c r="A439" s="31">
        <v>438</v>
      </c>
      <c r="B439" s="31">
        <v>1989</v>
      </c>
      <c r="C439" s="32" t="s">
        <v>886</v>
      </c>
      <c r="D439" s="32" t="s">
        <v>4116</v>
      </c>
      <c r="E439" s="96"/>
      <c r="F439" s="31">
        <v>8</v>
      </c>
      <c r="G439" s="31">
        <v>1</v>
      </c>
      <c r="H439" s="31" t="s">
        <v>5134</v>
      </c>
      <c r="I439" s="31" t="s">
        <v>5392</v>
      </c>
      <c r="J439" s="33" t="str">
        <f t="shared" si="6"/>
        <v>https://aiche.onlinelibrary.wiley.com/doi/abs/10.1002/prsb.720080103</v>
      </c>
    </row>
    <row r="440" spans="1:10" ht="47.5" customHeight="1" x14ac:dyDescent="0.35">
      <c r="A440" s="31">
        <v>439</v>
      </c>
      <c r="B440" s="31">
        <v>1989</v>
      </c>
      <c r="C440" s="32" t="s">
        <v>886</v>
      </c>
      <c r="D440" s="32" t="s">
        <v>5393</v>
      </c>
      <c r="E440" s="96" t="s">
        <v>914</v>
      </c>
      <c r="F440" s="31">
        <v>8</v>
      </c>
      <c r="G440" s="31">
        <v>2</v>
      </c>
      <c r="H440" s="31" t="s">
        <v>4056</v>
      </c>
      <c r="I440" s="31" t="s">
        <v>5394</v>
      </c>
      <c r="J440" s="33" t="str">
        <f t="shared" si="6"/>
        <v>https://aiche.onlinelibrary.wiley.com/doi/abs/10.1002/prsb.720080206</v>
      </c>
    </row>
    <row r="441" spans="1:10" ht="47.5" customHeight="1" x14ac:dyDescent="0.35">
      <c r="A441" s="31">
        <v>440</v>
      </c>
      <c r="B441" s="31">
        <v>1989</v>
      </c>
      <c r="C441" s="32" t="s">
        <v>886</v>
      </c>
      <c r="D441" s="32" t="s">
        <v>1570</v>
      </c>
      <c r="E441" s="96" t="s">
        <v>1165</v>
      </c>
      <c r="F441" s="31">
        <v>8</v>
      </c>
      <c r="G441" s="31">
        <v>2</v>
      </c>
      <c r="H441" s="31" t="s">
        <v>1573</v>
      </c>
      <c r="I441" s="31" t="s">
        <v>5395</v>
      </c>
      <c r="J441" s="33" t="str">
        <f t="shared" si="6"/>
        <v>https://aiche.onlinelibrary.wiley.com/doi/abs/10.1002/prsb.720080207</v>
      </c>
    </row>
    <row r="442" spans="1:10" ht="47.5" customHeight="1" x14ac:dyDescent="0.35">
      <c r="A442" s="31">
        <v>441</v>
      </c>
      <c r="B442" s="31">
        <v>1989</v>
      </c>
      <c r="C442" s="32" t="s">
        <v>886</v>
      </c>
      <c r="D442" s="32" t="s">
        <v>5397</v>
      </c>
      <c r="E442" s="96" t="s">
        <v>5396</v>
      </c>
      <c r="F442" s="31">
        <v>8</v>
      </c>
      <c r="G442" s="31">
        <v>2</v>
      </c>
      <c r="H442" s="31" t="s">
        <v>5398</v>
      </c>
      <c r="I442" s="31" t="s">
        <v>5399</v>
      </c>
      <c r="J442" s="33" t="str">
        <f t="shared" si="6"/>
        <v>https://aiche.onlinelibrary.wiley.com/doi/abs/10.1002/prsb.720080208</v>
      </c>
    </row>
    <row r="443" spans="1:10" ht="47.5" customHeight="1" x14ac:dyDescent="0.35">
      <c r="A443" s="31">
        <v>442</v>
      </c>
      <c r="B443" s="31">
        <v>1989</v>
      </c>
      <c r="C443" s="32" t="s">
        <v>886</v>
      </c>
      <c r="D443" s="32" t="s">
        <v>1649</v>
      </c>
      <c r="E443" s="96" t="s">
        <v>1650</v>
      </c>
      <c r="F443" s="31">
        <v>8</v>
      </c>
      <c r="G443" s="31">
        <v>2</v>
      </c>
      <c r="H443" s="31" t="s">
        <v>1651</v>
      </c>
      <c r="I443" s="31" t="s">
        <v>5400</v>
      </c>
      <c r="J443" s="33" t="str">
        <f t="shared" si="6"/>
        <v>https://aiche.onlinelibrary.wiley.com/doi/abs/10.1002/prsb.720080209</v>
      </c>
    </row>
    <row r="444" spans="1:10" ht="47.5" customHeight="1" x14ac:dyDescent="0.35">
      <c r="A444" s="31">
        <v>443</v>
      </c>
      <c r="B444" s="31">
        <v>1989</v>
      </c>
      <c r="C444" s="32" t="s">
        <v>886</v>
      </c>
      <c r="D444" s="32" t="s">
        <v>5402</v>
      </c>
      <c r="E444" s="96" t="s">
        <v>5401</v>
      </c>
      <c r="F444" s="31">
        <v>8</v>
      </c>
      <c r="G444" s="31">
        <v>2</v>
      </c>
      <c r="H444" s="31" t="s">
        <v>5403</v>
      </c>
      <c r="I444" s="31" t="s">
        <v>5404</v>
      </c>
      <c r="J444" s="33" t="str">
        <f t="shared" si="6"/>
        <v>https://aiche.onlinelibrary.wiley.com/doi/abs/10.1002/prsb.720080210</v>
      </c>
    </row>
    <row r="445" spans="1:10" ht="47.5" customHeight="1" x14ac:dyDescent="0.35">
      <c r="A445" s="31">
        <v>444</v>
      </c>
      <c r="B445" s="31">
        <v>1989</v>
      </c>
      <c r="C445" s="32" t="s">
        <v>886</v>
      </c>
      <c r="D445" s="32" t="s">
        <v>5406</v>
      </c>
      <c r="E445" s="96" t="s">
        <v>5405</v>
      </c>
      <c r="F445" s="31">
        <v>8</v>
      </c>
      <c r="G445" s="31">
        <v>2</v>
      </c>
      <c r="H445" s="31" t="s">
        <v>5407</v>
      </c>
      <c r="I445" s="31" t="s">
        <v>5408</v>
      </c>
      <c r="J445" s="33" t="str">
        <f t="shared" si="6"/>
        <v>https://aiche.onlinelibrary.wiley.com/doi/abs/10.1002/prsb.720080211</v>
      </c>
    </row>
    <row r="446" spans="1:10" ht="47.5" customHeight="1" x14ac:dyDescent="0.35">
      <c r="A446" s="31">
        <v>445</v>
      </c>
      <c r="B446" s="31">
        <v>1989</v>
      </c>
      <c r="C446" s="32" t="s">
        <v>886</v>
      </c>
      <c r="D446" s="32" t="s">
        <v>5410</v>
      </c>
      <c r="E446" s="96" t="s">
        <v>5409</v>
      </c>
      <c r="F446" s="31">
        <v>8</v>
      </c>
      <c r="G446" s="31">
        <v>2</v>
      </c>
      <c r="H446" s="31" t="s">
        <v>5411</v>
      </c>
      <c r="I446" s="31" t="s">
        <v>5412</v>
      </c>
      <c r="J446" s="33" t="str">
        <f t="shared" si="6"/>
        <v>https://aiche.onlinelibrary.wiley.com/doi/abs/10.1002/prsb.720080212</v>
      </c>
    </row>
    <row r="447" spans="1:10" ht="47.5" customHeight="1" x14ac:dyDescent="0.35">
      <c r="A447" s="31">
        <v>446</v>
      </c>
      <c r="B447" s="31">
        <v>1989</v>
      </c>
      <c r="C447" s="32" t="s">
        <v>886</v>
      </c>
      <c r="D447" s="32" t="s">
        <v>5414</v>
      </c>
      <c r="E447" s="96" t="s">
        <v>5413</v>
      </c>
      <c r="F447" s="31">
        <v>8</v>
      </c>
      <c r="G447" s="31">
        <v>2</v>
      </c>
      <c r="H447" s="31" t="s">
        <v>5415</v>
      </c>
      <c r="I447" s="31" t="s">
        <v>5416</v>
      </c>
      <c r="J447" s="33" t="str">
        <f t="shared" si="6"/>
        <v>https://aiche.onlinelibrary.wiley.com/doi/abs/10.1002/prsb.720080213</v>
      </c>
    </row>
    <row r="448" spans="1:10" ht="47.5" customHeight="1" x14ac:dyDescent="0.35">
      <c r="A448" s="31">
        <v>447</v>
      </c>
      <c r="B448" s="31">
        <v>1989</v>
      </c>
      <c r="C448" s="32" t="s">
        <v>886</v>
      </c>
      <c r="D448" s="32" t="s">
        <v>5418</v>
      </c>
      <c r="E448" s="96" t="s">
        <v>5417</v>
      </c>
      <c r="F448" s="31">
        <v>8</v>
      </c>
      <c r="G448" s="31">
        <v>2</v>
      </c>
      <c r="H448" s="31" t="s">
        <v>5419</v>
      </c>
      <c r="I448" s="31" t="s">
        <v>5420</v>
      </c>
      <c r="J448" s="33" t="str">
        <f t="shared" si="6"/>
        <v>https://aiche.onlinelibrary.wiley.com/doi/abs/10.1002/prsb.720080214</v>
      </c>
    </row>
    <row r="449" spans="1:10" ht="47.5" customHeight="1" x14ac:dyDescent="0.35">
      <c r="A449" s="31">
        <v>448</v>
      </c>
      <c r="B449" s="31">
        <v>1989</v>
      </c>
      <c r="C449" s="32" t="s">
        <v>886</v>
      </c>
      <c r="D449" s="32" t="s">
        <v>5077</v>
      </c>
      <c r="E449" s="96"/>
      <c r="F449" s="31">
        <v>8</v>
      </c>
      <c r="G449" s="31">
        <v>2</v>
      </c>
      <c r="H449" s="31" t="s">
        <v>5111</v>
      </c>
      <c r="I449" s="31" t="s">
        <v>5421</v>
      </c>
      <c r="J449" s="33" t="str">
        <f t="shared" si="6"/>
        <v>https://aiche.onlinelibrary.wiley.com/doi/abs/10.1002/prsb.720080202</v>
      </c>
    </row>
    <row r="450" spans="1:10" ht="47.5" customHeight="1" x14ac:dyDescent="0.35">
      <c r="A450" s="31">
        <v>449</v>
      </c>
      <c r="B450" s="31">
        <v>1989</v>
      </c>
      <c r="C450" s="32" t="s">
        <v>886</v>
      </c>
      <c r="D450" s="32" t="s">
        <v>4705</v>
      </c>
      <c r="E450" s="96"/>
      <c r="F450" s="31">
        <v>8</v>
      </c>
      <c r="G450" s="31">
        <v>2</v>
      </c>
      <c r="H450" s="31" t="s">
        <v>4951</v>
      </c>
      <c r="I450" s="31" t="s">
        <v>5422</v>
      </c>
      <c r="J450" s="33" t="str">
        <f t="shared" si="6"/>
        <v>https://aiche.onlinelibrary.wiley.com/doi/abs/10.1002/prsb.720080203</v>
      </c>
    </row>
    <row r="451" spans="1:10" ht="47.5" customHeight="1" x14ac:dyDescent="0.35">
      <c r="A451" s="31">
        <v>450</v>
      </c>
      <c r="B451" s="31">
        <v>1989</v>
      </c>
      <c r="C451" s="32" t="s">
        <v>886</v>
      </c>
      <c r="D451" s="32" t="s">
        <v>4116</v>
      </c>
      <c r="E451" s="96"/>
      <c r="F451" s="31">
        <v>8</v>
      </c>
      <c r="G451" s="31">
        <v>2</v>
      </c>
      <c r="H451" s="31" t="s">
        <v>5423</v>
      </c>
      <c r="I451" s="31" t="s">
        <v>5424</v>
      </c>
      <c r="J451" s="33" t="str">
        <f t="shared" ref="J451:J514" si="7">HYPERLINK(I451)</f>
        <v>https://aiche.onlinelibrary.wiley.com/doi/abs/10.1002/prsb.720080204</v>
      </c>
    </row>
    <row r="452" spans="1:10" ht="47.5" customHeight="1" x14ac:dyDescent="0.35">
      <c r="A452" s="31">
        <v>451</v>
      </c>
      <c r="B452" s="31">
        <v>1989</v>
      </c>
      <c r="C452" s="32" t="s">
        <v>886</v>
      </c>
      <c r="D452" s="32" t="s">
        <v>5425</v>
      </c>
      <c r="E452" s="96"/>
      <c r="F452" s="31">
        <v>8</v>
      </c>
      <c r="G452" s="31">
        <v>2</v>
      </c>
      <c r="H452" s="31" t="s">
        <v>5426</v>
      </c>
      <c r="I452" s="31" t="s">
        <v>5427</v>
      </c>
      <c r="J452" s="33" t="str">
        <f t="shared" si="7"/>
        <v>https://aiche.onlinelibrary.wiley.com/doi/abs/10.1002/prsb.720080205</v>
      </c>
    </row>
    <row r="453" spans="1:10" ht="47.5" customHeight="1" x14ac:dyDescent="0.35">
      <c r="A453" s="31">
        <v>452</v>
      </c>
      <c r="B453" s="31">
        <v>1989</v>
      </c>
      <c r="C453" s="32" t="s">
        <v>886</v>
      </c>
      <c r="D453" s="32" t="s">
        <v>5429</v>
      </c>
      <c r="E453" s="96" t="s">
        <v>5428</v>
      </c>
      <c r="F453" s="31">
        <v>8</v>
      </c>
      <c r="G453" s="31">
        <v>2</v>
      </c>
      <c r="H453" s="31" t="s">
        <v>5430</v>
      </c>
      <c r="I453" s="31" t="s">
        <v>5431</v>
      </c>
      <c r="J453" s="33" t="str">
        <f t="shared" si="7"/>
        <v>https://aiche.onlinelibrary.wiley.com/doi/abs/10.1002/prsb.720080215</v>
      </c>
    </row>
    <row r="454" spans="1:10" ht="47.5" customHeight="1" x14ac:dyDescent="0.35">
      <c r="A454" s="31">
        <v>453</v>
      </c>
      <c r="B454" s="31">
        <v>1989</v>
      </c>
      <c r="C454" s="32" t="s">
        <v>886</v>
      </c>
      <c r="D454" s="32" t="s">
        <v>5433</v>
      </c>
      <c r="E454" s="96" t="s">
        <v>5432</v>
      </c>
      <c r="F454" s="31">
        <v>8</v>
      </c>
      <c r="G454" s="31">
        <v>2</v>
      </c>
      <c r="H454" s="31" t="s">
        <v>5434</v>
      </c>
      <c r="I454" s="31" t="s">
        <v>5435</v>
      </c>
      <c r="J454" s="33" t="str">
        <f t="shared" si="7"/>
        <v>https://aiche.onlinelibrary.wiley.com/doi/abs/10.1002/prsb.720080216</v>
      </c>
    </row>
    <row r="455" spans="1:10" ht="47.5" customHeight="1" x14ac:dyDescent="0.35">
      <c r="A455" s="31">
        <v>454</v>
      </c>
      <c r="B455" s="31">
        <v>1989</v>
      </c>
      <c r="C455" s="32" t="s">
        <v>886</v>
      </c>
      <c r="D455" s="32" t="s">
        <v>5437</v>
      </c>
      <c r="E455" s="96" t="s">
        <v>5436</v>
      </c>
      <c r="F455" s="31">
        <v>8</v>
      </c>
      <c r="G455" s="31">
        <v>2</v>
      </c>
      <c r="H455" s="31" t="s">
        <v>5438</v>
      </c>
      <c r="I455" s="31" t="s">
        <v>5439</v>
      </c>
      <c r="J455" s="33" t="str">
        <f t="shared" si="7"/>
        <v>https://aiche.onlinelibrary.wiley.com/doi/abs/10.1002/prsb.720080217</v>
      </c>
    </row>
    <row r="456" spans="1:10" ht="47.5" customHeight="1" x14ac:dyDescent="0.35">
      <c r="A456" s="31">
        <v>455</v>
      </c>
      <c r="B456" s="31">
        <v>1989</v>
      </c>
      <c r="C456" s="32" t="s">
        <v>886</v>
      </c>
      <c r="D456" s="32" t="s">
        <v>5441</v>
      </c>
      <c r="E456" s="96" t="s">
        <v>5440</v>
      </c>
      <c r="F456" s="31">
        <v>8</v>
      </c>
      <c r="G456" s="31">
        <v>2</v>
      </c>
      <c r="H456" s="31" t="s">
        <v>4582</v>
      </c>
      <c r="I456" s="31" t="s">
        <v>5442</v>
      </c>
      <c r="J456" s="33" t="str">
        <f t="shared" si="7"/>
        <v>https://aiche.onlinelibrary.wiley.com/doi/abs/10.1002/prsb.720080218</v>
      </c>
    </row>
    <row r="457" spans="1:10" ht="47.5" customHeight="1" x14ac:dyDescent="0.35">
      <c r="A457" s="31">
        <v>456</v>
      </c>
      <c r="B457" s="31">
        <v>1989</v>
      </c>
      <c r="C457" s="32" t="s">
        <v>886</v>
      </c>
      <c r="D457" s="32" t="s">
        <v>5443</v>
      </c>
      <c r="E457" s="96" t="s">
        <v>914</v>
      </c>
      <c r="F457" s="31">
        <v>8</v>
      </c>
      <c r="G457" s="31">
        <v>3</v>
      </c>
      <c r="H457" s="31" t="s">
        <v>4063</v>
      </c>
      <c r="I457" s="31" t="s">
        <v>5444</v>
      </c>
      <c r="J457" s="33" t="str">
        <f t="shared" si="7"/>
        <v>https://aiche.onlinelibrary.wiley.com/doi/abs/10.1002/prsb.720080302</v>
      </c>
    </row>
    <row r="458" spans="1:10" ht="47.5" customHeight="1" x14ac:dyDescent="0.35">
      <c r="A458" s="31">
        <v>457</v>
      </c>
      <c r="B458" s="31">
        <v>1989</v>
      </c>
      <c r="C458" s="32" t="s">
        <v>886</v>
      </c>
      <c r="D458" s="32" t="s">
        <v>5445</v>
      </c>
      <c r="E458" s="96" t="s">
        <v>224</v>
      </c>
      <c r="F458" s="31">
        <v>8</v>
      </c>
      <c r="G458" s="31">
        <v>3</v>
      </c>
      <c r="H458" s="31" t="s">
        <v>4982</v>
      </c>
      <c r="I458" s="31" t="s">
        <v>5446</v>
      </c>
      <c r="J458" s="33" t="str">
        <f t="shared" si="7"/>
        <v>https://aiche.onlinelibrary.wiley.com/doi/abs/10.1002/prsb.720080303</v>
      </c>
    </row>
    <row r="459" spans="1:10" ht="47.5" customHeight="1" x14ac:dyDescent="0.35">
      <c r="A459" s="31">
        <v>458</v>
      </c>
      <c r="B459" s="31">
        <v>1989</v>
      </c>
      <c r="C459" s="32" t="s">
        <v>886</v>
      </c>
      <c r="D459" s="32" t="s">
        <v>5077</v>
      </c>
      <c r="E459" s="96"/>
      <c r="F459" s="31">
        <v>8</v>
      </c>
      <c r="G459" s="31">
        <v>3</v>
      </c>
      <c r="H459" s="31" t="s">
        <v>5134</v>
      </c>
      <c r="I459" s="31" t="s">
        <v>5447</v>
      </c>
      <c r="J459" s="33" t="str">
        <f t="shared" si="7"/>
        <v>https://aiche.onlinelibrary.wiley.com/doi/abs/10.1002/prsb.720080304</v>
      </c>
    </row>
    <row r="460" spans="1:10" ht="47.5" customHeight="1" x14ac:dyDescent="0.35">
      <c r="A460" s="31">
        <v>459</v>
      </c>
      <c r="B460" s="31">
        <v>1989</v>
      </c>
      <c r="C460" s="32" t="s">
        <v>886</v>
      </c>
      <c r="D460" s="32" t="s">
        <v>4116</v>
      </c>
      <c r="E460" s="96"/>
      <c r="F460" s="31">
        <v>8</v>
      </c>
      <c r="G460" s="31">
        <v>3</v>
      </c>
      <c r="H460" s="31" t="s">
        <v>4117</v>
      </c>
      <c r="I460" s="31" t="s">
        <v>5448</v>
      </c>
      <c r="J460" s="33" t="str">
        <f t="shared" si="7"/>
        <v>https://aiche.onlinelibrary.wiley.com/doi/abs/10.1002/prsb.720080305</v>
      </c>
    </row>
    <row r="461" spans="1:10" ht="47.5" customHeight="1" x14ac:dyDescent="0.35">
      <c r="A461" s="31">
        <v>460</v>
      </c>
      <c r="B461" s="31">
        <v>1989</v>
      </c>
      <c r="C461" s="32" t="s">
        <v>886</v>
      </c>
      <c r="D461" s="32" t="s">
        <v>5450</v>
      </c>
      <c r="E461" s="96" t="s">
        <v>5449</v>
      </c>
      <c r="F461" s="31">
        <v>8</v>
      </c>
      <c r="G461" s="31">
        <v>3</v>
      </c>
      <c r="H461" s="31" t="s">
        <v>5451</v>
      </c>
      <c r="I461" s="31" t="s">
        <v>5452</v>
      </c>
      <c r="J461" s="33" t="str">
        <f t="shared" si="7"/>
        <v>https://aiche.onlinelibrary.wiley.com/doi/abs/10.1002/prsb.720080306</v>
      </c>
    </row>
    <row r="462" spans="1:10" ht="47.5" customHeight="1" x14ac:dyDescent="0.35">
      <c r="A462" s="31">
        <v>461</v>
      </c>
      <c r="B462" s="31">
        <v>1989</v>
      </c>
      <c r="C462" s="32" t="s">
        <v>886</v>
      </c>
      <c r="D462" s="32" t="s">
        <v>5454</v>
      </c>
      <c r="E462" s="96" t="s">
        <v>5453</v>
      </c>
      <c r="F462" s="31">
        <v>8</v>
      </c>
      <c r="G462" s="31">
        <v>3</v>
      </c>
      <c r="H462" s="31" t="s">
        <v>5455</v>
      </c>
      <c r="I462" s="31" t="s">
        <v>5456</v>
      </c>
      <c r="J462" s="33" t="str">
        <f t="shared" si="7"/>
        <v>https://aiche.onlinelibrary.wiley.com/doi/abs/10.1002/prsb.720080307</v>
      </c>
    </row>
    <row r="463" spans="1:10" ht="47.5" customHeight="1" x14ac:dyDescent="0.35">
      <c r="A463" s="31">
        <v>462</v>
      </c>
      <c r="B463" s="31">
        <v>1989</v>
      </c>
      <c r="C463" s="32" t="s">
        <v>886</v>
      </c>
      <c r="D463" s="32" t="s">
        <v>5458</v>
      </c>
      <c r="E463" s="96" t="s">
        <v>5457</v>
      </c>
      <c r="F463" s="31">
        <v>8</v>
      </c>
      <c r="G463" s="31">
        <v>3</v>
      </c>
      <c r="H463" s="31" t="s">
        <v>5459</v>
      </c>
      <c r="I463" s="31" t="s">
        <v>5460</v>
      </c>
      <c r="J463" s="33" t="str">
        <f t="shared" si="7"/>
        <v>https://aiche.onlinelibrary.wiley.com/doi/abs/10.1002/prsb.720080308</v>
      </c>
    </row>
    <row r="464" spans="1:10" ht="47.5" customHeight="1" x14ac:dyDescent="0.35">
      <c r="A464" s="31">
        <v>463</v>
      </c>
      <c r="B464" s="31">
        <v>1989</v>
      </c>
      <c r="C464" s="32" t="s">
        <v>886</v>
      </c>
      <c r="D464" s="32" t="s">
        <v>5462</v>
      </c>
      <c r="E464" s="96" t="s">
        <v>5461</v>
      </c>
      <c r="F464" s="31">
        <v>8</v>
      </c>
      <c r="G464" s="31">
        <v>3</v>
      </c>
      <c r="H464" s="31" t="s">
        <v>4132</v>
      </c>
      <c r="I464" s="31" t="s">
        <v>5463</v>
      </c>
      <c r="J464" s="33" t="str">
        <f t="shared" si="7"/>
        <v>https://aiche.onlinelibrary.wiley.com/doi/abs/10.1002/prsb.720080309</v>
      </c>
    </row>
    <row r="465" spans="1:10" ht="47.5" customHeight="1" x14ac:dyDescent="0.35">
      <c r="A465" s="31">
        <v>464</v>
      </c>
      <c r="B465" s="31">
        <v>1989</v>
      </c>
      <c r="C465" s="32" t="s">
        <v>886</v>
      </c>
      <c r="D465" s="32" t="s">
        <v>5464</v>
      </c>
      <c r="E465" s="96" t="s">
        <v>5457</v>
      </c>
      <c r="F465" s="31">
        <v>8</v>
      </c>
      <c r="G465" s="31">
        <v>3</v>
      </c>
      <c r="H465" s="31" t="s">
        <v>5465</v>
      </c>
      <c r="I465" s="31" t="s">
        <v>5466</v>
      </c>
      <c r="J465" s="33" t="str">
        <f t="shared" si="7"/>
        <v>https://aiche.onlinelibrary.wiley.com/doi/abs/10.1002/prsb.720080310</v>
      </c>
    </row>
    <row r="466" spans="1:10" ht="47.5" customHeight="1" x14ac:dyDescent="0.35">
      <c r="A466" s="31">
        <v>465</v>
      </c>
      <c r="B466" s="31">
        <v>1989</v>
      </c>
      <c r="C466" s="32" t="s">
        <v>886</v>
      </c>
      <c r="D466" s="32" t="s">
        <v>5467</v>
      </c>
      <c r="E466" s="96" t="s">
        <v>5453</v>
      </c>
      <c r="F466" s="31">
        <v>8</v>
      </c>
      <c r="G466" s="31">
        <v>3</v>
      </c>
      <c r="H466" s="31" t="s">
        <v>5468</v>
      </c>
      <c r="I466" s="31" t="s">
        <v>5469</v>
      </c>
      <c r="J466" s="33" t="str">
        <f t="shared" si="7"/>
        <v>https://aiche.onlinelibrary.wiley.com/doi/abs/10.1002/prsb.720080311</v>
      </c>
    </row>
    <row r="467" spans="1:10" ht="47.5" customHeight="1" x14ac:dyDescent="0.35">
      <c r="A467" s="31">
        <v>466</v>
      </c>
      <c r="B467" s="31">
        <v>1989</v>
      </c>
      <c r="C467" s="32" t="s">
        <v>886</v>
      </c>
      <c r="D467" s="32" t="s">
        <v>5471</v>
      </c>
      <c r="E467" s="96" t="s">
        <v>5470</v>
      </c>
      <c r="F467" s="31">
        <v>8</v>
      </c>
      <c r="G467" s="31">
        <v>3</v>
      </c>
      <c r="H467" s="31" t="s">
        <v>5472</v>
      </c>
      <c r="I467" s="31" t="s">
        <v>5473</v>
      </c>
      <c r="J467" s="33" t="str">
        <f t="shared" si="7"/>
        <v>https://aiche.onlinelibrary.wiley.com/doi/abs/10.1002/prsb.720080312</v>
      </c>
    </row>
    <row r="468" spans="1:10" ht="47.5" customHeight="1" x14ac:dyDescent="0.35">
      <c r="A468" s="31">
        <v>467</v>
      </c>
      <c r="B468" s="31">
        <v>1989</v>
      </c>
      <c r="C468" s="32" t="s">
        <v>886</v>
      </c>
      <c r="D468" s="32" t="s">
        <v>5077</v>
      </c>
      <c r="E468" s="96"/>
      <c r="F468" s="31">
        <v>8</v>
      </c>
      <c r="G468" s="31">
        <v>4</v>
      </c>
      <c r="H468" s="31" t="s">
        <v>5317</v>
      </c>
      <c r="I468" s="31" t="s">
        <v>5474</v>
      </c>
      <c r="J468" s="33" t="str">
        <f t="shared" si="7"/>
        <v>https://aiche.onlinelibrary.wiley.com/doi/abs/10.1002/prsb.720080402</v>
      </c>
    </row>
    <row r="469" spans="1:10" ht="47.5" customHeight="1" x14ac:dyDescent="0.35">
      <c r="A469" s="31">
        <v>468</v>
      </c>
      <c r="B469" s="31">
        <v>1989</v>
      </c>
      <c r="C469" s="32" t="s">
        <v>886</v>
      </c>
      <c r="D469" s="32" t="s">
        <v>4116</v>
      </c>
      <c r="E469" s="96"/>
      <c r="F469" s="31">
        <v>8</v>
      </c>
      <c r="G469" s="31">
        <v>4</v>
      </c>
      <c r="H469" s="31" t="s">
        <v>5015</v>
      </c>
      <c r="I469" s="31" t="s">
        <v>5475</v>
      </c>
      <c r="J469" s="33" t="str">
        <f t="shared" si="7"/>
        <v>https://aiche.onlinelibrary.wiley.com/doi/abs/10.1002/prsb.720080403</v>
      </c>
    </row>
    <row r="470" spans="1:10" ht="47.5" customHeight="1" x14ac:dyDescent="0.35">
      <c r="A470" s="31">
        <v>469</v>
      </c>
      <c r="B470" s="31">
        <v>1989</v>
      </c>
      <c r="C470" s="32" t="s">
        <v>886</v>
      </c>
      <c r="D470" s="32" t="s">
        <v>1701</v>
      </c>
      <c r="E470" s="96" t="s">
        <v>1012</v>
      </c>
      <c r="F470" s="31">
        <v>8</v>
      </c>
      <c r="G470" s="31">
        <v>4</v>
      </c>
      <c r="H470" s="31" t="s">
        <v>1702</v>
      </c>
      <c r="I470" s="31" t="s">
        <v>5476</v>
      </c>
      <c r="J470" s="33" t="str">
        <f t="shared" si="7"/>
        <v>https://aiche.onlinelibrary.wiley.com/doi/abs/10.1002/prsb.720080404</v>
      </c>
    </row>
    <row r="471" spans="1:10" ht="47.5" customHeight="1" x14ac:dyDescent="0.35">
      <c r="A471" s="31">
        <v>470</v>
      </c>
      <c r="B471" s="31">
        <v>1989</v>
      </c>
      <c r="C471" s="32" t="s">
        <v>886</v>
      </c>
      <c r="D471" s="32" t="s">
        <v>1692</v>
      </c>
      <c r="E471" s="96" t="s">
        <v>1693</v>
      </c>
      <c r="F471" s="31">
        <v>8</v>
      </c>
      <c r="G471" s="31">
        <v>4</v>
      </c>
      <c r="H471" s="31" t="s">
        <v>1694</v>
      </c>
      <c r="I471" s="31" t="s">
        <v>5477</v>
      </c>
      <c r="J471" s="33" t="str">
        <f t="shared" si="7"/>
        <v>https://aiche.onlinelibrary.wiley.com/doi/abs/10.1002/prsb.720080405</v>
      </c>
    </row>
    <row r="472" spans="1:10" ht="47.5" customHeight="1" x14ac:dyDescent="0.35">
      <c r="A472" s="31">
        <v>471</v>
      </c>
      <c r="B472" s="31">
        <v>1989</v>
      </c>
      <c r="C472" s="32" t="s">
        <v>886</v>
      </c>
      <c r="D472" s="32" t="s">
        <v>1732</v>
      </c>
      <c r="E472" s="96" t="s">
        <v>1730</v>
      </c>
      <c r="F472" s="31">
        <v>8</v>
      </c>
      <c r="G472" s="31">
        <v>4</v>
      </c>
      <c r="H472" s="31" t="s">
        <v>5478</v>
      </c>
      <c r="I472" s="31" t="s">
        <v>5479</v>
      </c>
      <c r="J472" s="33" t="str">
        <f t="shared" si="7"/>
        <v>https://aiche.onlinelibrary.wiley.com/doi/abs/10.1002/prsb.720080406</v>
      </c>
    </row>
    <row r="473" spans="1:10" ht="47.5" customHeight="1" x14ac:dyDescent="0.35">
      <c r="A473" s="31">
        <v>472</v>
      </c>
      <c r="B473" s="31">
        <v>1989</v>
      </c>
      <c r="C473" s="32" t="s">
        <v>886</v>
      </c>
      <c r="D473" s="32" t="s">
        <v>5481</v>
      </c>
      <c r="E473" s="96" t="s">
        <v>5480</v>
      </c>
      <c r="F473" s="31">
        <v>8</v>
      </c>
      <c r="G473" s="31">
        <v>4</v>
      </c>
      <c r="H473" s="31" t="s">
        <v>5482</v>
      </c>
      <c r="I473" s="31" t="s">
        <v>5483</v>
      </c>
      <c r="J473" s="33" t="str">
        <f t="shared" si="7"/>
        <v>https://aiche.onlinelibrary.wiley.com/doi/abs/10.1002/prsb.720080407</v>
      </c>
    </row>
    <row r="474" spans="1:10" ht="47.5" customHeight="1" x14ac:dyDescent="0.35">
      <c r="A474" s="31">
        <v>473</v>
      </c>
      <c r="B474" s="31">
        <v>1989</v>
      </c>
      <c r="C474" s="32" t="s">
        <v>886</v>
      </c>
      <c r="D474" s="32" t="s">
        <v>5485</v>
      </c>
      <c r="E474" s="96" t="s">
        <v>5484</v>
      </c>
      <c r="F474" s="31">
        <v>8</v>
      </c>
      <c r="G474" s="31">
        <v>4</v>
      </c>
      <c r="H474" s="31" t="s">
        <v>5486</v>
      </c>
      <c r="I474" s="31" t="s">
        <v>5487</v>
      </c>
      <c r="J474" s="33" t="str">
        <f t="shared" si="7"/>
        <v>https://aiche.onlinelibrary.wiley.com/doi/abs/10.1002/prsb.720080408</v>
      </c>
    </row>
    <row r="475" spans="1:10" ht="47.5" customHeight="1" x14ac:dyDescent="0.35">
      <c r="A475" s="31">
        <v>474</v>
      </c>
      <c r="B475" s="31">
        <v>1989</v>
      </c>
      <c r="C475" s="32" t="s">
        <v>886</v>
      </c>
      <c r="D475" s="32" t="s">
        <v>5489</v>
      </c>
      <c r="E475" s="96" t="s">
        <v>5488</v>
      </c>
      <c r="F475" s="31">
        <v>8</v>
      </c>
      <c r="G475" s="31">
        <v>4</v>
      </c>
      <c r="H475" s="31" t="s">
        <v>5490</v>
      </c>
      <c r="I475" s="31" t="s">
        <v>5491</v>
      </c>
      <c r="J475" s="33" t="str">
        <f t="shared" si="7"/>
        <v>https://aiche.onlinelibrary.wiley.com/doi/abs/10.1002/prsb.720080409</v>
      </c>
    </row>
    <row r="476" spans="1:10" ht="47.5" customHeight="1" x14ac:dyDescent="0.35">
      <c r="A476" s="31">
        <v>475</v>
      </c>
      <c r="B476" s="31">
        <v>1989</v>
      </c>
      <c r="C476" s="32" t="s">
        <v>886</v>
      </c>
      <c r="D476" s="32" t="s">
        <v>1785</v>
      </c>
      <c r="E476" s="96" t="s">
        <v>1054</v>
      </c>
      <c r="F476" s="31">
        <v>8</v>
      </c>
      <c r="G476" s="31">
        <v>4</v>
      </c>
      <c r="H476" s="31" t="s">
        <v>5492</v>
      </c>
      <c r="I476" s="31" t="s">
        <v>5493</v>
      </c>
      <c r="J476" s="33" t="str">
        <f t="shared" si="7"/>
        <v>https://aiche.onlinelibrary.wiley.com/doi/abs/10.1002/prsb.720080410</v>
      </c>
    </row>
    <row r="477" spans="1:10" ht="47.5" customHeight="1" x14ac:dyDescent="0.35">
      <c r="A477" s="31">
        <v>476</v>
      </c>
      <c r="B477" s="31">
        <v>1989</v>
      </c>
      <c r="C477" s="32" t="s">
        <v>886</v>
      </c>
      <c r="D477" s="32" t="s">
        <v>1764</v>
      </c>
      <c r="E477" s="96" t="s">
        <v>768</v>
      </c>
      <c r="F477" s="31">
        <v>8</v>
      </c>
      <c r="G477" s="31">
        <v>4</v>
      </c>
      <c r="H477" s="31" t="s">
        <v>5494</v>
      </c>
      <c r="I477" s="31" t="s">
        <v>5495</v>
      </c>
      <c r="J477" s="33" t="str">
        <f t="shared" si="7"/>
        <v>https://aiche.onlinelibrary.wiley.com/doi/abs/10.1002/prsb.720080411</v>
      </c>
    </row>
    <row r="478" spans="1:10" ht="47.5" customHeight="1" x14ac:dyDescent="0.35">
      <c r="A478" s="31">
        <v>477</v>
      </c>
      <c r="B478" s="31">
        <v>1989</v>
      </c>
      <c r="C478" s="32" t="s">
        <v>886</v>
      </c>
      <c r="D478" s="32" t="s">
        <v>1795</v>
      </c>
      <c r="E478" s="96" t="s">
        <v>1796</v>
      </c>
      <c r="F478" s="31">
        <v>8</v>
      </c>
      <c r="G478" s="31">
        <v>4</v>
      </c>
      <c r="H478" s="31" t="s">
        <v>5496</v>
      </c>
      <c r="I478" s="31" t="s">
        <v>5497</v>
      </c>
      <c r="J478" s="33" t="str">
        <f t="shared" si="7"/>
        <v>https://aiche.onlinelibrary.wiley.com/doi/abs/10.1002/prsb.720080412</v>
      </c>
    </row>
    <row r="479" spans="1:10" ht="47.5" customHeight="1" x14ac:dyDescent="0.35">
      <c r="A479" s="31">
        <v>478</v>
      </c>
      <c r="B479" s="31">
        <v>1989</v>
      </c>
      <c r="C479" s="32" t="s">
        <v>886</v>
      </c>
      <c r="D479" s="32" t="s">
        <v>1761</v>
      </c>
      <c r="E479" s="96" t="s">
        <v>1762</v>
      </c>
      <c r="F479" s="31">
        <v>8</v>
      </c>
      <c r="G479" s="31">
        <v>4</v>
      </c>
      <c r="H479" s="31" t="s">
        <v>5036</v>
      </c>
      <c r="I479" s="31" t="s">
        <v>5498</v>
      </c>
      <c r="J479" s="33" t="str">
        <f t="shared" si="7"/>
        <v>https://aiche.onlinelibrary.wiley.com/doi/abs/10.1002/prsb.720080413</v>
      </c>
    </row>
    <row r="480" spans="1:10" ht="47.5" customHeight="1" x14ac:dyDescent="0.35">
      <c r="A480" s="31">
        <v>479</v>
      </c>
      <c r="B480" s="31">
        <v>1989</v>
      </c>
      <c r="C480" s="32" t="s">
        <v>886</v>
      </c>
      <c r="D480" s="32" t="s">
        <v>1713</v>
      </c>
      <c r="E480" s="96" t="s">
        <v>1714</v>
      </c>
      <c r="F480" s="31">
        <v>8</v>
      </c>
      <c r="G480" s="31">
        <v>4</v>
      </c>
      <c r="H480" s="31" t="s">
        <v>1715</v>
      </c>
      <c r="I480" s="31" t="s">
        <v>5499</v>
      </c>
      <c r="J480" s="33" t="str">
        <f t="shared" si="7"/>
        <v>https://aiche.onlinelibrary.wiley.com/doi/abs/10.1002/prsb.720080414</v>
      </c>
    </row>
    <row r="481" spans="1:10" ht="47.5" customHeight="1" x14ac:dyDescent="0.35">
      <c r="A481" s="31">
        <v>480</v>
      </c>
      <c r="B481" s="31">
        <v>1989</v>
      </c>
      <c r="C481" s="32" t="s">
        <v>886</v>
      </c>
      <c r="D481" s="32" t="s">
        <v>1723</v>
      </c>
      <c r="E481" s="96" t="s">
        <v>1724</v>
      </c>
      <c r="F481" s="31">
        <v>8</v>
      </c>
      <c r="G481" s="31">
        <v>4</v>
      </c>
      <c r="H481" s="31" t="s">
        <v>1725</v>
      </c>
      <c r="I481" s="31" t="s">
        <v>5500</v>
      </c>
      <c r="J481" s="33" t="str">
        <f t="shared" si="7"/>
        <v>https://aiche.onlinelibrary.wiley.com/doi/abs/10.1002/prsb.720080415</v>
      </c>
    </row>
    <row r="482" spans="1:10" ht="47.5" customHeight="1" x14ac:dyDescent="0.35">
      <c r="A482" s="31">
        <v>481</v>
      </c>
      <c r="B482" s="31">
        <v>1989</v>
      </c>
      <c r="C482" s="32" t="s">
        <v>886</v>
      </c>
      <c r="D482" s="32" t="s">
        <v>4666</v>
      </c>
      <c r="E482" s="96"/>
      <c r="F482" s="31">
        <v>8</v>
      </c>
      <c r="G482" s="31">
        <v>4</v>
      </c>
      <c r="H482" s="31" t="s">
        <v>5501</v>
      </c>
      <c r="I482" s="31" t="s">
        <v>5502</v>
      </c>
      <c r="J482" s="33" t="str">
        <f t="shared" si="7"/>
        <v>https://aiche.onlinelibrary.wiley.com/doi/abs/10.1002/prsb.720080416</v>
      </c>
    </row>
    <row r="483" spans="1:10" ht="47.5" customHeight="1" x14ac:dyDescent="0.35">
      <c r="A483" s="31">
        <v>482</v>
      </c>
      <c r="B483" s="31">
        <v>1990</v>
      </c>
      <c r="C483" s="32" t="s">
        <v>886</v>
      </c>
      <c r="D483" s="32" t="s">
        <v>5504</v>
      </c>
      <c r="E483" s="96" t="s">
        <v>5503</v>
      </c>
      <c r="F483" s="31">
        <v>9</v>
      </c>
      <c r="G483" s="31">
        <v>1</v>
      </c>
      <c r="H483" s="31" t="s">
        <v>4208</v>
      </c>
      <c r="I483" s="31" t="s">
        <v>5505</v>
      </c>
      <c r="J483" s="33" t="str">
        <f t="shared" si="7"/>
        <v>https://aiche.onlinelibrary.wiley.com/doi/abs/10.1002/prsb.720090104</v>
      </c>
    </row>
    <row r="484" spans="1:10" ht="47.5" customHeight="1" x14ac:dyDescent="0.35">
      <c r="A484" s="31">
        <v>483</v>
      </c>
      <c r="B484" s="31">
        <v>1990</v>
      </c>
      <c r="C484" s="32" t="s">
        <v>886</v>
      </c>
      <c r="D484" s="32" t="s">
        <v>5507</v>
      </c>
      <c r="E484" s="96" t="s">
        <v>5506</v>
      </c>
      <c r="F484" s="31">
        <v>9</v>
      </c>
      <c r="G484" s="31">
        <v>1</v>
      </c>
      <c r="H484" s="31" t="s">
        <v>5048</v>
      </c>
      <c r="I484" s="31" t="s">
        <v>5508</v>
      </c>
      <c r="J484" s="33" t="str">
        <f t="shared" si="7"/>
        <v>https://aiche.onlinelibrary.wiley.com/doi/abs/10.1002/prsb.720090105</v>
      </c>
    </row>
    <row r="485" spans="1:10" ht="47.5" customHeight="1" x14ac:dyDescent="0.35">
      <c r="A485" s="31">
        <v>484</v>
      </c>
      <c r="B485" s="31">
        <v>1990</v>
      </c>
      <c r="C485" s="32" t="s">
        <v>886</v>
      </c>
      <c r="D485" s="32" t="s">
        <v>1591</v>
      </c>
      <c r="E485" s="96" t="s">
        <v>1592</v>
      </c>
      <c r="F485" s="31">
        <v>9</v>
      </c>
      <c r="G485" s="31">
        <v>1</v>
      </c>
      <c r="H485" s="31" t="s">
        <v>1593</v>
      </c>
      <c r="I485" s="31" t="s">
        <v>5509</v>
      </c>
      <c r="J485" s="33" t="str">
        <f t="shared" si="7"/>
        <v>https://aiche.onlinelibrary.wiley.com/doi/abs/10.1002/prsb.720090106</v>
      </c>
    </row>
    <row r="486" spans="1:10" ht="47.5" customHeight="1" x14ac:dyDescent="0.35">
      <c r="A486" s="31">
        <v>485</v>
      </c>
      <c r="B486" s="31">
        <v>1990</v>
      </c>
      <c r="C486" s="32" t="s">
        <v>886</v>
      </c>
      <c r="D486" s="32" t="s">
        <v>1777</v>
      </c>
      <c r="E486" s="96" t="s">
        <v>1443</v>
      </c>
      <c r="F486" s="31">
        <v>9</v>
      </c>
      <c r="G486" s="31">
        <v>1</v>
      </c>
      <c r="H486" s="31" t="s">
        <v>5510</v>
      </c>
      <c r="I486" s="31" t="s">
        <v>5511</v>
      </c>
      <c r="J486" s="33" t="str">
        <f t="shared" si="7"/>
        <v>https://aiche.onlinelibrary.wiley.com/doi/abs/10.1002/prsb.720090107</v>
      </c>
    </row>
    <row r="487" spans="1:10" ht="47.5" customHeight="1" x14ac:dyDescent="0.35">
      <c r="A487" s="31">
        <v>486</v>
      </c>
      <c r="B487" s="31">
        <v>1990</v>
      </c>
      <c r="C487" s="32" t="s">
        <v>886</v>
      </c>
      <c r="D487" s="32" t="s">
        <v>1718</v>
      </c>
      <c r="E487" s="96" t="s">
        <v>1719</v>
      </c>
      <c r="F487" s="31">
        <v>9</v>
      </c>
      <c r="G487" s="31">
        <v>1</v>
      </c>
      <c r="H487" s="31" t="s">
        <v>1720</v>
      </c>
      <c r="I487" s="31" t="s">
        <v>5512</v>
      </c>
      <c r="J487" s="33" t="str">
        <f t="shared" si="7"/>
        <v>https://aiche.onlinelibrary.wiley.com/doi/abs/10.1002/prsb.720090108</v>
      </c>
    </row>
    <row r="488" spans="1:10" ht="47.5" customHeight="1" x14ac:dyDescent="0.35">
      <c r="A488" s="31">
        <v>487</v>
      </c>
      <c r="B488" s="31">
        <v>1990</v>
      </c>
      <c r="C488" s="32" t="s">
        <v>886</v>
      </c>
      <c r="D488" s="32" t="s">
        <v>5514</v>
      </c>
      <c r="E488" s="96" t="s">
        <v>5513</v>
      </c>
      <c r="F488" s="31">
        <v>9</v>
      </c>
      <c r="G488" s="31">
        <v>1</v>
      </c>
      <c r="H488" s="31" t="s">
        <v>5515</v>
      </c>
      <c r="I488" s="31" t="s">
        <v>5516</v>
      </c>
      <c r="J488" s="33" t="str">
        <f t="shared" si="7"/>
        <v>https://aiche.onlinelibrary.wiley.com/doi/abs/10.1002/prsb.720090109</v>
      </c>
    </row>
    <row r="489" spans="1:10" ht="47.5" customHeight="1" x14ac:dyDescent="0.35">
      <c r="A489" s="31">
        <v>488</v>
      </c>
      <c r="B489" s="31">
        <v>1990</v>
      </c>
      <c r="C489" s="32" t="s">
        <v>886</v>
      </c>
      <c r="D489" s="32" t="s">
        <v>5518</v>
      </c>
      <c r="E489" s="96" t="s">
        <v>5517</v>
      </c>
      <c r="F489" s="31">
        <v>9</v>
      </c>
      <c r="G489" s="31">
        <v>1</v>
      </c>
      <c r="H489" s="31" t="s">
        <v>5519</v>
      </c>
      <c r="I489" s="31" t="s">
        <v>5520</v>
      </c>
      <c r="J489" s="33" t="str">
        <f t="shared" si="7"/>
        <v>https://aiche.onlinelibrary.wiley.com/doi/abs/10.1002/prsb.720090110</v>
      </c>
    </row>
    <row r="490" spans="1:10" ht="47.5" customHeight="1" x14ac:dyDescent="0.35">
      <c r="A490" s="31">
        <v>489</v>
      </c>
      <c r="B490" s="31">
        <v>1990</v>
      </c>
      <c r="C490" s="32" t="s">
        <v>886</v>
      </c>
      <c r="D490" s="32" t="s">
        <v>1773</v>
      </c>
      <c r="E490" s="96" t="s">
        <v>1772</v>
      </c>
      <c r="F490" s="31">
        <v>9</v>
      </c>
      <c r="G490" s="31">
        <v>1</v>
      </c>
      <c r="H490" s="31" t="s">
        <v>5521</v>
      </c>
      <c r="I490" s="31" t="s">
        <v>5522</v>
      </c>
      <c r="J490" s="33" t="str">
        <f t="shared" si="7"/>
        <v>https://aiche.onlinelibrary.wiley.com/doi/abs/10.1002/prsb.720090111</v>
      </c>
    </row>
    <row r="491" spans="1:10" ht="47.5" customHeight="1" x14ac:dyDescent="0.35">
      <c r="A491" s="31">
        <v>490</v>
      </c>
      <c r="B491" s="31">
        <v>1990</v>
      </c>
      <c r="C491" s="32" t="s">
        <v>886</v>
      </c>
      <c r="D491" s="32" t="s">
        <v>1781</v>
      </c>
      <c r="E491" s="96" t="s">
        <v>1782</v>
      </c>
      <c r="F491" s="31">
        <v>9</v>
      </c>
      <c r="G491" s="31">
        <v>1</v>
      </c>
      <c r="H491" s="31" t="s">
        <v>5523</v>
      </c>
      <c r="I491" s="31" t="s">
        <v>5524</v>
      </c>
      <c r="J491" s="33" t="str">
        <f t="shared" si="7"/>
        <v>https://aiche.onlinelibrary.wiley.com/doi/abs/10.1002/prsb.720090112</v>
      </c>
    </row>
    <row r="492" spans="1:10" ht="47.5" customHeight="1" x14ac:dyDescent="0.35">
      <c r="A492" s="31">
        <v>491</v>
      </c>
      <c r="B492" s="31">
        <v>1990</v>
      </c>
      <c r="C492" s="32" t="s">
        <v>886</v>
      </c>
      <c r="D492" s="32" t="s">
        <v>5077</v>
      </c>
      <c r="E492" s="96"/>
      <c r="F492" s="31">
        <v>9</v>
      </c>
      <c r="G492" s="31">
        <v>1</v>
      </c>
      <c r="H492" s="31" t="s">
        <v>4982</v>
      </c>
      <c r="I492" s="31" t="s">
        <v>5525</v>
      </c>
      <c r="J492" s="33" t="str">
        <f t="shared" si="7"/>
        <v>https://aiche.onlinelibrary.wiley.com/doi/abs/10.1002/prsb.720090102</v>
      </c>
    </row>
    <row r="493" spans="1:10" ht="47.5" customHeight="1" x14ac:dyDescent="0.35">
      <c r="A493" s="31">
        <v>492</v>
      </c>
      <c r="B493" s="31">
        <v>1990</v>
      </c>
      <c r="C493" s="32" t="s">
        <v>886</v>
      </c>
      <c r="D493" s="32" t="s">
        <v>4116</v>
      </c>
      <c r="E493" s="96"/>
      <c r="F493" s="31">
        <v>9</v>
      </c>
      <c r="G493" s="31">
        <v>1</v>
      </c>
      <c r="H493" s="31" t="s">
        <v>5526</v>
      </c>
      <c r="I493" s="31" t="s">
        <v>5527</v>
      </c>
      <c r="J493" s="33" t="str">
        <f t="shared" si="7"/>
        <v>https://aiche.onlinelibrary.wiley.com/doi/abs/10.1002/prsb.720090103</v>
      </c>
    </row>
    <row r="494" spans="1:10" ht="47.5" customHeight="1" x14ac:dyDescent="0.35">
      <c r="A494" s="31">
        <v>493</v>
      </c>
      <c r="B494" s="31">
        <v>1990</v>
      </c>
      <c r="C494" s="32" t="s">
        <v>886</v>
      </c>
      <c r="D494" s="32" t="s">
        <v>5529</v>
      </c>
      <c r="E494" s="96" t="s">
        <v>5528</v>
      </c>
      <c r="F494" s="31">
        <v>9</v>
      </c>
      <c r="G494" s="31">
        <v>2</v>
      </c>
      <c r="H494" s="31" t="s">
        <v>5530</v>
      </c>
      <c r="I494" s="31" t="s">
        <v>5531</v>
      </c>
      <c r="J494" s="33" t="str">
        <f t="shared" si="7"/>
        <v>https://aiche.onlinelibrary.wiley.com/doi/abs/10.1002/prsb.720090204</v>
      </c>
    </row>
    <row r="495" spans="1:10" ht="47.5" customHeight="1" x14ac:dyDescent="0.35">
      <c r="A495" s="31">
        <v>494</v>
      </c>
      <c r="B495" s="31">
        <v>1990</v>
      </c>
      <c r="C495" s="32" t="s">
        <v>886</v>
      </c>
      <c r="D495" s="32" t="s">
        <v>5532</v>
      </c>
      <c r="E495" s="96" t="s">
        <v>1443</v>
      </c>
      <c r="F495" s="31">
        <v>9</v>
      </c>
      <c r="G495" s="31">
        <v>2</v>
      </c>
      <c r="H495" s="31" t="s">
        <v>5533</v>
      </c>
      <c r="I495" s="31" t="s">
        <v>5534</v>
      </c>
      <c r="J495" s="33" t="str">
        <f t="shared" si="7"/>
        <v>https://aiche.onlinelibrary.wiley.com/doi/abs/10.1002/prsb.720090205</v>
      </c>
    </row>
    <row r="496" spans="1:10" ht="47.5" customHeight="1" x14ac:dyDescent="0.35">
      <c r="A496" s="31">
        <v>495</v>
      </c>
      <c r="B496" s="31">
        <v>1990</v>
      </c>
      <c r="C496" s="32" t="s">
        <v>886</v>
      </c>
      <c r="D496" s="32" t="s">
        <v>5536</v>
      </c>
      <c r="E496" s="96" t="s">
        <v>5535</v>
      </c>
      <c r="F496" s="31">
        <v>9</v>
      </c>
      <c r="G496" s="31">
        <v>2</v>
      </c>
      <c r="H496" s="31" t="s">
        <v>5537</v>
      </c>
      <c r="I496" s="31" t="s">
        <v>5538</v>
      </c>
      <c r="J496" s="33" t="str">
        <f t="shared" si="7"/>
        <v>https://aiche.onlinelibrary.wiley.com/doi/abs/10.1002/prsb.720090206</v>
      </c>
    </row>
    <row r="497" spans="1:10" ht="47.5" customHeight="1" x14ac:dyDescent="0.35">
      <c r="A497" s="31">
        <v>496</v>
      </c>
      <c r="B497" s="31">
        <v>1990</v>
      </c>
      <c r="C497" s="32" t="s">
        <v>886</v>
      </c>
      <c r="D497" s="32" t="s">
        <v>5540</v>
      </c>
      <c r="E497" s="96" t="s">
        <v>5539</v>
      </c>
      <c r="F497" s="31">
        <v>9</v>
      </c>
      <c r="G497" s="31">
        <v>2</v>
      </c>
      <c r="H497" s="31" t="s">
        <v>5541</v>
      </c>
      <c r="I497" s="31" t="s">
        <v>5542</v>
      </c>
      <c r="J497" s="33" t="str">
        <f t="shared" si="7"/>
        <v>https://aiche.onlinelibrary.wiley.com/doi/abs/10.1002/prsb.720090207</v>
      </c>
    </row>
    <row r="498" spans="1:10" ht="47.5" customHeight="1" x14ac:dyDescent="0.35">
      <c r="A498" s="31">
        <v>497</v>
      </c>
      <c r="B498" s="31">
        <v>1990</v>
      </c>
      <c r="C498" s="32" t="s">
        <v>886</v>
      </c>
      <c r="D498" s="32" t="s">
        <v>5543</v>
      </c>
      <c r="E498" s="96" t="s">
        <v>5280</v>
      </c>
      <c r="F498" s="31">
        <v>9</v>
      </c>
      <c r="G498" s="31">
        <v>2</v>
      </c>
      <c r="H498" s="31" t="s">
        <v>5111</v>
      </c>
      <c r="I498" s="31" t="s">
        <v>5544</v>
      </c>
      <c r="J498" s="33" t="str">
        <f t="shared" si="7"/>
        <v>https://aiche.onlinelibrary.wiley.com/doi/abs/10.1002/prsb.720090202</v>
      </c>
    </row>
    <row r="499" spans="1:10" ht="47.5" customHeight="1" x14ac:dyDescent="0.35">
      <c r="A499" s="31">
        <v>498</v>
      </c>
      <c r="B499" s="31">
        <v>1990</v>
      </c>
      <c r="C499" s="32" t="s">
        <v>886</v>
      </c>
      <c r="D499" s="32" t="s">
        <v>4116</v>
      </c>
      <c r="E499" s="96"/>
      <c r="F499" s="31">
        <v>9</v>
      </c>
      <c r="G499" s="31">
        <v>2</v>
      </c>
      <c r="H499" s="31" t="s">
        <v>5258</v>
      </c>
      <c r="I499" s="31" t="s">
        <v>5545</v>
      </c>
      <c r="J499" s="33" t="str">
        <f t="shared" si="7"/>
        <v>https://aiche.onlinelibrary.wiley.com/doi/abs/10.1002/prsb.720090203</v>
      </c>
    </row>
    <row r="500" spans="1:10" ht="47.5" customHeight="1" x14ac:dyDescent="0.35">
      <c r="A500" s="31">
        <v>499</v>
      </c>
      <c r="B500" s="31">
        <v>1990</v>
      </c>
      <c r="C500" s="32" t="s">
        <v>886</v>
      </c>
      <c r="D500" s="32" t="s">
        <v>5547</v>
      </c>
      <c r="E500" s="96" t="s">
        <v>5546</v>
      </c>
      <c r="F500" s="31">
        <v>9</v>
      </c>
      <c r="G500" s="31">
        <v>2</v>
      </c>
      <c r="H500" s="31" t="s">
        <v>5548</v>
      </c>
      <c r="I500" s="31" t="s">
        <v>5549</v>
      </c>
      <c r="J500" s="33" t="str">
        <f t="shared" si="7"/>
        <v>https://aiche.onlinelibrary.wiley.com/doi/abs/10.1002/prsb.720090208</v>
      </c>
    </row>
    <row r="501" spans="1:10" ht="47.5" customHeight="1" x14ac:dyDescent="0.35">
      <c r="A501" s="31">
        <v>500</v>
      </c>
      <c r="B501" s="31">
        <v>1990</v>
      </c>
      <c r="C501" s="32" t="s">
        <v>886</v>
      </c>
      <c r="D501" s="32" t="s">
        <v>5551</v>
      </c>
      <c r="E501" s="96" t="s">
        <v>5550</v>
      </c>
      <c r="F501" s="31">
        <v>9</v>
      </c>
      <c r="G501" s="31">
        <v>2</v>
      </c>
      <c r="H501" s="31" t="s">
        <v>4961</v>
      </c>
      <c r="I501" s="31" t="s">
        <v>5552</v>
      </c>
      <c r="J501" s="33" t="str">
        <f t="shared" si="7"/>
        <v>https://aiche.onlinelibrary.wiley.com/doi/abs/10.1002/prsb.720090209</v>
      </c>
    </row>
    <row r="502" spans="1:10" ht="47.5" customHeight="1" x14ac:dyDescent="0.35">
      <c r="A502" s="31">
        <v>501</v>
      </c>
      <c r="B502" s="31">
        <v>1990</v>
      </c>
      <c r="C502" s="32" t="s">
        <v>886</v>
      </c>
      <c r="D502" s="32" t="s">
        <v>5554</v>
      </c>
      <c r="E502" s="96" t="s">
        <v>5553</v>
      </c>
      <c r="F502" s="31">
        <v>9</v>
      </c>
      <c r="G502" s="31">
        <v>2</v>
      </c>
      <c r="H502" s="31" t="s">
        <v>4306</v>
      </c>
      <c r="I502" s="31" t="s">
        <v>5555</v>
      </c>
      <c r="J502" s="33" t="str">
        <f t="shared" si="7"/>
        <v>https://aiche.onlinelibrary.wiley.com/doi/abs/10.1002/prsb.720090210</v>
      </c>
    </row>
    <row r="503" spans="1:10" ht="47.5" customHeight="1" x14ac:dyDescent="0.35">
      <c r="A503" s="31">
        <v>502</v>
      </c>
      <c r="B503" s="31">
        <v>1990</v>
      </c>
      <c r="C503" s="32" t="s">
        <v>886</v>
      </c>
      <c r="D503" s="32" t="s">
        <v>1769</v>
      </c>
      <c r="E503" s="96" t="s">
        <v>1767</v>
      </c>
      <c r="F503" s="31">
        <v>9</v>
      </c>
      <c r="G503" s="31">
        <v>2</v>
      </c>
      <c r="H503" s="31" t="s">
        <v>4310</v>
      </c>
      <c r="I503" s="31" t="s">
        <v>5556</v>
      </c>
      <c r="J503" s="33" t="str">
        <f t="shared" si="7"/>
        <v>https://aiche.onlinelibrary.wiley.com/doi/abs/10.1002/prsb.720090211</v>
      </c>
    </row>
    <row r="504" spans="1:10" ht="47.5" customHeight="1" x14ac:dyDescent="0.35">
      <c r="A504" s="31">
        <v>503</v>
      </c>
      <c r="B504" s="31">
        <v>1990</v>
      </c>
      <c r="C504" s="32" t="s">
        <v>886</v>
      </c>
      <c r="D504" s="32" t="s">
        <v>1756</v>
      </c>
      <c r="E504" s="96" t="s">
        <v>1757</v>
      </c>
      <c r="F504" s="31">
        <v>9</v>
      </c>
      <c r="G504" s="31">
        <v>2</v>
      </c>
      <c r="H504" s="31" t="s">
        <v>4586</v>
      </c>
      <c r="I504" s="31" t="s">
        <v>5557</v>
      </c>
      <c r="J504" s="33" t="str">
        <f t="shared" si="7"/>
        <v>https://aiche.onlinelibrary.wiley.com/doi/abs/10.1002/prsb.720090212</v>
      </c>
    </row>
    <row r="505" spans="1:10" ht="47.5" customHeight="1" x14ac:dyDescent="0.35">
      <c r="A505" s="31">
        <v>504</v>
      </c>
      <c r="B505" s="31">
        <v>1990</v>
      </c>
      <c r="C505" s="32" t="s">
        <v>886</v>
      </c>
      <c r="D505" s="32" t="s">
        <v>5559</v>
      </c>
      <c r="E505" s="96" t="s">
        <v>5558</v>
      </c>
      <c r="F505" s="31">
        <v>9</v>
      </c>
      <c r="G505" s="31">
        <v>2</v>
      </c>
      <c r="H505" s="31" t="s">
        <v>5560</v>
      </c>
      <c r="I505" s="31" t="s">
        <v>5561</v>
      </c>
      <c r="J505" s="33" t="str">
        <f t="shared" si="7"/>
        <v>https://aiche.onlinelibrary.wiley.com/doi/abs/10.1002/prsb.720090213</v>
      </c>
    </row>
    <row r="506" spans="1:10" ht="47.5" customHeight="1" x14ac:dyDescent="0.35">
      <c r="A506" s="31">
        <v>505</v>
      </c>
      <c r="B506" s="31">
        <v>1990</v>
      </c>
      <c r="C506" s="32" t="s">
        <v>886</v>
      </c>
      <c r="D506" s="32" t="s">
        <v>5563</v>
      </c>
      <c r="E506" s="96" t="s">
        <v>5562</v>
      </c>
      <c r="F506" s="31">
        <v>9</v>
      </c>
      <c r="G506" s="31">
        <v>2</v>
      </c>
      <c r="H506" s="31" t="s">
        <v>5564</v>
      </c>
      <c r="I506" s="31" t="s">
        <v>5565</v>
      </c>
      <c r="J506" s="33" t="str">
        <f t="shared" si="7"/>
        <v>https://aiche.onlinelibrary.wiley.com/doi/abs/10.1002/prsb.720090214</v>
      </c>
    </row>
    <row r="507" spans="1:10" ht="47.5" customHeight="1" x14ac:dyDescent="0.35">
      <c r="A507" s="31">
        <v>506</v>
      </c>
      <c r="B507" s="31">
        <v>1990</v>
      </c>
      <c r="C507" s="32" t="s">
        <v>886</v>
      </c>
      <c r="D507" s="32" t="s">
        <v>5567</v>
      </c>
      <c r="E507" s="96" t="s">
        <v>5566</v>
      </c>
      <c r="F507" s="31">
        <v>9</v>
      </c>
      <c r="G507" s="31">
        <v>2</v>
      </c>
      <c r="H507" s="31" t="s">
        <v>5568</v>
      </c>
      <c r="I507" s="31" t="s">
        <v>5569</v>
      </c>
      <c r="J507" s="33" t="str">
        <f t="shared" si="7"/>
        <v>https://aiche.onlinelibrary.wiley.com/doi/abs/10.1002/prsb.720090215</v>
      </c>
    </row>
    <row r="508" spans="1:10" ht="47.5" customHeight="1" x14ac:dyDescent="0.35">
      <c r="A508" s="31">
        <v>507</v>
      </c>
      <c r="B508" s="31">
        <v>1990</v>
      </c>
      <c r="C508" s="32" t="s">
        <v>886</v>
      </c>
      <c r="D508" s="32" t="s">
        <v>5570</v>
      </c>
      <c r="E508" s="96" t="s">
        <v>1525</v>
      </c>
      <c r="F508" s="31">
        <v>9</v>
      </c>
      <c r="G508" s="31">
        <v>2</v>
      </c>
      <c r="H508" s="31" t="s">
        <v>5571</v>
      </c>
      <c r="I508" s="31" t="s">
        <v>5572</v>
      </c>
      <c r="J508" s="33" t="str">
        <f t="shared" si="7"/>
        <v>https://aiche.onlinelibrary.wiley.com/doi/abs/10.1002/prsb.720090216</v>
      </c>
    </row>
    <row r="509" spans="1:10" ht="47.5" customHeight="1" x14ac:dyDescent="0.35">
      <c r="A509" s="31">
        <v>508</v>
      </c>
      <c r="B509" s="31">
        <v>1990</v>
      </c>
      <c r="C509" s="32" t="s">
        <v>886</v>
      </c>
      <c r="D509" s="32" t="s">
        <v>5445</v>
      </c>
      <c r="E509" s="96"/>
      <c r="F509" s="31">
        <v>9</v>
      </c>
      <c r="G509" s="31">
        <v>3</v>
      </c>
      <c r="H509" s="31" t="s">
        <v>4063</v>
      </c>
      <c r="I509" s="31" t="s">
        <v>5573</v>
      </c>
      <c r="J509" s="33" t="str">
        <f t="shared" si="7"/>
        <v>https://aiche.onlinelibrary.wiley.com/doi/abs/10.1002/prsb.720090302</v>
      </c>
    </row>
    <row r="510" spans="1:10" ht="47.5" customHeight="1" x14ac:dyDescent="0.35">
      <c r="A510" s="31">
        <v>509</v>
      </c>
      <c r="B510" s="31">
        <v>1990</v>
      </c>
      <c r="C510" s="32" t="s">
        <v>886</v>
      </c>
      <c r="D510" s="32" t="s">
        <v>4116</v>
      </c>
      <c r="E510" s="96"/>
      <c r="F510" s="31">
        <v>9</v>
      </c>
      <c r="G510" s="31">
        <v>3</v>
      </c>
      <c r="H510" s="31" t="s">
        <v>5574</v>
      </c>
      <c r="I510" s="31" t="s">
        <v>5575</v>
      </c>
      <c r="J510" s="33" t="str">
        <f t="shared" si="7"/>
        <v>https://aiche.onlinelibrary.wiley.com/doi/abs/10.1002/prsb.720090303</v>
      </c>
    </row>
    <row r="511" spans="1:10" ht="47.5" customHeight="1" x14ac:dyDescent="0.35">
      <c r="A511" s="31">
        <v>510</v>
      </c>
      <c r="B511" s="31">
        <v>1990</v>
      </c>
      <c r="C511" s="32" t="s">
        <v>886</v>
      </c>
      <c r="D511" s="32" t="s">
        <v>5443</v>
      </c>
      <c r="E511" s="96" t="s">
        <v>1801</v>
      </c>
      <c r="F511" s="31">
        <v>9</v>
      </c>
      <c r="G511" s="31">
        <v>3</v>
      </c>
      <c r="H511" s="31" t="s">
        <v>5576</v>
      </c>
      <c r="I511" s="31" t="s">
        <v>5577</v>
      </c>
      <c r="J511" s="33" t="str">
        <f t="shared" si="7"/>
        <v>https://aiche.onlinelibrary.wiley.com/doi/abs/10.1002/prsb.720090304</v>
      </c>
    </row>
    <row r="512" spans="1:10" ht="47.5" customHeight="1" x14ac:dyDescent="0.35">
      <c r="A512" s="31">
        <v>511</v>
      </c>
      <c r="B512" s="31">
        <v>1990</v>
      </c>
      <c r="C512" s="32" t="s">
        <v>886</v>
      </c>
      <c r="D512" s="32" t="s">
        <v>5578</v>
      </c>
      <c r="E512" s="96" t="s">
        <v>5280</v>
      </c>
      <c r="F512" s="31">
        <v>9</v>
      </c>
      <c r="G512" s="31">
        <v>3</v>
      </c>
      <c r="H512" s="31" t="s">
        <v>5579</v>
      </c>
      <c r="I512" s="31" t="s">
        <v>5580</v>
      </c>
      <c r="J512" s="33" t="str">
        <f t="shared" si="7"/>
        <v>https://aiche.onlinelibrary.wiley.com/doi/abs/10.1002/prsb.720090305</v>
      </c>
    </row>
    <row r="513" spans="1:10" ht="47.5" customHeight="1" x14ac:dyDescent="0.35">
      <c r="A513" s="31">
        <v>512</v>
      </c>
      <c r="B513" s="31">
        <v>1990</v>
      </c>
      <c r="C513" s="32" t="s">
        <v>886</v>
      </c>
      <c r="D513" s="32" t="s">
        <v>5582</v>
      </c>
      <c r="E513" s="96" t="s">
        <v>5581</v>
      </c>
      <c r="F513" s="31">
        <v>9</v>
      </c>
      <c r="G513" s="31">
        <v>3</v>
      </c>
      <c r="H513" s="31" t="s">
        <v>5583</v>
      </c>
      <c r="I513" s="31" t="s">
        <v>5584</v>
      </c>
      <c r="J513" s="33" t="str">
        <f t="shared" si="7"/>
        <v>https://aiche.onlinelibrary.wiley.com/doi/abs/10.1002/prsb.720090306</v>
      </c>
    </row>
    <row r="514" spans="1:10" ht="47.5" customHeight="1" x14ac:dyDescent="0.35">
      <c r="A514" s="31">
        <v>513</v>
      </c>
      <c r="B514" s="31">
        <v>1990</v>
      </c>
      <c r="C514" s="32" t="s">
        <v>886</v>
      </c>
      <c r="D514" s="32" t="s">
        <v>5586</v>
      </c>
      <c r="E514" s="96" t="s">
        <v>5585</v>
      </c>
      <c r="F514" s="31">
        <v>9</v>
      </c>
      <c r="G514" s="31">
        <v>3</v>
      </c>
      <c r="H514" s="31" t="s">
        <v>1551</v>
      </c>
      <c r="I514" s="31" t="s">
        <v>5587</v>
      </c>
      <c r="J514" s="33" t="str">
        <f t="shared" si="7"/>
        <v>https://aiche.onlinelibrary.wiley.com/doi/abs/10.1002/prsb.720090307</v>
      </c>
    </row>
    <row r="515" spans="1:10" ht="47.5" customHeight="1" x14ac:dyDescent="0.35">
      <c r="A515" s="31">
        <v>514</v>
      </c>
      <c r="B515" s="31">
        <v>1990</v>
      </c>
      <c r="C515" s="32" t="s">
        <v>886</v>
      </c>
      <c r="D515" s="32" t="s">
        <v>5589</v>
      </c>
      <c r="E515" s="96" t="s">
        <v>5588</v>
      </c>
      <c r="F515" s="31">
        <v>9</v>
      </c>
      <c r="G515" s="31">
        <v>3</v>
      </c>
      <c r="H515" s="31" t="s">
        <v>5590</v>
      </c>
      <c r="I515" s="31" t="s">
        <v>5591</v>
      </c>
      <c r="J515" s="33" t="str">
        <f t="shared" ref="J515:J578" si="8">HYPERLINK(I515)</f>
        <v>https://aiche.onlinelibrary.wiley.com/doi/abs/10.1002/prsb.720090308</v>
      </c>
    </row>
    <row r="516" spans="1:10" ht="47.5" customHeight="1" x14ac:dyDescent="0.35">
      <c r="A516" s="31">
        <v>515</v>
      </c>
      <c r="B516" s="31">
        <v>1990</v>
      </c>
      <c r="C516" s="32" t="s">
        <v>886</v>
      </c>
      <c r="D516" s="32" t="s">
        <v>5593</v>
      </c>
      <c r="E516" s="96" t="s">
        <v>5592</v>
      </c>
      <c r="F516" s="31">
        <v>9</v>
      </c>
      <c r="G516" s="31">
        <v>3</v>
      </c>
      <c r="H516" s="31" t="s">
        <v>5594</v>
      </c>
      <c r="I516" s="31" t="s">
        <v>5595</v>
      </c>
      <c r="J516" s="33" t="str">
        <f t="shared" si="8"/>
        <v>https://aiche.onlinelibrary.wiley.com/doi/abs/10.1002/prsb.720090309</v>
      </c>
    </row>
    <row r="517" spans="1:10" ht="47.5" customHeight="1" x14ac:dyDescent="0.35">
      <c r="A517" s="31">
        <v>516</v>
      </c>
      <c r="B517" s="31">
        <v>1990</v>
      </c>
      <c r="C517" s="32" t="s">
        <v>886</v>
      </c>
      <c r="D517" s="32" t="s">
        <v>5597</v>
      </c>
      <c r="E517" s="96" t="s">
        <v>5596</v>
      </c>
      <c r="F517" s="31">
        <v>9</v>
      </c>
      <c r="G517" s="31">
        <v>3</v>
      </c>
      <c r="H517" s="31" t="s">
        <v>5598</v>
      </c>
      <c r="I517" s="31" t="s">
        <v>5599</v>
      </c>
      <c r="J517" s="33" t="str">
        <f t="shared" si="8"/>
        <v>https://aiche.onlinelibrary.wiley.com/doi/abs/10.1002/prsb.720090310</v>
      </c>
    </row>
    <row r="518" spans="1:10" ht="47.5" customHeight="1" x14ac:dyDescent="0.35">
      <c r="A518" s="31">
        <v>517</v>
      </c>
      <c r="B518" s="31">
        <v>1990</v>
      </c>
      <c r="C518" s="32" t="s">
        <v>886</v>
      </c>
      <c r="D518" s="32" t="s">
        <v>5601</v>
      </c>
      <c r="E518" s="96" t="s">
        <v>5600</v>
      </c>
      <c r="F518" s="31">
        <v>9</v>
      </c>
      <c r="G518" s="31">
        <v>3</v>
      </c>
      <c r="H518" s="31" t="s">
        <v>5602</v>
      </c>
      <c r="I518" s="31" t="s">
        <v>5603</v>
      </c>
      <c r="J518" s="33" t="str">
        <f t="shared" si="8"/>
        <v>https://aiche.onlinelibrary.wiley.com/doi/abs/10.1002/prsb.720090311</v>
      </c>
    </row>
    <row r="519" spans="1:10" ht="47.5" customHeight="1" x14ac:dyDescent="0.35">
      <c r="A519" s="31">
        <v>518</v>
      </c>
      <c r="B519" s="31">
        <v>1990</v>
      </c>
      <c r="C519" s="32" t="s">
        <v>886</v>
      </c>
      <c r="D519" s="32" t="s">
        <v>5605</v>
      </c>
      <c r="E519" s="96" t="s">
        <v>5604</v>
      </c>
      <c r="F519" s="31">
        <v>9</v>
      </c>
      <c r="G519" s="31">
        <v>3</v>
      </c>
      <c r="H519" s="31" t="s">
        <v>5606</v>
      </c>
      <c r="I519" s="31" t="s">
        <v>5607</v>
      </c>
      <c r="J519" s="33" t="str">
        <f t="shared" si="8"/>
        <v>https://aiche.onlinelibrary.wiley.com/doi/abs/10.1002/prsb.720090312</v>
      </c>
    </row>
    <row r="520" spans="1:10" ht="47.5" customHeight="1" x14ac:dyDescent="0.35">
      <c r="A520" s="31">
        <v>519</v>
      </c>
      <c r="B520" s="31">
        <v>1990</v>
      </c>
      <c r="C520" s="32" t="s">
        <v>886</v>
      </c>
      <c r="D520" s="32" t="s">
        <v>5609</v>
      </c>
      <c r="E520" s="96" t="s">
        <v>5608</v>
      </c>
      <c r="F520" s="31">
        <v>9</v>
      </c>
      <c r="G520" s="31">
        <v>3</v>
      </c>
      <c r="H520" s="31" t="s">
        <v>5610</v>
      </c>
      <c r="I520" s="31" t="s">
        <v>5611</v>
      </c>
      <c r="J520" s="33" t="str">
        <f t="shared" si="8"/>
        <v>https://aiche.onlinelibrary.wiley.com/doi/abs/10.1002/prsb.720090313</v>
      </c>
    </row>
    <row r="521" spans="1:10" ht="47.5" customHeight="1" x14ac:dyDescent="0.35">
      <c r="A521" s="31">
        <v>520</v>
      </c>
      <c r="B521" s="31">
        <v>1990</v>
      </c>
      <c r="C521" s="32" t="s">
        <v>886</v>
      </c>
      <c r="D521" s="32" t="s">
        <v>5613</v>
      </c>
      <c r="E521" s="96" t="s">
        <v>5612</v>
      </c>
      <c r="F521" s="31">
        <v>9</v>
      </c>
      <c r="G521" s="31">
        <v>3</v>
      </c>
      <c r="H521" s="31" t="s">
        <v>5614</v>
      </c>
      <c r="I521" s="31" t="s">
        <v>5615</v>
      </c>
      <c r="J521" s="33" t="str">
        <f t="shared" si="8"/>
        <v>https://aiche.onlinelibrary.wiley.com/doi/abs/10.1002/prsb.720090314</v>
      </c>
    </row>
    <row r="522" spans="1:10" ht="47.5" customHeight="1" x14ac:dyDescent="0.35">
      <c r="A522" s="31">
        <v>521</v>
      </c>
      <c r="B522" s="31">
        <v>1990</v>
      </c>
      <c r="C522" s="32" t="s">
        <v>886</v>
      </c>
      <c r="D522" s="32" t="s">
        <v>5617</v>
      </c>
      <c r="E522" s="96" t="s">
        <v>5616</v>
      </c>
      <c r="F522" s="31">
        <v>9</v>
      </c>
      <c r="G522" s="31">
        <v>3</v>
      </c>
      <c r="H522" s="31" t="s">
        <v>5618</v>
      </c>
      <c r="I522" s="31" t="s">
        <v>5619</v>
      </c>
      <c r="J522" s="33" t="str">
        <f t="shared" si="8"/>
        <v>https://aiche.onlinelibrary.wiley.com/doi/abs/10.1002/prsb.720090315</v>
      </c>
    </row>
    <row r="523" spans="1:10" ht="47.5" customHeight="1" x14ac:dyDescent="0.35">
      <c r="A523" s="31">
        <v>522</v>
      </c>
      <c r="B523" s="31">
        <v>1990</v>
      </c>
      <c r="C523" s="32" t="s">
        <v>886</v>
      </c>
      <c r="D523" s="32" t="s">
        <v>5620</v>
      </c>
      <c r="E523" s="96" t="s">
        <v>4122</v>
      </c>
      <c r="F523" s="31">
        <v>9</v>
      </c>
      <c r="G523" s="31">
        <v>3</v>
      </c>
      <c r="H523" s="31" t="s">
        <v>5621</v>
      </c>
      <c r="I523" s="31" t="s">
        <v>5622</v>
      </c>
      <c r="J523" s="33" t="str">
        <f t="shared" si="8"/>
        <v>https://aiche.onlinelibrary.wiley.com/doi/abs/10.1002/prsb.720090316</v>
      </c>
    </row>
    <row r="524" spans="1:10" ht="47.5" customHeight="1" x14ac:dyDescent="0.35">
      <c r="A524" s="31">
        <v>523</v>
      </c>
      <c r="B524" s="31">
        <v>1990</v>
      </c>
      <c r="C524" s="32" t="s">
        <v>886</v>
      </c>
      <c r="D524" s="32" t="s">
        <v>5624</v>
      </c>
      <c r="E524" s="96" t="s">
        <v>5623</v>
      </c>
      <c r="F524" s="31">
        <v>9</v>
      </c>
      <c r="G524" s="31">
        <v>3</v>
      </c>
      <c r="H524" s="31" t="s">
        <v>4148</v>
      </c>
      <c r="I524" s="31" t="s">
        <v>5625</v>
      </c>
      <c r="J524" s="33" t="str">
        <f t="shared" si="8"/>
        <v>https://aiche.onlinelibrary.wiley.com/doi/abs/10.1002/prsb.720090317</v>
      </c>
    </row>
    <row r="525" spans="1:10" ht="47.5" customHeight="1" x14ac:dyDescent="0.35">
      <c r="A525" s="31">
        <v>524</v>
      </c>
      <c r="B525" s="31">
        <v>1990</v>
      </c>
      <c r="C525" s="32" t="s">
        <v>886</v>
      </c>
      <c r="D525" s="32" t="s">
        <v>5627</v>
      </c>
      <c r="E525" s="96" t="s">
        <v>5626</v>
      </c>
      <c r="F525" s="31">
        <v>9</v>
      </c>
      <c r="G525" s="31">
        <v>3</v>
      </c>
      <c r="H525" s="31" t="s">
        <v>4834</v>
      </c>
      <c r="I525" s="31" t="s">
        <v>5628</v>
      </c>
      <c r="J525" s="33" t="str">
        <f t="shared" si="8"/>
        <v>https://aiche.onlinelibrary.wiley.com/doi/abs/10.1002/prsb.720090318</v>
      </c>
    </row>
    <row r="526" spans="1:10" ht="47.5" customHeight="1" x14ac:dyDescent="0.35">
      <c r="A526" s="31">
        <v>525</v>
      </c>
      <c r="B526" s="31">
        <v>1990</v>
      </c>
      <c r="C526" s="32" t="s">
        <v>886</v>
      </c>
      <c r="D526" s="32" t="s">
        <v>5630</v>
      </c>
      <c r="E526" s="96" t="s">
        <v>5629</v>
      </c>
      <c r="F526" s="31">
        <v>9</v>
      </c>
      <c r="G526" s="31">
        <v>3</v>
      </c>
      <c r="H526" s="31" t="s">
        <v>5631</v>
      </c>
      <c r="I526" s="31" t="s">
        <v>5632</v>
      </c>
      <c r="J526" s="33" t="str">
        <f t="shared" si="8"/>
        <v>https://aiche.onlinelibrary.wiley.com/doi/abs/10.1002/prsb.720090319</v>
      </c>
    </row>
    <row r="527" spans="1:10" ht="47.5" customHeight="1" x14ac:dyDescent="0.35">
      <c r="A527" s="31">
        <v>526</v>
      </c>
      <c r="B527" s="31">
        <v>1990</v>
      </c>
      <c r="C527" s="32" t="s">
        <v>886</v>
      </c>
      <c r="D527" s="32" t="s">
        <v>5634</v>
      </c>
      <c r="E527" s="96" t="s">
        <v>5633</v>
      </c>
      <c r="F527" s="31">
        <v>9</v>
      </c>
      <c r="G527" s="31">
        <v>3</v>
      </c>
      <c r="H527" s="31" t="s">
        <v>5011</v>
      </c>
      <c r="I527" s="31" t="s">
        <v>5635</v>
      </c>
      <c r="J527" s="33" t="str">
        <f t="shared" si="8"/>
        <v>https://aiche.onlinelibrary.wiley.com/doi/abs/10.1002/prsb.720090320</v>
      </c>
    </row>
    <row r="528" spans="1:10" ht="47.5" customHeight="1" x14ac:dyDescent="0.35">
      <c r="A528" s="31">
        <v>527</v>
      </c>
      <c r="B528" s="31">
        <v>1990</v>
      </c>
      <c r="C528" s="32" t="s">
        <v>886</v>
      </c>
      <c r="D528" s="32" t="s">
        <v>5637</v>
      </c>
      <c r="E528" s="96" t="s">
        <v>5636</v>
      </c>
      <c r="F528" s="31">
        <v>9</v>
      </c>
      <c r="G528" s="31">
        <v>3</v>
      </c>
      <c r="H528" s="31" t="s">
        <v>4160</v>
      </c>
      <c r="I528" s="31" t="s">
        <v>5638</v>
      </c>
      <c r="J528" s="33" t="str">
        <f t="shared" si="8"/>
        <v>https://aiche.onlinelibrary.wiley.com/doi/abs/10.1002/prsb.720090321</v>
      </c>
    </row>
    <row r="529" spans="1:10" ht="47.5" customHeight="1" x14ac:dyDescent="0.35">
      <c r="A529" s="31">
        <v>528</v>
      </c>
      <c r="B529" s="31">
        <v>1990</v>
      </c>
      <c r="C529" s="32" t="s">
        <v>886</v>
      </c>
      <c r="D529" s="32" t="s">
        <v>5640</v>
      </c>
      <c r="E529" s="96" t="s">
        <v>5639</v>
      </c>
      <c r="F529" s="31">
        <v>9</v>
      </c>
      <c r="G529" s="31">
        <v>3</v>
      </c>
      <c r="H529" s="31" t="s">
        <v>5641</v>
      </c>
      <c r="I529" s="31" t="s">
        <v>5642</v>
      </c>
      <c r="J529" s="33" t="str">
        <f t="shared" si="8"/>
        <v>https://aiche.onlinelibrary.wiley.com/doi/abs/10.1002/prsb.720090322</v>
      </c>
    </row>
    <row r="530" spans="1:10" ht="47.5" customHeight="1" x14ac:dyDescent="0.35">
      <c r="A530" s="31">
        <v>529</v>
      </c>
      <c r="B530" s="31">
        <v>1990</v>
      </c>
      <c r="C530" s="32" t="s">
        <v>886</v>
      </c>
      <c r="D530" s="32" t="s">
        <v>5644</v>
      </c>
      <c r="E530" s="96" t="s">
        <v>5643</v>
      </c>
      <c r="F530" s="31">
        <v>9</v>
      </c>
      <c r="G530" s="31">
        <v>3</v>
      </c>
      <c r="H530" s="31" t="s">
        <v>5645</v>
      </c>
      <c r="I530" s="31" t="s">
        <v>5646</v>
      </c>
      <c r="J530" s="33" t="str">
        <f t="shared" si="8"/>
        <v>https://aiche.onlinelibrary.wiley.com/doi/abs/10.1002/prsb.720090323</v>
      </c>
    </row>
    <row r="531" spans="1:10" ht="47.5" customHeight="1" x14ac:dyDescent="0.35">
      <c r="A531" s="31">
        <v>530</v>
      </c>
      <c r="B531" s="31">
        <v>1990</v>
      </c>
      <c r="C531" s="32" t="s">
        <v>886</v>
      </c>
      <c r="D531" s="32" t="s">
        <v>5648</v>
      </c>
      <c r="E531" s="96" t="s">
        <v>5647</v>
      </c>
      <c r="F531" s="31">
        <v>9</v>
      </c>
      <c r="G531" s="31">
        <v>3</v>
      </c>
      <c r="H531" s="31" t="s">
        <v>5649</v>
      </c>
      <c r="I531" s="31" t="s">
        <v>5650</v>
      </c>
      <c r="J531" s="33" t="str">
        <f t="shared" si="8"/>
        <v>https://aiche.onlinelibrary.wiley.com/doi/abs/10.1002/prsb.720090324</v>
      </c>
    </row>
    <row r="532" spans="1:10" ht="47.5" customHeight="1" x14ac:dyDescent="0.35">
      <c r="A532" s="31">
        <v>531</v>
      </c>
      <c r="B532" s="31">
        <v>1990</v>
      </c>
      <c r="C532" s="32" t="s">
        <v>886</v>
      </c>
      <c r="D532" s="32" t="s">
        <v>5651</v>
      </c>
      <c r="E532" s="96" t="s">
        <v>5280</v>
      </c>
      <c r="F532" s="31">
        <v>9</v>
      </c>
      <c r="G532" s="31">
        <v>3</v>
      </c>
      <c r="H532" s="31" t="s">
        <v>5652</v>
      </c>
      <c r="I532" s="31" t="s">
        <v>5653</v>
      </c>
      <c r="J532" s="33" t="str">
        <f t="shared" si="8"/>
        <v>https://aiche.onlinelibrary.wiley.com/doi/abs/10.1002/prsb.720090325</v>
      </c>
    </row>
    <row r="533" spans="1:10" ht="47.5" customHeight="1" x14ac:dyDescent="0.35">
      <c r="A533" s="31">
        <v>532</v>
      </c>
      <c r="B533" s="31">
        <v>1990</v>
      </c>
      <c r="C533" s="32" t="s">
        <v>886</v>
      </c>
      <c r="D533" s="32" t="s">
        <v>4116</v>
      </c>
      <c r="E533" s="96"/>
      <c r="F533" s="31">
        <v>9</v>
      </c>
      <c r="G533" s="31">
        <v>4</v>
      </c>
      <c r="H533" s="31" t="s">
        <v>5654</v>
      </c>
      <c r="I533" s="31" t="s">
        <v>5655</v>
      </c>
      <c r="J533" s="33" t="str">
        <f t="shared" si="8"/>
        <v>https://aiche.onlinelibrary.wiley.com/doi/abs/10.1002/prsb.720090402</v>
      </c>
    </row>
    <row r="534" spans="1:10" ht="47.5" customHeight="1" x14ac:dyDescent="0.35">
      <c r="A534" s="31">
        <v>533</v>
      </c>
      <c r="B534" s="31">
        <v>1990</v>
      </c>
      <c r="C534" s="32" t="s">
        <v>886</v>
      </c>
      <c r="D534" s="32" t="s">
        <v>4981</v>
      </c>
      <c r="E534" s="96" t="s">
        <v>5656</v>
      </c>
      <c r="F534" s="31">
        <v>9</v>
      </c>
      <c r="G534" s="31">
        <v>4</v>
      </c>
      <c r="H534" s="31" t="s">
        <v>5657</v>
      </c>
      <c r="I534" s="31" t="s">
        <v>5658</v>
      </c>
      <c r="J534" s="33" t="str">
        <f t="shared" si="8"/>
        <v>https://aiche.onlinelibrary.wiley.com/doi/abs/10.1002/prsb.720090403</v>
      </c>
    </row>
    <row r="535" spans="1:10" ht="47.5" customHeight="1" x14ac:dyDescent="0.35">
      <c r="A535" s="31">
        <v>534</v>
      </c>
      <c r="B535" s="31">
        <v>1990</v>
      </c>
      <c r="C535" s="32" t="s">
        <v>886</v>
      </c>
      <c r="D535" s="32" t="s">
        <v>5659</v>
      </c>
      <c r="E535" s="96"/>
      <c r="F535" s="31">
        <v>9</v>
      </c>
      <c r="G535" s="31">
        <v>4</v>
      </c>
      <c r="H535" s="31" t="s">
        <v>5660</v>
      </c>
      <c r="I535" s="31" t="s">
        <v>5661</v>
      </c>
      <c r="J535" s="33" t="str">
        <f t="shared" si="8"/>
        <v>https://aiche.onlinelibrary.wiley.com/doi/abs/10.1002/prsb.720090404</v>
      </c>
    </row>
    <row r="536" spans="1:10" ht="47.5" customHeight="1" x14ac:dyDescent="0.35">
      <c r="A536" s="31">
        <v>535</v>
      </c>
      <c r="B536" s="31">
        <v>1990</v>
      </c>
      <c r="C536" s="32" t="s">
        <v>886</v>
      </c>
      <c r="D536" s="32" t="s">
        <v>5663</v>
      </c>
      <c r="E536" s="96" t="s">
        <v>5662</v>
      </c>
      <c r="F536" s="31">
        <v>9</v>
      </c>
      <c r="G536" s="31">
        <v>4</v>
      </c>
      <c r="H536" s="31" t="s">
        <v>5664</v>
      </c>
      <c r="I536" s="31" t="s">
        <v>5665</v>
      </c>
      <c r="J536" s="33" t="str">
        <f t="shared" si="8"/>
        <v>https://aiche.onlinelibrary.wiley.com/doi/abs/10.1002/prsb.720090405</v>
      </c>
    </row>
    <row r="537" spans="1:10" ht="47.5" customHeight="1" x14ac:dyDescent="0.35">
      <c r="A537" s="31">
        <v>536</v>
      </c>
      <c r="B537" s="31">
        <v>1990</v>
      </c>
      <c r="C537" s="32" t="s">
        <v>886</v>
      </c>
      <c r="D537" s="32" t="s">
        <v>5667</v>
      </c>
      <c r="E537" s="96" t="s">
        <v>5666</v>
      </c>
      <c r="F537" s="31">
        <v>9</v>
      </c>
      <c r="G537" s="31">
        <v>4</v>
      </c>
      <c r="H537" s="31" t="s">
        <v>5668</v>
      </c>
      <c r="I537" s="31" t="s">
        <v>5669</v>
      </c>
      <c r="J537" s="33" t="str">
        <f t="shared" si="8"/>
        <v>https://aiche.onlinelibrary.wiley.com/doi/abs/10.1002/prsb.720090406</v>
      </c>
    </row>
    <row r="538" spans="1:10" ht="47.5" customHeight="1" x14ac:dyDescent="0.35">
      <c r="A538" s="31">
        <v>537</v>
      </c>
      <c r="B538" s="31">
        <v>1990</v>
      </c>
      <c r="C538" s="32" t="s">
        <v>886</v>
      </c>
      <c r="D538" s="32" t="s">
        <v>5671</v>
      </c>
      <c r="E538" s="96" t="s">
        <v>5670</v>
      </c>
      <c r="F538" s="31">
        <v>9</v>
      </c>
      <c r="G538" s="31">
        <v>4</v>
      </c>
      <c r="H538" s="31" t="s">
        <v>5672</v>
      </c>
      <c r="I538" s="31" t="s">
        <v>5673</v>
      </c>
      <c r="J538" s="33" t="str">
        <f t="shared" si="8"/>
        <v>https://aiche.onlinelibrary.wiley.com/doi/abs/10.1002/prsb.720090407</v>
      </c>
    </row>
    <row r="539" spans="1:10" ht="47.5" customHeight="1" x14ac:dyDescent="0.35">
      <c r="A539" s="31">
        <v>538</v>
      </c>
      <c r="B539" s="31">
        <v>1990</v>
      </c>
      <c r="C539" s="32" t="s">
        <v>886</v>
      </c>
      <c r="D539" s="32" t="s">
        <v>5675</v>
      </c>
      <c r="E539" s="96" t="s">
        <v>5674</v>
      </c>
      <c r="F539" s="31">
        <v>9</v>
      </c>
      <c r="G539" s="31">
        <v>4</v>
      </c>
      <c r="H539" s="31" t="s">
        <v>5330</v>
      </c>
      <c r="I539" s="31" t="s">
        <v>5676</v>
      </c>
      <c r="J539" s="33" t="str">
        <f t="shared" si="8"/>
        <v>https://aiche.onlinelibrary.wiley.com/doi/abs/10.1002/prsb.720090408</v>
      </c>
    </row>
    <row r="540" spans="1:10" ht="47.5" customHeight="1" x14ac:dyDescent="0.35">
      <c r="A540" s="31">
        <v>539</v>
      </c>
      <c r="B540" s="31">
        <v>1990</v>
      </c>
      <c r="C540" s="32" t="s">
        <v>886</v>
      </c>
      <c r="D540" s="32" t="s">
        <v>5677</v>
      </c>
      <c r="E540" s="96" t="s">
        <v>1131</v>
      </c>
      <c r="F540" s="31">
        <v>9</v>
      </c>
      <c r="G540" s="31">
        <v>4</v>
      </c>
      <c r="H540" s="31" t="s">
        <v>5334</v>
      </c>
      <c r="I540" s="31" t="s">
        <v>5678</v>
      </c>
      <c r="J540" s="33" t="str">
        <f t="shared" si="8"/>
        <v>https://aiche.onlinelibrary.wiley.com/doi/abs/10.1002/prsb.720090409</v>
      </c>
    </row>
    <row r="541" spans="1:10" ht="47.5" customHeight="1" x14ac:dyDescent="0.35">
      <c r="A541" s="31">
        <v>540</v>
      </c>
      <c r="B541" s="31">
        <v>1990</v>
      </c>
      <c r="C541" s="32" t="s">
        <v>886</v>
      </c>
      <c r="D541" s="32" t="s">
        <v>5680</v>
      </c>
      <c r="E541" s="96" t="s">
        <v>5679</v>
      </c>
      <c r="F541" s="31">
        <v>9</v>
      </c>
      <c r="G541" s="31">
        <v>4</v>
      </c>
      <c r="H541" s="31" t="s">
        <v>5681</v>
      </c>
      <c r="I541" s="31" t="s">
        <v>5682</v>
      </c>
      <c r="J541" s="33" t="str">
        <f t="shared" si="8"/>
        <v>https://aiche.onlinelibrary.wiley.com/doi/abs/10.1002/prsb.720090410</v>
      </c>
    </row>
    <row r="542" spans="1:10" ht="47.5" customHeight="1" x14ac:dyDescent="0.35">
      <c r="A542" s="31">
        <v>541</v>
      </c>
      <c r="B542" s="31">
        <v>1990</v>
      </c>
      <c r="C542" s="32" t="s">
        <v>886</v>
      </c>
      <c r="D542" s="32" t="s">
        <v>5684</v>
      </c>
      <c r="E542" s="96" t="s">
        <v>5683</v>
      </c>
      <c r="F542" s="31">
        <v>9</v>
      </c>
      <c r="G542" s="31">
        <v>4</v>
      </c>
      <c r="H542" s="31" t="s">
        <v>4435</v>
      </c>
      <c r="I542" s="31" t="s">
        <v>5685</v>
      </c>
      <c r="J542" s="33" t="str">
        <f t="shared" si="8"/>
        <v>https://aiche.onlinelibrary.wiley.com/doi/abs/10.1002/prsb.720090411</v>
      </c>
    </row>
    <row r="543" spans="1:10" ht="47.5" customHeight="1" x14ac:dyDescent="0.35">
      <c r="A543" s="31">
        <v>542</v>
      </c>
      <c r="B543" s="31">
        <v>1990</v>
      </c>
      <c r="C543" s="32" t="s">
        <v>886</v>
      </c>
      <c r="D543" s="32" t="s">
        <v>5687</v>
      </c>
      <c r="E543" s="96" t="s">
        <v>5686</v>
      </c>
      <c r="F543" s="31">
        <v>9</v>
      </c>
      <c r="G543" s="31">
        <v>4</v>
      </c>
      <c r="H543" s="31" t="s">
        <v>5688</v>
      </c>
      <c r="I543" s="31" t="s">
        <v>5689</v>
      </c>
      <c r="J543" s="33" t="str">
        <f t="shared" si="8"/>
        <v>https://aiche.onlinelibrary.wiley.com/doi/abs/10.1002/prsb.720090412</v>
      </c>
    </row>
    <row r="544" spans="1:10" ht="47.5" customHeight="1" x14ac:dyDescent="0.35">
      <c r="A544" s="31">
        <v>543</v>
      </c>
      <c r="B544" s="31">
        <v>1990</v>
      </c>
      <c r="C544" s="32" t="s">
        <v>886</v>
      </c>
      <c r="D544" s="32" t="s">
        <v>5691</v>
      </c>
      <c r="E544" s="96" t="s">
        <v>5690</v>
      </c>
      <c r="F544" s="31">
        <v>9</v>
      </c>
      <c r="G544" s="31">
        <v>4</v>
      </c>
      <c r="H544" s="31" t="s">
        <v>5692</v>
      </c>
      <c r="I544" s="31" t="s">
        <v>5693</v>
      </c>
      <c r="J544" s="33" t="str">
        <f t="shared" si="8"/>
        <v>https://aiche.onlinelibrary.wiley.com/doi/abs/10.1002/prsb.720090413</v>
      </c>
    </row>
    <row r="545" spans="1:10" ht="47.5" customHeight="1" x14ac:dyDescent="0.35">
      <c r="A545" s="31">
        <v>544</v>
      </c>
      <c r="B545" s="31">
        <v>1990</v>
      </c>
      <c r="C545" s="32" t="s">
        <v>886</v>
      </c>
      <c r="D545" s="32" t="s">
        <v>5695</v>
      </c>
      <c r="E545" s="96" t="s">
        <v>5694</v>
      </c>
      <c r="F545" s="31">
        <v>9</v>
      </c>
      <c r="G545" s="31">
        <v>4</v>
      </c>
      <c r="H545" s="31" t="s">
        <v>5696</v>
      </c>
      <c r="I545" s="31" t="s">
        <v>5697</v>
      </c>
      <c r="J545" s="33" t="str">
        <f t="shared" si="8"/>
        <v>https://aiche.onlinelibrary.wiley.com/doi/abs/10.1002/prsb.720090414</v>
      </c>
    </row>
    <row r="546" spans="1:10" ht="47.5" customHeight="1" x14ac:dyDescent="0.35">
      <c r="A546" s="31">
        <v>545</v>
      </c>
      <c r="B546" s="31">
        <v>1990</v>
      </c>
      <c r="C546" s="32" t="s">
        <v>886</v>
      </c>
      <c r="D546" s="32" t="s">
        <v>5699</v>
      </c>
      <c r="E546" s="96" t="s">
        <v>5698</v>
      </c>
      <c r="F546" s="31">
        <v>9</v>
      </c>
      <c r="G546" s="31">
        <v>4</v>
      </c>
      <c r="H546" s="31" t="s">
        <v>5700</v>
      </c>
      <c r="I546" s="31" t="s">
        <v>5701</v>
      </c>
      <c r="J546" s="33" t="str">
        <f t="shared" si="8"/>
        <v>https://aiche.onlinelibrary.wiley.com/doi/abs/10.1002/prsb.720090415</v>
      </c>
    </row>
    <row r="547" spans="1:10" ht="47.5" customHeight="1" x14ac:dyDescent="0.35">
      <c r="A547" s="31">
        <v>546</v>
      </c>
      <c r="B547" s="31">
        <v>1990</v>
      </c>
      <c r="C547" s="32" t="s">
        <v>886</v>
      </c>
      <c r="D547" s="32" t="s">
        <v>5702</v>
      </c>
      <c r="E547" s="96" t="s">
        <v>1654</v>
      </c>
      <c r="F547" s="31">
        <v>9</v>
      </c>
      <c r="G547" s="31">
        <v>4</v>
      </c>
      <c r="H547" s="31" t="s">
        <v>5703</v>
      </c>
      <c r="I547" s="31" t="s">
        <v>5704</v>
      </c>
      <c r="J547" s="33" t="str">
        <f t="shared" si="8"/>
        <v>https://aiche.onlinelibrary.wiley.com/doi/abs/10.1002/prsb.720090416</v>
      </c>
    </row>
    <row r="548" spans="1:10" ht="47.5" customHeight="1" x14ac:dyDescent="0.35">
      <c r="A548" s="31">
        <v>547</v>
      </c>
      <c r="B548" s="31">
        <v>1990</v>
      </c>
      <c r="C548" s="32" t="s">
        <v>886</v>
      </c>
      <c r="D548" s="32" t="s">
        <v>5706</v>
      </c>
      <c r="E548" s="96" t="s">
        <v>5705</v>
      </c>
      <c r="F548" s="31">
        <v>9</v>
      </c>
      <c r="G548" s="31">
        <v>4</v>
      </c>
      <c r="H548" s="31" t="s">
        <v>5707</v>
      </c>
      <c r="I548" s="31" t="s">
        <v>5708</v>
      </c>
      <c r="J548" s="33" t="str">
        <f t="shared" si="8"/>
        <v>https://aiche.onlinelibrary.wiley.com/doi/abs/10.1002/prsb.720090417</v>
      </c>
    </row>
    <row r="549" spans="1:10" ht="47.5" customHeight="1" x14ac:dyDescent="0.35">
      <c r="A549" s="31">
        <v>548</v>
      </c>
      <c r="B549" s="31">
        <v>1990</v>
      </c>
      <c r="C549" s="32" t="s">
        <v>886</v>
      </c>
      <c r="D549" s="32" t="s">
        <v>5709</v>
      </c>
      <c r="E549" s="96" t="s">
        <v>1052</v>
      </c>
      <c r="F549" s="31">
        <v>9</v>
      </c>
      <c r="G549" s="31">
        <v>4</v>
      </c>
      <c r="H549" s="31" t="s">
        <v>5710</v>
      </c>
      <c r="I549" s="31" t="s">
        <v>5711</v>
      </c>
      <c r="J549" s="33" t="str">
        <f t="shared" si="8"/>
        <v>https://aiche.onlinelibrary.wiley.com/doi/abs/10.1002/prsb.720090418</v>
      </c>
    </row>
    <row r="550" spans="1:10" ht="47.5" customHeight="1" x14ac:dyDescent="0.35">
      <c r="A550" s="31">
        <v>549</v>
      </c>
      <c r="B550" s="31">
        <v>1990</v>
      </c>
      <c r="C550" s="32" t="s">
        <v>886</v>
      </c>
      <c r="D550" s="32" t="s">
        <v>5713</v>
      </c>
      <c r="E550" s="96" t="s">
        <v>5712</v>
      </c>
      <c r="F550" s="31">
        <v>9</v>
      </c>
      <c r="G550" s="31">
        <v>4</v>
      </c>
      <c r="H550" s="31" t="s">
        <v>5714</v>
      </c>
      <c r="I550" s="31" t="s">
        <v>5715</v>
      </c>
      <c r="J550" s="33" t="str">
        <f t="shared" si="8"/>
        <v>https://aiche.onlinelibrary.wiley.com/doi/abs/10.1002/prsb.720090419</v>
      </c>
    </row>
    <row r="551" spans="1:10" ht="47.5" customHeight="1" x14ac:dyDescent="0.35">
      <c r="A551" s="31">
        <v>550</v>
      </c>
      <c r="B551" s="31">
        <v>1991</v>
      </c>
      <c r="C551" s="32" t="s">
        <v>886</v>
      </c>
      <c r="D551" s="32" t="s">
        <v>5716</v>
      </c>
      <c r="E551" s="96" t="s">
        <v>1165</v>
      </c>
      <c r="F551" s="31">
        <v>10</v>
      </c>
      <c r="G551" s="31">
        <v>1</v>
      </c>
      <c r="H551" s="31" t="s">
        <v>5717</v>
      </c>
      <c r="I551" s="31" t="s">
        <v>5718</v>
      </c>
      <c r="J551" s="33" t="str">
        <f t="shared" si="8"/>
        <v>https://aiche.onlinelibrary.wiley.com/doi/abs/10.1002/prsb.720100104</v>
      </c>
    </row>
    <row r="552" spans="1:10" ht="47.5" customHeight="1" x14ac:dyDescent="0.35">
      <c r="A552" s="31">
        <v>551</v>
      </c>
      <c r="B552" s="31">
        <v>1991</v>
      </c>
      <c r="C552" s="32" t="s">
        <v>886</v>
      </c>
      <c r="D552" s="32" t="s">
        <v>5719</v>
      </c>
      <c r="E552" s="96" t="s">
        <v>4879</v>
      </c>
      <c r="F552" s="31">
        <v>10</v>
      </c>
      <c r="G552" s="31">
        <v>1</v>
      </c>
      <c r="H552" s="31" t="s">
        <v>4714</v>
      </c>
      <c r="I552" s="31" t="s">
        <v>5720</v>
      </c>
      <c r="J552" s="33" t="str">
        <f t="shared" si="8"/>
        <v>https://aiche.onlinelibrary.wiley.com/doi/abs/10.1002/prsb.720100105</v>
      </c>
    </row>
    <row r="553" spans="1:10" ht="47.5" customHeight="1" x14ac:dyDescent="0.35">
      <c r="A553" s="31">
        <v>552</v>
      </c>
      <c r="B553" s="31">
        <v>1991</v>
      </c>
      <c r="C553" s="32" t="s">
        <v>886</v>
      </c>
      <c r="D553" s="32" t="s">
        <v>5721</v>
      </c>
      <c r="E553" s="96" t="s">
        <v>747</v>
      </c>
      <c r="F553" s="31">
        <v>10</v>
      </c>
      <c r="G553" s="31">
        <v>1</v>
      </c>
      <c r="H553" s="31" t="s">
        <v>5722</v>
      </c>
      <c r="I553" s="31" t="s">
        <v>5723</v>
      </c>
      <c r="J553" s="33" t="str">
        <f t="shared" si="8"/>
        <v>https://aiche.onlinelibrary.wiley.com/doi/abs/10.1002/prsb.720100106</v>
      </c>
    </row>
    <row r="554" spans="1:10" ht="47.5" customHeight="1" x14ac:dyDescent="0.35">
      <c r="A554" s="31">
        <v>553</v>
      </c>
      <c r="B554" s="31">
        <v>1991</v>
      </c>
      <c r="C554" s="32" t="s">
        <v>886</v>
      </c>
      <c r="D554" s="32" t="s">
        <v>5725</v>
      </c>
      <c r="E554" s="96" t="s">
        <v>5724</v>
      </c>
      <c r="F554" s="31">
        <v>10</v>
      </c>
      <c r="G554" s="31">
        <v>1</v>
      </c>
      <c r="H554" s="31" t="s">
        <v>5726</v>
      </c>
      <c r="I554" s="31" t="s">
        <v>5727</v>
      </c>
      <c r="J554" s="33" t="str">
        <f t="shared" si="8"/>
        <v>https://aiche.onlinelibrary.wiley.com/doi/abs/10.1002/prsb.720100107</v>
      </c>
    </row>
    <row r="555" spans="1:10" ht="47.5" customHeight="1" x14ac:dyDescent="0.35">
      <c r="A555" s="31">
        <v>554</v>
      </c>
      <c r="B555" s="31">
        <v>1991</v>
      </c>
      <c r="C555" s="32" t="s">
        <v>886</v>
      </c>
      <c r="D555" s="32" t="s">
        <v>5728</v>
      </c>
      <c r="E555" s="96" t="s">
        <v>1443</v>
      </c>
      <c r="F555" s="31">
        <v>10</v>
      </c>
      <c r="G555" s="31">
        <v>1</v>
      </c>
      <c r="H555" s="31" t="s">
        <v>5729</v>
      </c>
      <c r="I555" s="31" t="s">
        <v>5730</v>
      </c>
      <c r="J555" s="33" t="str">
        <f t="shared" si="8"/>
        <v>https://aiche.onlinelibrary.wiley.com/doi/abs/10.1002/prsb.720100108</v>
      </c>
    </row>
    <row r="556" spans="1:10" ht="47.5" customHeight="1" x14ac:dyDescent="0.35">
      <c r="A556" s="31">
        <v>555</v>
      </c>
      <c r="B556" s="31">
        <v>1991</v>
      </c>
      <c r="C556" s="32" t="s">
        <v>886</v>
      </c>
      <c r="D556" s="32" t="s">
        <v>5732</v>
      </c>
      <c r="E556" s="96" t="s">
        <v>5731</v>
      </c>
      <c r="F556" s="31">
        <v>10</v>
      </c>
      <c r="G556" s="31">
        <v>1</v>
      </c>
      <c r="H556" s="31" t="s">
        <v>5733</v>
      </c>
      <c r="I556" s="31" t="s">
        <v>5734</v>
      </c>
      <c r="J556" s="33" t="str">
        <f t="shared" si="8"/>
        <v>https://aiche.onlinelibrary.wiley.com/doi/abs/10.1002/prsb.720100109</v>
      </c>
    </row>
    <row r="557" spans="1:10" ht="47.5" customHeight="1" x14ac:dyDescent="0.35">
      <c r="A557" s="31">
        <v>556</v>
      </c>
      <c r="B557" s="31">
        <v>1991</v>
      </c>
      <c r="C557" s="32" t="s">
        <v>886</v>
      </c>
      <c r="D557" s="32" t="s">
        <v>5736</v>
      </c>
      <c r="E557" s="96" t="s">
        <v>5735</v>
      </c>
      <c r="F557" s="31">
        <v>10</v>
      </c>
      <c r="G557" s="31">
        <v>1</v>
      </c>
      <c r="H557" s="31" t="s">
        <v>5737</v>
      </c>
      <c r="I557" s="31" t="s">
        <v>5738</v>
      </c>
      <c r="J557" s="33" t="str">
        <f t="shared" si="8"/>
        <v>https://aiche.onlinelibrary.wiley.com/doi/abs/10.1002/prsb.720100110</v>
      </c>
    </row>
    <row r="558" spans="1:10" ht="47.5" customHeight="1" x14ac:dyDescent="0.35">
      <c r="A558" s="31">
        <v>557</v>
      </c>
      <c r="B558" s="31">
        <v>1991</v>
      </c>
      <c r="C558" s="32" t="s">
        <v>886</v>
      </c>
      <c r="D558" s="32" t="s">
        <v>5740</v>
      </c>
      <c r="E558" s="96" t="s">
        <v>5739</v>
      </c>
      <c r="F558" s="31">
        <v>10</v>
      </c>
      <c r="G558" s="31">
        <v>1</v>
      </c>
      <c r="H558" s="31" t="s">
        <v>5386</v>
      </c>
      <c r="I558" s="31" t="s">
        <v>5741</v>
      </c>
      <c r="J558" s="33" t="str">
        <f t="shared" si="8"/>
        <v>https://aiche.onlinelibrary.wiley.com/doi/abs/10.1002/prsb.720100111</v>
      </c>
    </row>
    <row r="559" spans="1:10" ht="47.5" customHeight="1" x14ac:dyDescent="0.35">
      <c r="A559" s="31">
        <v>558</v>
      </c>
      <c r="B559" s="31">
        <v>1991</v>
      </c>
      <c r="C559" s="32" t="s">
        <v>886</v>
      </c>
      <c r="D559" s="32" t="s">
        <v>5743</v>
      </c>
      <c r="E559" s="96" t="s">
        <v>5742</v>
      </c>
      <c r="F559" s="31">
        <v>10</v>
      </c>
      <c r="G559" s="31">
        <v>1</v>
      </c>
      <c r="H559" s="31" t="s">
        <v>5389</v>
      </c>
      <c r="I559" s="31" t="s">
        <v>5744</v>
      </c>
      <c r="J559" s="33" t="str">
        <f t="shared" si="8"/>
        <v>https://aiche.onlinelibrary.wiley.com/doi/abs/10.1002/prsb.720100112</v>
      </c>
    </row>
    <row r="560" spans="1:10" ht="47.5" customHeight="1" x14ac:dyDescent="0.35">
      <c r="A560" s="31">
        <v>559</v>
      </c>
      <c r="B560" s="31">
        <v>1991</v>
      </c>
      <c r="C560" s="32" t="s">
        <v>886</v>
      </c>
      <c r="D560" s="32" t="s">
        <v>4116</v>
      </c>
      <c r="E560" s="96"/>
      <c r="F560" s="31">
        <v>10</v>
      </c>
      <c r="G560" s="31">
        <v>1</v>
      </c>
      <c r="H560" s="31" t="s">
        <v>4525</v>
      </c>
      <c r="I560" s="31" t="s">
        <v>5745</v>
      </c>
      <c r="J560" s="33" t="str">
        <f t="shared" si="8"/>
        <v>https://aiche.onlinelibrary.wiley.com/doi/abs/10.1002/prsb.720100102</v>
      </c>
    </row>
    <row r="561" spans="1:10" ht="47.5" customHeight="1" x14ac:dyDescent="0.35">
      <c r="A561" s="31">
        <v>560</v>
      </c>
      <c r="B561" s="31">
        <v>1991</v>
      </c>
      <c r="C561" s="32" t="s">
        <v>886</v>
      </c>
      <c r="D561" s="32" t="s">
        <v>5659</v>
      </c>
      <c r="E561" s="96"/>
      <c r="F561" s="31">
        <v>10</v>
      </c>
      <c r="G561" s="31">
        <v>1</v>
      </c>
      <c r="H561" s="31" t="s">
        <v>4117</v>
      </c>
      <c r="I561" s="31" t="s">
        <v>5746</v>
      </c>
      <c r="J561" s="33" t="str">
        <f t="shared" si="8"/>
        <v>https://aiche.onlinelibrary.wiley.com/doi/abs/10.1002/prsb.720100103</v>
      </c>
    </row>
    <row r="562" spans="1:10" ht="47.5" customHeight="1" x14ac:dyDescent="0.35">
      <c r="A562" s="31">
        <v>561</v>
      </c>
      <c r="B562" s="31">
        <v>1991</v>
      </c>
      <c r="C562" s="32" t="s">
        <v>886</v>
      </c>
      <c r="D562" s="32" t="s">
        <v>5747</v>
      </c>
      <c r="E562" s="96" t="s">
        <v>5581</v>
      </c>
      <c r="F562" s="31">
        <v>10</v>
      </c>
      <c r="G562" s="31">
        <v>2</v>
      </c>
      <c r="H562" s="31" t="s">
        <v>5748</v>
      </c>
      <c r="I562" s="31" t="s">
        <v>5749</v>
      </c>
      <c r="J562" s="33" t="str">
        <f t="shared" si="8"/>
        <v>https://aiche.onlinelibrary.wiley.com/doi/abs/10.1002/prsb.720100204</v>
      </c>
    </row>
    <row r="563" spans="1:10" ht="47.5" customHeight="1" x14ac:dyDescent="0.35">
      <c r="A563" s="31">
        <v>562</v>
      </c>
      <c r="B563" s="31">
        <v>1991</v>
      </c>
      <c r="C563" s="32" t="s">
        <v>886</v>
      </c>
      <c r="D563" s="32" t="s">
        <v>5751</v>
      </c>
      <c r="E563" s="96" t="s">
        <v>5750</v>
      </c>
      <c r="F563" s="31">
        <v>10</v>
      </c>
      <c r="G563" s="31">
        <v>2</v>
      </c>
      <c r="H563" s="31" t="s">
        <v>5752</v>
      </c>
      <c r="I563" s="31" t="s">
        <v>5753</v>
      </c>
      <c r="J563" s="33" t="str">
        <f t="shared" si="8"/>
        <v>https://aiche.onlinelibrary.wiley.com/doi/abs/10.1002/prsb.720100205</v>
      </c>
    </row>
    <row r="564" spans="1:10" ht="47.5" customHeight="1" x14ac:dyDescent="0.35">
      <c r="A564" s="31">
        <v>563</v>
      </c>
      <c r="B564" s="31">
        <v>1991</v>
      </c>
      <c r="C564" s="32" t="s">
        <v>886</v>
      </c>
      <c r="D564" s="32" t="s">
        <v>5754</v>
      </c>
      <c r="E564" s="96" t="s">
        <v>747</v>
      </c>
      <c r="F564" s="31">
        <v>10</v>
      </c>
      <c r="G564" s="31">
        <v>2</v>
      </c>
      <c r="H564" s="31" t="s">
        <v>5755</v>
      </c>
      <c r="I564" s="31" t="s">
        <v>5756</v>
      </c>
      <c r="J564" s="33" t="str">
        <f t="shared" si="8"/>
        <v>https://aiche.onlinelibrary.wiley.com/doi/abs/10.1002/prsb.720100206</v>
      </c>
    </row>
    <row r="565" spans="1:10" ht="47.5" customHeight="1" x14ac:dyDescent="0.35">
      <c r="A565" s="31">
        <v>564</v>
      </c>
      <c r="B565" s="31">
        <v>1991</v>
      </c>
      <c r="C565" s="32" t="s">
        <v>886</v>
      </c>
      <c r="D565" s="32" t="s">
        <v>5758</v>
      </c>
      <c r="E565" s="96" t="s">
        <v>5757</v>
      </c>
      <c r="F565" s="31">
        <v>10</v>
      </c>
      <c r="G565" s="31">
        <v>2</v>
      </c>
      <c r="H565" s="31" t="s">
        <v>5759</v>
      </c>
      <c r="I565" s="31" t="s">
        <v>5760</v>
      </c>
      <c r="J565" s="33" t="str">
        <f t="shared" si="8"/>
        <v>https://aiche.onlinelibrary.wiley.com/doi/abs/10.1002/prsb.720100207</v>
      </c>
    </row>
    <row r="566" spans="1:10" ht="47.5" customHeight="1" x14ac:dyDescent="0.35">
      <c r="A566" s="31">
        <v>565</v>
      </c>
      <c r="B566" s="31">
        <v>1991</v>
      </c>
      <c r="C566" s="32" t="s">
        <v>886</v>
      </c>
      <c r="D566" s="32" t="s">
        <v>5762</v>
      </c>
      <c r="E566" s="96" t="s">
        <v>5761</v>
      </c>
      <c r="F566" s="31">
        <v>10</v>
      </c>
      <c r="G566" s="31">
        <v>2</v>
      </c>
      <c r="H566" s="31" t="s">
        <v>5763</v>
      </c>
      <c r="I566" s="31" t="s">
        <v>5764</v>
      </c>
      <c r="J566" s="33" t="str">
        <f t="shared" si="8"/>
        <v>https://aiche.onlinelibrary.wiley.com/doi/abs/10.1002/prsb.720100208</v>
      </c>
    </row>
    <row r="567" spans="1:10" ht="47.5" customHeight="1" x14ac:dyDescent="0.35">
      <c r="A567" s="31">
        <v>566</v>
      </c>
      <c r="B567" s="31">
        <v>1991</v>
      </c>
      <c r="C567" s="32" t="s">
        <v>886</v>
      </c>
      <c r="D567" s="32" t="s">
        <v>4116</v>
      </c>
      <c r="E567" s="96"/>
      <c r="F567" s="31">
        <v>10</v>
      </c>
      <c r="G567" s="31">
        <v>2</v>
      </c>
      <c r="H567" s="31" t="s">
        <v>4766</v>
      </c>
      <c r="I567" s="31" t="s">
        <v>5765</v>
      </c>
      <c r="J567" s="33" t="str">
        <f t="shared" si="8"/>
        <v>https://aiche.onlinelibrary.wiley.com/doi/abs/10.1002/prsb.720100202</v>
      </c>
    </row>
    <row r="568" spans="1:10" ht="47.5" customHeight="1" x14ac:dyDescent="0.35">
      <c r="A568" s="31">
        <v>567</v>
      </c>
      <c r="B568" s="31">
        <v>1991</v>
      </c>
      <c r="C568" s="32" t="s">
        <v>886</v>
      </c>
      <c r="D568" s="32" t="s">
        <v>5659</v>
      </c>
      <c r="E568" s="96"/>
      <c r="F568" s="31">
        <v>10</v>
      </c>
      <c r="G568" s="31">
        <v>2</v>
      </c>
      <c r="H568" s="31" t="s">
        <v>5258</v>
      </c>
      <c r="I568" s="31" t="s">
        <v>5766</v>
      </c>
      <c r="J568" s="33" t="str">
        <f t="shared" si="8"/>
        <v>https://aiche.onlinelibrary.wiley.com/doi/abs/10.1002/prsb.720100203</v>
      </c>
    </row>
    <row r="569" spans="1:10" ht="47.5" customHeight="1" x14ac:dyDescent="0.35">
      <c r="A569" s="31">
        <v>568</v>
      </c>
      <c r="B569" s="31">
        <v>1991</v>
      </c>
      <c r="C569" s="32" t="s">
        <v>886</v>
      </c>
      <c r="D569" s="32" t="s">
        <v>5768</v>
      </c>
      <c r="E569" s="96" t="s">
        <v>5767</v>
      </c>
      <c r="F569" s="31">
        <v>10</v>
      </c>
      <c r="G569" s="31">
        <v>2</v>
      </c>
      <c r="H569" s="31" t="s">
        <v>5769</v>
      </c>
      <c r="I569" s="31" t="s">
        <v>5770</v>
      </c>
      <c r="J569" s="33" t="str">
        <f t="shared" si="8"/>
        <v>https://aiche.onlinelibrary.wiley.com/doi/abs/10.1002/prsb.720100209</v>
      </c>
    </row>
    <row r="570" spans="1:10" ht="47.5" customHeight="1" x14ac:dyDescent="0.35">
      <c r="A570" s="31">
        <v>569</v>
      </c>
      <c r="B570" s="31">
        <v>1991</v>
      </c>
      <c r="C570" s="32" t="s">
        <v>886</v>
      </c>
      <c r="D570" s="32" t="s">
        <v>5772</v>
      </c>
      <c r="E570" s="96" t="s">
        <v>5771</v>
      </c>
      <c r="F570" s="31">
        <v>10</v>
      </c>
      <c r="G570" s="31">
        <v>2</v>
      </c>
      <c r="H570" s="31" t="s">
        <v>5773</v>
      </c>
      <c r="I570" s="31" t="s">
        <v>5774</v>
      </c>
      <c r="J570" s="33" t="str">
        <f t="shared" si="8"/>
        <v>https://aiche.onlinelibrary.wiley.com/doi/abs/10.1002/prsb.720100210</v>
      </c>
    </row>
    <row r="571" spans="1:10" ht="47.5" customHeight="1" x14ac:dyDescent="0.35">
      <c r="A571" s="31">
        <v>570</v>
      </c>
      <c r="B571" s="31">
        <v>1991</v>
      </c>
      <c r="C571" s="32" t="s">
        <v>886</v>
      </c>
      <c r="D571" s="32" t="s">
        <v>5776</v>
      </c>
      <c r="E571" s="96" t="s">
        <v>5775</v>
      </c>
      <c r="F571" s="31">
        <v>10</v>
      </c>
      <c r="G571" s="31">
        <v>2</v>
      </c>
      <c r="H571" s="31" t="s">
        <v>5777</v>
      </c>
      <c r="I571" s="31" t="s">
        <v>5778</v>
      </c>
      <c r="J571" s="33" t="str">
        <f t="shared" si="8"/>
        <v>https://aiche.onlinelibrary.wiley.com/doi/abs/10.1002/prsb.720100211</v>
      </c>
    </row>
    <row r="572" spans="1:10" ht="47.5" customHeight="1" x14ac:dyDescent="0.35">
      <c r="A572" s="31">
        <v>571</v>
      </c>
      <c r="B572" s="31">
        <v>1991</v>
      </c>
      <c r="C572" s="32" t="s">
        <v>886</v>
      </c>
      <c r="D572" s="32" t="s">
        <v>5780</v>
      </c>
      <c r="E572" s="96" t="s">
        <v>5779</v>
      </c>
      <c r="F572" s="31">
        <v>10</v>
      </c>
      <c r="G572" s="31">
        <v>2</v>
      </c>
      <c r="H572" s="31" t="s">
        <v>5781</v>
      </c>
      <c r="I572" s="31" t="s">
        <v>5782</v>
      </c>
      <c r="J572" s="33" t="str">
        <f t="shared" si="8"/>
        <v>https://aiche.onlinelibrary.wiley.com/doi/abs/10.1002/prsb.720100212</v>
      </c>
    </row>
    <row r="573" spans="1:10" ht="47.5" customHeight="1" x14ac:dyDescent="0.35">
      <c r="A573" s="31">
        <v>572</v>
      </c>
      <c r="B573" s="31">
        <v>1991</v>
      </c>
      <c r="C573" s="32" t="s">
        <v>886</v>
      </c>
      <c r="D573" s="32" t="s">
        <v>4116</v>
      </c>
      <c r="E573" s="96"/>
      <c r="F573" s="31">
        <v>10</v>
      </c>
      <c r="G573" s="31">
        <v>3</v>
      </c>
      <c r="H573" s="31" t="s">
        <v>4279</v>
      </c>
      <c r="I573" s="31" t="s">
        <v>5783</v>
      </c>
      <c r="J573" s="33" t="str">
        <f t="shared" si="8"/>
        <v>https://aiche.onlinelibrary.wiley.com/doi/abs/10.1002/prsb.720100302</v>
      </c>
    </row>
    <row r="574" spans="1:10" ht="47.5" customHeight="1" x14ac:dyDescent="0.35">
      <c r="A574" s="31">
        <v>573</v>
      </c>
      <c r="B574" s="31">
        <v>1991</v>
      </c>
      <c r="C574" s="32" t="s">
        <v>886</v>
      </c>
      <c r="D574" s="32" t="s">
        <v>5659</v>
      </c>
      <c r="E574" s="96"/>
      <c r="F574" s="31">
        <v>10</v>
      </c>
      <c r="G574" s="31">
        <v>3</v>
      </c>
      <c r="H574" s="31" t="s">
        <v>4117</v>
      </c>
      <c r="I574" s="31" t="s">
        <v>5784</v>
      </c>
      <c r="J574" s="33" t="str">
        <f t="shared" si="8"/>
        <v>https://aiche.onlinelibrary.wiley.com/doi/abs/10.1002/prsb.720100303</v>
      </c>
    </row>
    <row r="575" spans="1:10" ht="47.5" customHeight="1" x14ac:dyDescent="0.35">
      <c r="A575" s="31">
        <v>574</v>
      </c>
      <c r="B575" s="31">
        <v>1991</v>
      </c>
      <c r="C575" s="32" t="s">
        <v>886</v>
      </c>
      <c r="D575" s="32" t="s">
        <v>5786</v>
      </c>
      <c r="E575" s="96" t="s">
        <v>5785</v>
      </c>
      <c r="F575" s="31">
        <v>10</v>
      </c>
      <c r="G575" s="31">
        <v>3</v>
      </c>
      <c r="H575" s="31" t="s">
        <v>4614</v>
      </c>
      <c r="I575" s="31" t="s">
        <v>5787</v>
      </c>
      <c r="J575" s="33" t="str">
        <f t="shared" si="8"/>
        <v>https://aiche.onlinelibrary.wiley.com/doi/abs/10.1002/prsb.720100304</v>
      </c>
    </row>
    <row r="576" spans="1:10" ht="47.5" customHeight="1" x14ac:dyDescent="0.35">
      <c r="A576" s="31">
        <v>575</v>
      </c>
      <c r="B576" s="31">
        <v>1991</v>
      </c>
      <c r="C576" s="32" t="s">
        <v>886</v>
      </c>
      <c r="D576" s="32" t="s">
        <v>5789</v>
      </c>
      <c r="E576" s="96" t="s">
        <v>5788</v>
      </c>
      <c r="F576" s="31">
        <v>10</v>
      </c>
      <c r="G576" s="31">
        <v>3</v>
      </c>
      <c r="H576" s="31" t="s">
        <v>4617</v>
      </c>
      <c r="I576" s="31" t="s">
        <v>5790</v>
      </c>
      <c r="J576" s="33" t="str">
        <f t="shared" si="8"/>
        <v>https://aiche.onlinelibrary.wiley.com/doi/abs/10.1002/prsb.720100305</v>
      </c>
    </row>
    <row r="577" spans="1:10" ht="47.5" customHeight="1" x14ac:dyDescent="0.35">
      <c r="A577" s="31">
        <v>576</v>
      </c>
      <c r="B577" s="31">
        <v>1991</v>
      </c>
      <c r="C577" s="32" t="s">
        <v>886</v>
      </c>
      <c r="D577" s="32" t="s">
        <v>1825</v>
      </c>
      <c r="E577" s="96" t="s">
        <v>1826</v>
      </c>
      <c r="F577" s="31">
        <v>10</v>
      </c>
      <c r="G577" s="31">
        <v>3</v>
      </c>
      <c r="H577" s="31" t="s">
        <v>5791</v>
      </c>
      <c r="I577" s="31" t="s">
        <v>5792</v>
      </c>
      <c r="J577" s="33" t="str">
        <f t="shared" si="8"/>
        <v>https://aiche.onlinelibrary.wiley.com/doi/abs/10.1002/prsb.720100306</v>
      </c>
    </row>
    <row r="578" spans="1:10" ht="47.5" customHeight="1" x14ac:dyDescent="0.35">
      <c r="A578" s="31">
        <v>577</v>
      </c>
      <c r="B578" s="31">
        <v>1991</v>
      </c>
      <c r="C578" s="32" t="s">
        <v>886</v>
      </c>
      <c r="D578" s="32" t="s">
        <v>5794</v>
      </c>
      <c r="E578" s="96" t="s">
        <v>5793</v>
      </c>
      <c r="F578" s="31">
        <v>10</v>
      </c>
      <c r="G578" s="31">
        <v>3</v>
      </c>
      <c r="H578" s="31" t="s">
        <v>5795</v>
      </c>
      <c r="I578" s="31" t="s">
        <v>5796</v>
      </c>
      <c r="J578" s="33" t="str">
        <f t="shared" si="8"/>
        <v>https://aiche.onlinelibrary.wiley.com/doi/abs/10.1002/prsb.720100307</v>
      </c>
    </row>
    <row r="579" spans="1:10" ht="47.5" customHeight="1" x14ac:dyDescent="0.35">
      <c r="A579" s="31">
        <v>578</v>
      </c>
      <c r="B579" s="31">
        <v>1991</v>
      </c>
      <c r="C579" s="32" t="s">
        <v>886</v>
      </c>
      <c r="D579" s="32" t="s">
        <v>5797</v>
      </c>
      <c r="E579" s="96" t="s">
        <v>1131</v>
      </c>
      <c r="F579" s="31">
        <v>10</v>
      </c>
      <c r="G579" s="31">
        <v>3</v>
      </c>
      <c r="H579" s="31" t="s">
        <v>5798</v>
      </c>
      <c r="I579" s="31" t="s">
        <v>5799</v>
      </c>
      <c r="J579" s="33" t="str">
        <f t="shared" ref="J579:J642" si="9">HYPERLINK(I579)</f>
        <v>https://aiche.onlinelibrary.wiley.com/doi/abs/10.1002/prsb.720100308</v>
      </c>
    </row>
    <row r="580" spans="1:10" ht="47.5" customHeight="1" x14ac:dyDescent="0.35">
      <c r="A580" s="31">
        <v>579</v>
      </c>
      <c r="B580" s="31">
        <v>1991</v>
      </c>
      <c r="C580" s="32" t="s">
        <v>886</v>
      </c>
      <c r="D580" s="32" t="s">
        <v>5801</v>
      </c>
      <c r="E580" s="96" t="s">
        <v>5800</v>
      </c>
      <c r="F580" s="31">
        <v>10</v>
      </c>
      <c r="G580" s="31">
        <v>3</v>
      </c>
      <c r="H580" s="31" t="s">
        <v>4634</v>
      </c>
      <c r="I580" s="31" t="s">
        <v>5802</v>
      </c>
      <c r="J580" s="33" t="str">
        <f t="shared" si="9"/>
        <v>https://aiche.onlinelibrary.wiley.com/doi/abs/10.1002/prsb.720100309</v>
      </c>
    </row>
    <row r="581" spans="1:10" ht="47.5" customHeight="1" x14ac:dyDescent="0.35">
      <c r="A581" s="31">
        <v>580</v>
      </c>
      <c r="B581" s="31">
        <v>1991</v>
      </c>
      <c r="C581" s="32" t="s">
        <v>886</v>
      </c>
      <c r="D581" s="32" t="s">
        <v>5804</v>
      </c>
      <c r="E581" s="96" t="s">
        <v>5803</v>
      </c>
      <c r="F581" s="31">
        <v>10</v>
      </c>
      <c r="G581" s="31">
        <v>3</v>
      </c>
      <c r="H581" s="31" t="s">
        <v>5805</v>
      </c>
      <c r="I581" s="31" t="s">
        <v>5806</v>
      </c>
      <c r="J581" s="33" t="str">
        <f t="shared" si="9"/>
        <v>https://aiche.onlinelibrary.wiley.com/doi/abs/10.1002/prsb.720100310</v>
      </c>
    </row>
    <row r="582" spans="1:10" ht="47.5" customHeight="1" x14ac:dyDescent="0.35">
      <c r="A582" s="31">
        <v>581</v>
      </c>
      <c r="B582" s="31">
        <v>1991</v>
      </c>
      <c r="C582" s="32" t="s">
        <v>886</v>
      </c>
      <c r="D582" s="32" t="s">
        <v>5808</v>
      </c>
      <c r="E582" s="96" t="s">
        <v>5807</v>
      </c>
      <c r="F582" s="31">
        <v>10</v>
      </c>
      <c r="G582" s="31">
        <v>3</v>
      </c>
      <c r="H582" s="31" t="s">
        <v>5809</v>
      </c>
      <c r="I582" s="31" t="s">
        <v>5810</v>
      </c>
      <c r="J582" s="33" t="str">
        <f t="shared" si="9"/>
        <v>https://aiche.onlinelibrary.wiley.com/doi/abs/10.1002/prsb.720100311</v>
      </c>
    </row>
    <row r="583" spans="1:10" ht="47.5" customHeight="1" x14ac:dyDescent="0.35">
      <c r="A583" s="31">
        <v>582</v>
      </c>
      <c r="B583" s="31">
        <v>1991</v>
      </c>
      <c r="C583" s="32" t="s">
        <v>886</v>
      </c>
      <c r="D583" s="32" t="s">
        <v>5812</v>
      </c>
      <c r="E583" s="96" t="s">
        <v>5811</v>
      </c>
      <c r="F583" s="31">
        <v>10</v>
      </c>
      <c r="G583" s="31">
        <v>3</v>
      </c>
      <c r="H583" s="31" t="s">
        <v>4656</v>
      </c>
      <c r="I583" s="31" t="s">
        <v>5813</v>
      </c>
      <c r="J583" s="33" t="str">
        <f t="shared" si="9"/>
        <v>https://aiche.onlinelibrary.wiley.com/doi/abs/10.1002/prsb.720100312</v>
      </c>
    </row>
    <row r="584" spans="1:10" ht="47.5" customHeight="1" x14ac:dyDescent="0.35">
      <c r="A584" s="31">
        <v>583</v>
      </c>
      <c r="B584" s="31">
        <v>1991</v>
      </c>
      <c r="C584" s="32" t="s">
        <v>886</v>
      </c>
      <c r="D584" s="32" t="s">
        <v>4116</v>
      </c>
      <c r="E584" s="96"/>
      <c r="F584" s="31">
        <v>10</v>
      </c>
      <c r="G584" s="31">
        <v>4</v>
      </c>
      <c r="H584" s="31" t="s">
        <v>5814</v>
      </c>
      <c r="I584" s="31" t="s">
        <v>5815</v>
      </c>
      <c r="J584" s="33" t="str">
        <f t="shared" si="9"/>
        <v>https://aiche.onlinelibrary.wiley.com/doi/abs/10.1002/prsb.720100402</v>
      </c>
    </row>
    <row r="585" spans="1:10" ht="47.5" customHeight="1" x14ac:dyDescent="0.35">
      <c r="A585" s="31">
        <v>584</v>
      </c>
      <c r="B585" s="31">
        <v>1991</v>
      </c>
      <c r="C585" s="32" t="s">
        <v>886</v>
      </c>
      <c r="D585" s="32" t="s">
        <v>5659</v>
      </c>
      <c r="E585" s="96"/>
      <c r="F585" s="31">
        <v>10</v>
      </c>
      <c r="G585" s="31">
        <v>4</v>
      </c>
      <c r="H585" s="31" t="s">
        <v>5816</v>
      </c>
      <c r="I585" s="31" t="s">
        <v>5817</v>
      </c>
      <c r="J585" s="33" t="str">
        <f t="shared" si="9"/>
        <v>https://aiche.onlinelibrary.wiley.com/doi/abs/10.1002/prsb.720100403</v>
      </c>
    </row>
    <row r="586" spans="1:10" ht="47.5" customHeight="1" x14ac:dyDescent="0.35">
      <c r="A586" s="31">
        <v>585</v>
      </c>
      <c r="B586" s="31">
        <v>1991</v>
      </c>
      <c r="C586" s="32" t="s">
        <v>886</v>
      </c>
      <c r="D586" s="32" t="s">
        <v>5819</v>
      </c>
      <c r="E586" s="96" t="s">
        <v>5818</v>
      </c>
      <c r="F586" s="31">
        <v>10</v>
      </c>
      <c r="G586" s="31">
        <v>4</v>
      </c>
      <c r="H586" s="31" t="s">
        <v>5820</v>
      </c>
      <c r="I586" s="31" t="s">
        <v>5821</v>
      </c>
      <c r="J586" s="33" t="str">
        <f t="shared" si="9"/>
        <v>https://aiche.onlinelibrary.wiley.com/doi/abs/10.1002/prsb.720100404</v>
      </c>
    </row>
    <row r="587" spans="1:10" ht="47.5" customHeight="1" x14ac:dyDescent="0.35">
      <c r="A587" s="31">
        <v>586</v>
      </c>
      <c r="B587" s="31">
        <v>1991</v>
      </c>
      <c r="C587" s="32" t="s">
        <v>886</v>
      </c>
      <c r="D587" s="32" t="s">
        <v>5823</v>
      </c>
      <c r="E587" s="96" t="s">
        <v>5822</v>
      </c>
      <c r="F587" s="31">
        <v>10</v>
      </c>
      <c r="G587" s="31">
        <v>4</v>
      </c>
      <c r="H587" s="31" t="s">
        <v>5824</v>
      </c>
      <c r="I587" s="31" t="s">
        <v>5825</v>
      </c>
      <c r="J587" s="33" t="str">
        <f t="shared" si="9"/>
        <v>https://aiche.onlinelibrary.wiley.com/doi/abs/10.1002/prsb.720100405</v>
      </c>
    </row>
    <row r="588" spans="1:10" ht="47.5" customHeight="1" x14ac:dyDescent="0.35">
      <c r="A588" s="31">
        <v>587</v>
      </c>
      <c r="B588" s="31">
        <v>1991</v>
      </c>
      <c r="C588" s="32" t="s">
        <v>886</v>
      </c>
      <c r="D588" s="32" t="s">
        <v>5827</v>
      </c>
      <c r="E588" s="96" t="s">
        <v>5826</v>
      </c>
      <c r="F588" s="31">
        <v>10</v>
      </c>
      <c r="G588" s="31">
        <v>4</v>
      </c>
      <c r="H588" s="31" t="s">
        <v>5828</v>
      </c>
      <c r="I588" s="31" t="s">
        <v>5829</v>
      </c>
      <c r="J588" s="33" t="str">
        <f t="shared" si="9"/>
        <v>https://aiche.onlinelibrary.wiley.com/doi/abs/10.1002/prsb.720100406</v>
      </c>
    </row>
    <row r="589" spans="1:10" ht="47.5" customHeight="1" x14ac:dyDescent="0.35">
      <c r="A589" s="31">
        <v>588</v>
      </c>
      <c r="B589" s="31">
        <v>1991</v>
      </c>
      <c r="C589" s="32" t="s">
        <v>886</v>
      </c>
      <c r="D589" s="32" t="s">
        <v>5831</v>
      </c>
      <c r="E589" s="96" t="s">
        <v>5830</v>
      </c>
      <c r="F589" s="31">
        <v>10</v>
      </c>
      <c r="G589" s="31">
        <v>4</v>
      </c>
      <c r="H589" s="31" t="s">
        <v>5832</v>
      </c>
      <c r="I589" s="31" t="s">
        <v>5833</v>
      </c>
      <c r="J589" s="33" t="str">
        <f t="shared" si="9"/>
        <v>https://aiche.onlinelibrary.wiley.com/doi/abs/10.1002/prsb.720100407</v>
      </c>
    </row>
    <row r="590" spans="1:10" ht="47.5" customHeight="1" x14ac:dyDescent="0.35">
      <c r="A590" s="31">
        <v>589</v>
      </c>
      <c r="B590" s="31">
        <v>1991</v>
      </c>
      <c r="C590" s="32" t="s">
        <v>886</v>
      </c>
      <c r="D590" s="32" t="s">
        <v>5835</v>
      </c>
      <c r="E590" s="96" t="s">
        <v>5834</v>
      </c>
      <c r="F590" s="31">
        <v>10</v>
      </c>
      <c r="G590" s="31">
        <v>4</v>
      </c>
      <c r="H590" s="31" t="s">
        <v>5836</v>
      </c>
      <c r="I590" s="31" t="s">
        <v>5837</v>
      </c>
      <c r="J590" s="33" t="str">
        <f t="shared" si="9"/>
        <v>https://aiche.onlinelibrary.wiley.com/doi/abs/10.1002/prsb.720100408</v>
      </c>
    </row>
    <row r="591" spans="1:10" ht="47.5" customHeight="1" x14ac:dyDescent="0.35">
      <c r="A591" s="31">
        <v>590</v>
      </c>
      <c r="B591" s="31">
        <v>1991</v>
      </c>
      <c r="C591" s="32" t="s">
        <v>886</v>
      </c>
      <c r="D591" s="32" t="s">
        <v>5839</v>
      </c>
      <c r="E591" s="96" t="s">
        <v>5838</v>
      </c>
      <c r="F591" s="31">
        <v>10</v>
      </c>
      <c r="G591" s="31">
        <v>4</v>
      </c>
      <c r="H591" s="31" t="s">
        <v>5840</v>
      </c>
      <c r="I591" s="31" t="s">
        <v>5841</v>
      </c>
      <c r="J591" s="33" t="str">
        <f t="shared" si="9"/>
        <v>https://aiche.onlinelibrary.wiley.com/doi/abs/10.1002/prsb.720100409</v>
      </c>
    </row>
    <row r="592" spans="1:10" ht="47.5" customHeight="1" x14ac:dyDescent="0.35">
      <c r="A592" s="31">
        <v>591</v>
      </c>
      <c r="B592" s="31">
        <v>1991</v>
      </c>
      <c r="C592" s="32" t="s">
        <v>886</v>
      </c>
      <c r="D592" s="32" t="s">
        <v>5843</v>
      </c>
      <c r="E592" s="96" t="s">
        <v>5842</v>
      </c>
      <c r="F592" s="31">
        <v>10</v>
      </c>
      <c r="G592" s="31">
        <v>4</v>
      </c>
      <c r="H592" s="31" t="s">
        <v>5844</v>
      </c>
      <c r="I592" s="31" t="s">
        <v>5845</v>
      </c>
      <c r="J592" s="33" t="str">
        <f t="shared" si="9"/>
        <v>https://aiche.onlinelibrary.wiley.com/doi/abs/10.1002/prsb.720100410</v>
      </c>
    </row>
    <row r="593" spans="1:10" ht="47.5" customHeight="1" x14ac:dyDescent="0.35">
      <c r="A593" s="31">
        <v>592</v>
      </c>
      <c r="B593" s="31">
        <v>1991</v>
      </c>
      <c r="C593" s="32" t="s">
        <v>886</v>
      </c>
      <c r="D593" s="32" t="s">
        <v>5847</v>
      </c>
      <c r="E593" s="96" t="s">
        <v>5846</v>
      </c>
      <c r="F593" s="31">
        <v>10</v>
      </c>
      <c r="G593" s="31">
        <v>4</v>
      </c>
      <c r="H593" s="31" t="s">
        <v>5848</v>
      </c>
      <c r="I593" s="31" t="s">
        <v>5849</v>
      </c>
      <c r="J593" s="33" t="str">
        <f t="shared" si="9"/>
        <v>https://aiche.onlinelibrary.wiley.com/doi/abs/10.1002/prsb.720100411</v>
      </c>
    </row>
    <row r="594" spans="1:10" ht="47.5" customHeight="1" x14ac:dyDescent="0.35">
      <c r="A594" s="31">
        <v>593</v>
      </c>
      <c r="B594" s="31">
        <v>1992</v>
      </c>
      <c r="C594" s="32" t="s">
        <v>886</v>
      </c>
      <c r="D594" s="32" t="s">
        <v>5443</v>
      </c>
      <c r="E594" s="96" t="s">
        <v>5850</v>
      </c>
      <c r="F594" s="31">
        <v>11</v>
      </c>
      <c r="G594" s="31">
        <v>1</v>
      </c>
      <c r="H594" s="31" t="s">
        <v>5851</v>
      </c>
      <c r="I594" s="31" t="s">
        <v>5852</v>
      </c>
      <c r="J594" s="33" t="str">
        <f t="shared" si="9"/>
        <v>https://aiche.onlinelibrary.wiley.com/doi/abs/10.1002/prsb.720110105</v>
      </c>
    </row>
    <row r="595" spans="1:10" ht="47.5" customHeight="1" x14ac:dyDescent="0.35">
      <c r="A595" s="31">
        <v>594</v>
      </c>
      <c r="B595" s="31">
        <v>1992</v>
      </c>
      <c r="C595" s="32" t="s">
        <v>886</v>
      </c>
      <c r="D595" s="32" t="s">
        <v>5854</v>
      </c>
      <c r="E595" s="96" t="s">
        <v>5853</v>
      </c>
      <c r="F595" s="31">
        <v>11</v>
      </c>
      <c r="G595" s="31">
        <v>1</v>
      </c>
      <c r="H595" s="31" t="s">
        <v>5855</v>
      </c>
      <c r="I595" s="31" t="s">
        <v>5856</v>
      </c>
      <c r="J595" s="33" t="str">
        <f t="shared" si="9"/>
        <v>https://aiche.onlinelibrary.wiley.com/doi/abs/10.1002/prsb.720110106</v>
      </c>
    </row>
    <row r="596" spans="1:10" ht="47.5" customHeight="1" x14ac:dyDescent="0.35">
      <c r="A596" s="31">
        <v>595</v>
      </c>
      <c r="B596" s="31">
        <v>1992</v>
      </c>
      <c r="C596" s="32" t="s">
        <v>886</v>
      </c>
      <c r="D596" s="32" t="s">
        <v>5858</v>
      </c>
      <c r="E596" s="96" t="s">
        <v>5857</v>
      </c>
      <c r="F596" s="31">
        <v>11</v>
      </c>
      <c r="G596" s="31">
        <v>1</v>
      </c>
      <c r="H596" s="31" t="s">
        <v>5859</v>
      </c>
      <c r="I596" s="31" t="s">
        <v>5860</v>
      </c>
      <c r="J596" s="33" t="str">
        <f t="shared" si="9"/>
        <v>https://aiche.onlinelibrary.wiley.com/doi/abs/10.1002/prsb.720110107</v>
      </c>
    </row>
    <row r="597" spans="1:10" ht="47.5" customHeight="1" x14ac:dyDescent="0.35">
      <c r="A597" s="31">
        <v>596</v>
      </c>
      <c r="B597" s="31">
        <v>1992</v>
      </c>
      <c r="C597" s="32" t="s">
        <v>886</v>
      </c>
      <c r="D597" s="32" t="s">
        <v>5862</v>
      </c>
      <c r="E597" s="96" t="s">
        <v>5861</v>
      </c>
      <c r="F597" s="31">
        <v>11</v>
      </c>
      <c r="G597" s="31">
        <v>1</v>
      </c>
      <c r="H597" s="31" t="s">
        <v>5863</v>
      </c>
      <c r="I597" s="31" t="s">
        <v>5864</v>
      </c>
      <c r="J597" s="33" t="str">
        <f t="shared" si="9"/>
        <v>https://aiche.onlinelibrary.wiley.com/doi/abs/10.1002/prsb.720110108</v>
      </c>
    </row>
    <row r="598" spans="1:10" ht="47.5" customHeight="1" x14ac:dyDescent="0.35">
      <c r="A598" s="31">
        <v>597</v>
      </c>
      <c r="B598" s="31">
        <v>1992</v>
      </c>
      <c r="C598" s="32" t="s">
        <v>886</v>
      </c>
      <c r="D598" s="32" t="s">
        <v>5866</v>
      </c>
      <c r="E598" s="96" t="s">
        <v>5865</v>
      </c>
      <c r="F598" s="31">
        <v>11</v>
      </c>
      <c r="G598" s="31">
        <v>1</v>
      </c>
      <c r="H598" s="31" t="s">
        <v>5867</v>
      </c>
      <c r="I598" s="31" t="s">
        <v>5868</v>
      </c>
      <c r="J598" s="33" t="str">
        <f t="shared" si="9"/>
        <v>https://aiche.onlinelibrary.wiley.com/doi/abs/10.1002/prsb.720110109</v>
      </c>
    </row>
    <row r="599" spans="1:10" ht="47.5" customHeight="1" x14ac:dyDescent="0.35">
      <c r="A599" s="31">
        <v>598</v>
      </c>
      <c r="B599" s="31">
        <v>1992</v>
      </c>
      <c r="C599" s="32" t="s">
        <v>886</v>
      </c>
      <c r="D599" s="32" t="s">
        <v>5869</v>
      </c>
      <c r="E599" s="96" t="s">
        <v>1128</v>
      </c>
      <c r="F599" s="31">
        <v>11</v>
      </c>
      <c r="G599" s="31">
        <v>1</v>
      </c>
      <c r="H599" s="31" t="s">
        <v>5870</v>
      </c>
      <c r="I599" s="31" t="s">
        <v>5871</v>
      </c>
      <c r="J599" s="33" t="str">
        <f t="shared" si="9"/>
        <v>https://aiche.onlinelibrary.wiley.com/doi/abs/10.1002/prsb.720110110</v>
      </c>
    </row>
    <row r="600" spans="1:10" ht="47.5" customHeight="1" x14ac:dyDescent="0.35">
      <c r="A600" s="31">
        <v>599</v>
      </c>
      <c r="B600" s="31">
        <v>1992</v>
      </c>
      <c r="C600" s="32" t="s">
        <v>886</v>
      </c>
      <c r="D600" s="32" t="s">
        <v>5873</v>
      </c>
      <c r="E600" s="96" t="s">
        <v>5872</v>
      </c>
      <c r="F600" s="31">
        <v>11</v>
      </c>
      <c r="G600" s="31">
        <v>1</v>
      </c>
      <c r="H600" s="31" t="s">
        <v>4889</v>
      </c>
      <c r="I600" s="31" t="s">
        <v>5874</v>
      </c>
      <c r="J600" s="33" t="str">
        <f t="shared" si="9"/>
        <v>https://aiche.onlinelibrary.wiley.com/doi/abs/10.1002/prsb.720110111</v>
      </c>
    </row>
    <row r="601" spans="1:10" ht="47.5" customHeight="1" x14ac:dyDescent="0.35">
      <c r="A601" s="31">
        <v>600</v>
      </c>
      <c r="B601" s="31">
        <v>1992</v>
      </c>
      <c r="C601" s="32" t="s">
        <v>886</v>
      </c>
      <c r="D601" s="32" t="s">
        <v>5875</v>
      </c>
      <c r="E601" s="96" t="s">
        <v>1449</v>
      </c>
      <c r="F601" s="31">
        <v>11</v>
      </c>
      <c r="G601" s="31">
        <v>1</v>
      </c>
      <c r="H601" s="31" t="s">
        <v>5876</v>
      </c>
      <c r="I601" s="31" t="s">
        <v>5877</v>
      </c>
      <c r="J601" s="33" t="str">
        <f t="shared" si="9"/>
        <v>https://aiche.onlinelibrary.wiley.com/doi/abs/10.1002/prsb.720110112</v>
      </c>
    </row>
    <row r="602" spans="1:10" ht="47.5" customHeight="1" x14ac:dyDescent="0.35">
      <c r="A602" s="31">
        <v>601</v>
      </c>
      <c r="B602" s="31">
        <v>1992</v>
      </c>
      <c r="C602" s="32" t="s">
        <v>886</v>
      </c>
      <c r="D602" s="32" t="s">
        <v>5879</v>
      </c>
      <c r="E602" s="96" t="s">
        <v>5878</v>
      </c>
      <c r="F602" s="31">
        <v>11</v>
      </c>
      <c r="G602" s="31">
        <v>1</v>
      </c>
      <c r="H602" s="31" t="s">
        <v>5880</v>
      </c>
      <c r="I602" s="31" t="s">
        <v>5881</v>
      </c>
      <c r="J602" s="33" t="str">
        <f t="shared" si="9"/>
        <v>https://aiche.onlinelibrary.wiley.com/doi/abs/10.1002/prsb.720110113</v>
      </c>
    </row>
    <row r="603" spans="1:10" ht="47.5" customHeight="1" x14ac:dyDescent="0.35">
      <c r="A603" s="31">
        <v>602</v>
      </c>
      <c r="B603" s="31">
        <v>1992</v>
      </c>
      <c r="C603" s="32" t="s">
        <v>886</v>
      </c>
      <c r="D603" s="32" t="s">
        <v>5883</v>
      </c>
      <c r="E603" s="96" t="s">
        <v>5882</v>
      </c>
      <c r="F603" s="31">
        <v>11</v>
      </c>
      <c r="G603" s="31">
        <v>1</v>
      </c>
      <c r="H603" s="31" t="s">
        <v>5884</v>
      </c>
      <c r="I603" s="31" t="s">
        <v>5885</v>
      </c>
      <c r="J603" s="33" t="str">
        <f t="shared" si="9"/>
        <v>https://aiche.onlinelibrary.wiley.com/doi/abs/10.1002/prsb.720110114</v>
      </c>
    </row>
    <row r="604" spans="1:10" ht="47.5" customHeight="1" x14ac:dyDescent="0.35">
      <c r="A604" s="31">
        <v>603</v>
      </c>
      <c r="B604" s="31">
        <v>1992</v>
      </c>
      <c r="C604" s="32" t="s">
        <v>886</v>
      </c>
      <c r="D604" s="32" t="s">
        <v>5886</v>
      </c>
      <c r="E604" s="96" t="s">
        <v>5850</v>
      </c>
      <c r="F604" s="31">
        <v>11</v>
      </c>
      <c r="G604" s="31">
        <v>1</v>
      </c>
      <c r="H604" s="31" t="s">
        <v>5887</v>
      </c>
      <c r="I604" s="31" t="s">
        <v>5888</v>
      </c>
      <c r="J604" s="33" t="str">
        <f t="shared" si="9"/>
        <v>https://aiche.onlinelibrary.wiley.com/doi/abs/10.1002/prsb.720110115</v>
      </c>
    </row>
    <row r="605" spans="1:10" ht="47.5" customHeight="1" x14ac:dyDescent="0.35">
      <c r="A605" s="31">
        <v>604</v>
      </c>
      <c r="B605" s="31">
        <v>1992</v>
      </c>
      <c r="C605" s="32" t="s">
        <v>886</v>
      </c>
      <c r="D605" s="32" t="s">
        <v>5445</v>
      </c>
      <c r="E605" s="96" t="s">
        <v>224</v>
      </c>
      <c r="F605" s="31">
        <v>11</v>
      </c>
      <c r="G605" s="31">
        <v>1</v>
      </c>
      <c r="H605" s="31" t="s">
        <v>4982</v>
      </c>
      <c r="I605" s="31" t="s">
        <v>5889</v>
      </c>
      <c r="J605" s="33" t="str">
        <f t="shared" si="9"/>
        <v>https://aiche.onlinelibrary.wiley.com/doi/abs/10.1002/prsb.720110102</v>
      </c>
    </row>
    <row r="606" spans="1:10" ht="47.5" customHeight="1" x14ac:dyDescent="0.35">
      <c r="A606" s="31">
        <v>605</v>
      </c>
      <c r="B606" s="31">
        <v>1992</v>
      </c>
      <c r="C606" s="32" t="s">
        <v>886</v>
      </c>
      <c r="D606" s="32" t="s">
        <v>4116</v>
      </c>
      <c r="E606" s="96"/>
      <c r="F606" s="31">
        <v>11</v>
      </c>
      <c r="G606" s="31">
        <v>1</v>
      </c>
      <c r="H606" s="31" t="s">
        <v>5079</v>
      </c>
      <c r="I606" s="31" t="s">
        <v>5890</v>
      </c>
      <c r="J606" s="33" t="str">
        <f t="shared" si="9"/>
        <v>https://aiche.onlinelibrary.wiley.com/doi/abs/10.1002/prsb.720110103</v>
      </c>
    </row>
    <row r="607" spans="1:10" ht="47.5" customHeight="1" x14ac:dyDescent="0.35">
      <c r="A607" s="31">
        <v>606</v>
      </c>
      <c r="B607" s="31">
        <v>1992</v>
      </c>
      <c r="C607" s="32" t="s">
        <v>886</v>
      </c>
      <c r="D607" s="32" t="s">
        <v>5659</v>
      </c>
      <c r="E607" s="96" t="s">
        <v>1409</v>
      </c>
      <c r="F607" s="31">
        <v>11</v>
      </c>
      <c r="G607" s="31">
        <v>1</v>
      </c>
      <c r="H607" s="31" t="s">
        <v>5891</v>
      </c>
      <c r="I607" s="31" t="s">
        <v>5892</v>
      </c>
      <c r="J607" s="33" t="str">
        <f t="shared" si="9"/>
        <v>https://aiche.onlinelibrary.wiley.com/doi/abs/10.1002/prsb.720110104</v>
      </c>
    </row>
    <row r="608" spans="1:10" ht="47.5" customHeight="1" x14ac:dyDescent="0.35">
      <c r="A608" s="31">
        <v>607</v>
      </c>
      <c r="B608" s="31">
        <v>1992</v>
      </c>
      <c r="C608" s="32" t="s">
        <v>886</v>
      </c>
      <c r="D608" s="32" t="s">
        <v>1830</v>
      </c>
      <c r="E608" s="96" t="s">
        <v>1826</v>
      </c>
      <c r="F608" s="31">
        <v>11</v>
      </c>
      <c r="G608" s="31">
        <v>2</v>
      </c>
      <c r="H608" s="31" t="s">
        <v>4242</v>
      </c>
      <c r="I608" s="31" t="s">
        <v>5893</v>
      </c>
      <c r="J608" s="33" t="str">
        <f t="shared" si="9"/>
        <v>https://aiche.onlinelibrary.wiley.com/doi/abs/10.1002/prsb.720110206</v>
      </c>
    </row>
    <row r="609" spans="1:10" ht="47.5" customHeight="1" x14ac:dyDescent="0.35">
      <c r="A609" s="31">
        <v>608</v>
      </c>
      <c r="B609" s="31">
        <v>1992</v>
      </c>
      <c r="C609" s="32" t="s">
        <v>886</v>
      </c>
      <c r="D609" s="32" t="s">
        <v>5894</v>
      </c>
      <c r="E609" s="96" t="s">
        <v>979</v>
      </c>
      <c r="F609" s="31">
        <v>11</v>
      </c>
      <c r="G609" s="31">
        <v>2</v>
      </c>
      <c r="H609" s="31" t="s">
        <v>5895</v>
      </c>
      <c r="I609" s="31" t="s">
        <v>5896</v>
      </c>
      <c r="J609" s="33" t="str">
        <f t="shared" si="9"/>
        <v>https://aiche.onlinelibrary.wiley.com/doi/abs/10.1002/prsb.720110207</v>
      </c>
    </row>
    <row r="610" spans="1:10" ht="47.5" customHeight="1" x14ac:dyDescent="0.35">
      <c r="A610" s="31">
        <v>609</v>
      </c>
      <c r="B610" s="31">
        <v>1992</v>
      </c>
      <c r="C610" s="32" t="s">
        <v>886</v>
      </c>
      <c r="D610" s="32" t="s">
        <v>5897</v>
      </c>
      <c r="E610" s="96" t="s">
        <v>950</v>
      </c>
      <c r="F610" s="31">
        <v>11</v>
      </c>
      <c r="G610" s="31">
        <v>2</v>
      </c>
      <c r="H610" s="31" t="s">
        <v>5898</v>
      </c>
      <c r="I610" s="31" t="s">
        <v>5899</v>
      </c>
      <c r="J610" s="33" t="str">
        <f t="shared" si="9"/>
        <v>https://aiche.onlinelibrary.wiley.com/doi/abs/10.1002/prsb.720110208</v>
      </c>
    </row>
    <row r="611" spans="1:10" ht="47.5" customHeight="1" x14ac:dyDescent="0.35">
      <c r="A611" s="31">
        <v>610</v>
      </c>
      <c r="B611" s="31">
        <v>1992</v>
      </c>
      <c r="C611" s="32" t="s">
        <v>886</v>
      </c>
      <c r="D611" s="32" t="s">
        <v>5900</v>
      </c>
      <c r="E611" s="96" t="s">
        <v>1443</v>
      </c>
      <c r="F611" s="31">
        <v>11</v>
      </c>
      <c r="G611" s="31">
        <v>2</v>
      </c>
      <c r="H611" s="31" t="s">
        <v>5901</v>
      </c>
      <c r="I611" s="31" t="s">
        <v>5902</v>
      </c>
      <c r="J611" s="33" t="str">
        <f t="shared" si="9"/>
        <v>https://aiche.onlinelibrary.wiley.com/doi/abs/10.1002/prsb.720110209</v>
      </c>
    </row>
    <row r="612" spans="1:10" ht="47.5" customHeight="1" x14ac:dyDescent="0.35">
      <c r="A612" s="31">
        <v>611</v>
      </c>
      <c r="B612" s="31">
        <v>1992</v>
      </c>
      <c r="C612" s="32" t="s">
        <v>886</v>
      </c>
      <c r="D612" s="32" t="s">
        <v>5903</v>
      </c>
      <c r="E612" s="96" t="s">
        <v>1478</v>
      </c>
      <c r="F612" s="31">
        <v>11</v>
      </c>
      <c r="G612" s="31">
        <v>2</v>
      </c>
      <c r="H612" s="31" t="s">
        <v>5904</v>
      </c>
      <c r="I612" s="31" t="s">
        <v>5905</v>
      </c>
      <c r="J612" s="33" t="str">
        <f t="shared" si="9"/>
        <v>https://aiche.onlinelibrary.wiley.com/doi/abs/10.1002/prsb.720110210</v>
      </c>
    </row>
    <row r="613" spans="1:10" ht="47.5" customHeight="1" x14ac:dyDescent="0.35">
      <c r="A613" s="31">
        <v>612</v>
      </c>
      <c r="B613" s="31">
        <v>1992</v>
      </c>
      <c r="C613" s="32" t="s">
        <v>886</v>
      </c>
      <c r="D613" s="32" t="s">
        <v>5907</v>
      </c>
      <c r="E613" s="96" t="s">
        <v>5906</v>
      </c>
      <c r="F613" s="31">
        <v>11</v>
      </c>
      <c r="G613" s="31">
        <v>2</v>
      </c>
      <c r="H613" s="31" t="s">
        <v>5908</v>
      </c>
      <c r="I613" s="31" t="s">
        <v>5909</v>
      </c>
      <c r="J613" s="33" t="str">
        <f t="shared" si="9"/>
        <v>https://aiche.onlinelibrary.wiley.com/doi/abs/10.1002/prsb.720110211</v>
      </c>
    </row>
    <row r="614" spans="1:10" ht="47.5" customHeight="1" x14ac:dyDescent="0.35">
      <c r="A614" s="31">
        <v>613</v>
      </c>
      <c r="B614" s="31">
        <v>1992</v>
      </c>
      <c r="C614" s="32" t="s">
        <v>886</v>
      </c>
      <c r="D614" s="32" t="s">
        <v>5911</v>
      </c>
      <c r="E614" s="96" t="s">
        <v>5910</v>
      </c>
      <c r="F614" s="31">
        <v>11</v>
      </c>
      <c r="G614" s="31">
        <v>2</v>
      </c>
      <c r="H614" s="31" t="s">
        <v>5912</v>
      </c>
      <c r="I614" s="31" t="s">
        <v>5913</v>
      </c>
      <c r="J614" s="33" t="str">
        <f t="shared" si="9"/>
        <v>https://aiche.onlinelibrary.wiley.com/doi/abs/10.1002/prsb.720110212</v>
      </c>
    </row>
    <row r="615" spans="1:10" ht="47.5" customHeight="1" x14ac:dyDescent="0.35">
      <c r="A615" s="31">
        <v>614</v>
      </c>
      <c r="B615" s="31">
        <v>1992</v>
      </c>
      <c r="C615" s="32" t="s">
        <v>886</v>
      </c>
      <c r="D615" s="32" t="s">
        <v>5914</v>
      </c>
      <c r="E615" s="96" t="s">
        <v>1801</v>
      </c>
      <c r="F615" s="31">
        <v>11</v>
      </c>
      <c r="G615" s="31">
        <v>2</v>
      </c>
      <c r="H615" s="31" t="s">
        <v>4293</v>
      </c>
      <c r="I615" s="31" t="s">
        <v>5915</v>
      </c>
      <c r="J615" s="33" t="str">
        <f t="shared" si="9"/>
        <v>https://aiche.onlinelibrary.wiley.com/doi/abs/10.1002/prsb.720110213</v>
      </c>
    </row>
    <row r="616" spans="1:10" ht="47.5" customHeight="1" x14ac:dyDescent="0.35">
      <c r="A616" s="31">
        <v>615</v>
      </c>
      <c r="B616" s="31">
        <v>1992</v>
      </c>
      <c r="C616" s="32" t="s">
        <v>886</v>
      </c>
      <c r="D616" s="32" t="s">
        <v>4116</v>
      </c>
      <c r="E616" s="96"/>
      <c r="F616" s="31">
        <v>11</v>
      </c>
      <c r="G616" s="31">
        <v>2</v>
      </c>
      <c r="H616" s="31" t="s">
        <v>5111</v>
      </c>
      <c r="I616" s="31" t="s">
        <v>5916</v>
      </c>
      <c r="J616" s="33" t="str">
        <f t="shared" si="9"/>
        <v>https://aiche.onlinelibrary.wiley.com/doi/abs/10.1002/prsb.720110202</v>
      </c>
    </row>
    <row r="617" spans="1:10" ht="47.5" customHeight="1" x14ac:dyDescent="0.35">
      <c r="A617" s="31">
        <v>616</v>
      </c>
      <c r="B617" s="31">
        <v>1992</v>
      </c>
      <c r="C617" s="32" t="s">
        <v>886</v>
      </c>
      <c r="D617" s="32" t="s">
        <v>4768</v>
      </c>
      <c r="E617" s="96"/>
      <c r="F617" s="31">
        <v>11</v>
      </c>
      <c r="G617" s="31">
        <v>2</v>
      </c>
      <c r="H617" s="31" t="s">
        <v>5917</v>
      </c>
      <c r="I617" s="31" t="s">
        <v>5918</v>
      </c>
      <c r="J617" s="33" t="str">
        <f t="shared" si="9"/>
        <v>https://aiche.onlinelibrary.wiley.com/doi/abs/10.1002/prsb.720110203</v>
      </c>
    </row>
    <row r="618" spans="1:10" ht="47.5" customHeight="1" x14ac:dyDescent="0.35">
      <c r="A618" s="31">
        <v>617</v>
      </c>
      <c r="B618" s="31">
        <v>1992</v>
      </c>
      <c r="C618" s="32" t="s">
        <v>886</v>
      </c>
      <c r="D618" s="32" t="s">
        <v>5659</v>
      </c>
      <c r="E618" s="96" t="s">
        <v>1409</v>
      </c>
      <c r="F618" s="31">
        <v>11</v>
      </c>
      <c r="G618" s="31">
        <v>2</v>
      </c>
      <c r="H618" s="31" t="s">
        <v>4082</v>
      </c>
      <c r="I618" s="31" t="s">
        <v>5919</v>
      </c>
      <c r="J618" s="33" t="str">
        <f t="shared" si="9"/>
        <v>https://aiche.onlinelibrary.wiley.com/doi/abs/10.1002/prsb.720110204</v>
      </c>
    </row>
    <row r="619" spans="1:10" ht="47.5" customHeight="1" x14ac:dyDescent="0.35">
      <c r="A619" s="31">
        <v>618</v>
      </c>
      <c r="B619" s="31">
        <v>1992</v>
      </c>
      <c r="C619" s="32" t="s">
        <v>886</v>
      </c>
      <c r="D619" s="32" t="s">
        <v>5920</v>
      </c>
      <c r="E619" s="96" t="s">
        <v>1443</v>
      </c>
      <c r="F619" s="31">
        <v>11</v>
      </c>
      <c r="G619" s="31">
        <v>2</v>
      </c>
      <c r="H619" s="31" t="s">
        <v>5921</v>
      </c>
      <c r="I619" s="31" t="s">
        <v>5922</v>
      </c>
      <c r="J619" s="33" t="str">
        <f t="shared" si="9"/>
        <v>https://aiche.onlinelibrary.wiley.com/doi/abs/10.1002/prsb.720110205</v>
      </c>
    </row>
    <row r="620" spans="1:10" ht="47.5" customHeight="1" x14ac:dyDescent="0.35">
      <c r="A620" s="31">
        <v>619</v>
      </c>
      <c r="B620" s="31">
        <v>1992</v>
      </c>
      <c r="C620" s="32" t="s">
        <v>886</v>
      </c>
      <c r="D620" s="32" t="s">
        <v>5924</v>
      </c>
      <c r="E620" s="96" t="s">
        <v>5923</v>
      </c>
      <c r="F620" s="31">
        <v>11</v>
      </c>
      <c r="G620" s="31">
        <v>2</v>
      </c>
      <c r="H620" s="31" t="s">
        <v>4300</v>
      </c>
      <c r="I620" s="31" t="s">
        <v>5925</v>
      </c>
      <c r="J620" s="33" t="str">
        <f t="shared" si="9"/>
        <v>https://aiche.onlinelibrary.wiley.com/doi/abs/10.1002/prsb.720110214</v>
      </c>
    </row>
    <row r="621" spans="1:10" ht="47.5" customHeight="1" x14ac:dyDescent="0.35">
      <c r="A621" s="31">
        <v>620</v>
      </c>
      <c r="B621" s="31">
        <v>1992</v>
      </c>
      <c r="C621" s="32" t="s">
        <v>886</v>
      </c>
      <c r="D621" s="32" t="s">
        <v>5927</v>
      </c>
      <c r="E621" s="96" t="s">
        <v>5926</v>
      </c>
      <c r="F621" s="31">
        <v>11</v>
      </c>
      <c r="G621" s="31">
        <v>2</v>
      </c>
      <c r="H621" s="31" t="s">
        <v>5928</v>
      </c>
      <c r="I621" s="31" t="s">
        <v>5929</v>
      </c>
      <c r="J621" s="33" t="str">
        <f t="shared" si="9"/>
        <v>https://aiche.onlinelibrary.wiley.com/doi/abs/10.1002/prsb.720110215</v>
      </c>
    </row>
    <row r="622" spans="1:10" ht="47.5" customHeight="1" x14ac:dyDescent="0.35">
      <c r="A622" s="31">
        <v>621</v>
      </c>
      <c r="B622" s="31">
        <v>1992</v>
      </c>
      <c r="C622" s="32" t="s">
        <v>886</v>
      </c>
      <c r="D622" s="32" t="s">
        <v>5930</v>
      </c>
      <c r="E622" s="96" t="s">
        <v>1888</v>
      </c>
      <c r="F622" s="31">
        <v>11</v>
      </c>
      <c r="G622" s="31">
        <v>2</v>
      </c>
      <c r="H622" s="31" t="s">
        <v>5931</v>
      </c>
      <c r="I622" s="31" t="s">
        <v>5932</v>
      </c>
      <c r="J622" s="33" t="str">
        <f t="shared" si="9"/>
        <v>https://aiche.onlinelibrary.wiley.com/doi/abs/10.1002/prsb.720110216</v>
      </c>
    </row>
    <row r="623" spans="1:10" ht="47.5" customHeight="1" x14ac:dyDescent="0.35">
      <c r="A623" s="31">
        <v>622</v>
      </c>
      <c r="B623" s="31">
        <v>1992</v>
      </c>
      <c r="C623" s="32" t="s">
        <v>886</v>
      </c>
      <c r="D623" s="32" t="s">
        <v>5933</v>
      </c>
      <c r="E623" s="96" t="s">
        <v>1909</v>
      </c>
      <c r="F623" s="31">
        <v>11</v>
      </c>
      <c r="G623" s="31">
        <v>2</v>
      </c>
      <c r="H623" s="31" t="s">
        <v>5934</v>
      </c>
      <c r="I623" s="31" t="s">
        <v>5935</v>
      </c>
      <c r="J623" s="33" t="str">
        <f t="shared" si="9"/>
        <v>https://aiche.onlinelibrary.wiley.com/doi/abs/10.1002/prsb.720110217</v>
      </c>
    </row>
    <row r="624" spans="1:10" ht="47.5" customHeight="1" x14ac:dyDescent="0.35">
      <c r="A624" s="31">
        <v>623</v>
      </c>
      <c r="B624" s="31">
        <v>1992</v>
      </c>
      <c r="C624" s="32" t="s">
        <v>886</v>
      </c>
      <c r="D624" s="32" t="s">
        <v>5936</v>
      </c>
      <c r="E624" s="96" t="s">
        <v>1856</v>
      </c>
      <c r="F624" s="31">
        <v>11</v>
      </c>
      <c r="G624" s="31">
        <v>2</v>
      </c>
      <c r="H624" s="31" t="s">
        <v>4314</v>
      </c>
      <c r="I624" s="31" t="s">
        <v>5937</v>
      </c>
      <c r="J624" s="33" t="str">
        <f t="shared" si="9"/>
        <v>https://aiche.onlinelibrary.wiley.com/doi/abs/10.1002/prsb.720110218</v>
      </c>
    </row>
    <row r="625" spans="1:10" ht="47.5" customHeight="1" x14ac:dyDescent="0.35">
      <c r="A625" s="31">
        <v>624</v>
      </c>
      <c r="B625" s="31">
        <v>1992</v>
      </c>
      <c r="C625" s="32" t="s">
        <v>886</v>
      </c>
      <c r="D625" s="32" t="s">
        <v>5939</v>
      </c>
      <c r="E625" s="96" t="s">
        <v>5938</v>
      </c>
      <c r="F625" s="31">
        <v>11</v>
      </c>
      <c r="G625" s="31">
        <v>2</v>
      </c>
      <c r="H625" s="31" t="s">
        <v>5940</v>
      </c>
      <c r="I625" s="31" t="s">
        <v>5941</v>
      </c>
      <c r="J625" s="33" t="str">
        <f t="shared" si="9"/>
        <v>https://aiche.onlinelibrary.wiley.com/doi/abs/10.1002/prsb.720110219</v>
      </c>
    </row>
    <row r="626" spans="1:10" ht="47.5" customHeight="1" x14ac:dyDescent="0.35">
      <c r="A626" s="31">
        <v>625</v>
      </c>
      <c r="B626" s="31">
        <v>1992</v>
      </c>
      <c r="C626" s="32" t="s">
        <v>886</v>
      </c>
      <c r="D626" s="32" t="s">
        <v>5943</v>
      </c>
      <c r="E626" s="96" t="s">
        <v>5942</v>
      </c>
      <c r="F626" s="31">
        <v>11</v>
      </c>
      <c r="G626" s="31">
        <v>2</v>
      </c>
      <c r="H626" s="31" t="s">
        <v>4604</v>
      </c>
      <c r="I626" s="31" t="s">
        <v>5944</v>
      </c>
      <c r="J626" s="33" t="str">
        <f t="shared" si="9"/>
        <v>https://aiche.onlinelibrary.wiley.com/doi/abs/10.1002/prsb.720110220</v>
      </c>
    </row>
    <row r="627" spans="1:10" ht="47.5" customHeight="1" x14ac:dyDescent="0.35">
      <c r="A627" s="31">
        <v>626</v>
      </c>
      <c r="B627" s="31">
        <v>1992</v>
      </c>
      <c r="C627" s="32" t="s">
        <v>886</v>
      </c>
      <c r="D627" s="32" t="s">
        <v>4116</v>
      </c>
      <c r="E627" s="96"/>
      <c r="F627" s="31">
        <v>11</v>
      </c>
      <c r="G627" s="31">
        <v>3</v>
      </c>
      <c r="H627" s="31" t="s">
        <v>4336</v>
      </c>
      <c r="I627" s="31" t="s">
        <v>5945</v>
      </c>
      <c r="J627" s="33" t="str">
        <f t="shared" si="9"/>
        <v>https://aiche.onlinelibrary.wiley.com/doi/abs/10.1002/prsb.720110302</v>
      </c>
    </row>
    <row r="628" spans="1:10" ht="47.5" customHeight="1" x14ac:dyDescent="0.35">
      <c r="A628" s="31">
        <v>627</v>
      </c>
      <c r="B628" s="31">
        <v>1992</v>
      </c>
      <c r="C628" s="32" t="s">
        <v>886</v>
      </c>
      <c r="D628" s="32" t="s">
        <v>5946</v>
      </c>
      <c r="E628" s="96" t="s">
        <v>5177</v>
      </c>
      <c r="F628" s="31">
        <v>11</v>
      </c>
      <c r="G628" s="31">
        <v>3</v>
      </c>
      <c r="H628" s="31" t="s">
        <v>5079</v>
      </c>
      <c r="I628" s="31" t="s">
        <v>5947</v>
      </c>
      <c r="J628" s="33" t="str">
        <f t="shared" si="9"/>
        <v>https://aiche.onlinelibrary.wiley.com/doi/abs/10.1002/prsb.720110303</v>
      </c>
    </row>
    <row r="629" spans="1:10" ht="47.5" customHeight="1" x14ac:dyDescent="0.35">
      <c r="A629" s="31">
        <v>628</v>
      </c>
      <c r="B629" s="31">
        <v>1992</v>
      </c>
      <c r="C629" s="32" t="s">
        <v>886</v>
      </c>
      <c r="D629" s="32" t="s">
        <v>5948</v>
      </c>
      <c r="E629" s="96"/>
      <c r="F629" s="31">
        <v>11</v>
      </c>
      <c r="G629" s="31">
        <v>3</v>
      </c>
      <c r="H629" s="31" t="s">
        <v>4117</v>
      </c>
      <c r="I629" s="31" t="s">
        <v>5949</v>
      </c>
      <c r="J629" s="33" t="str">
        <f t="shared" si="9"/>
        <v>https://aiche.onlinelibrary.wiley.com/doi/abs/10.1002/prsb.720110304</v>
      </c>
    </row>
    <row r="630" spans="1:10" ht="47.5" customHeight="1" x14ac:dyDescent="0.35">
      <c r="A630" s="31">
        <v>629</v>
      </c>
      <c r="B630" s="31">
        <v>1992</v>
      </c>
      <c r="C630" s="32" t="s">
        <v>886</v>
      </c>
      <c r="D630" s="32" t="s">
        <v>5659</v>
      </c>
      <c r="E630" s="96" t="s">
        <v>1409</v>
      </c>
      <c r="F630" s="31">
        <v>11</v>
      </c>
      <c r="G630" s="31">
        <v>3</v>
      </c>
      <c r="H630" s="31" t="s">
        <v>5082</v>
      </c>
      <c r="I630" s="31" t="s">
        <v>5950</v>
      </c>
      <c r="J630" s="33" t="str">
        <f t="shared" si="9"/>
        <v>https://aiche.onlinelibrary.wiley.com/doi/abs/10.1002/prsb.720110305</v>
      </c>
    </row>
    <row r="631" spans="1:10" ht="47.5" customHeight="1" x14ac:dyDescent="0.35">
      <c r="A631" s="31">
        <v>630</v>
      </c>
      <c r="B631" s="31">
        <v>1992</v>
      </c>
      <c r="C631" s="32" t="s">
        <v>886</v>
      </c>
      <c r="D631" s="32" t="s">
        <v>5952</v>
      </c>
      <c r="E631" s="96" t="s">
        <v>5951</v>
      </c>
      <c r="F631" s="31">
        <v>11</v>
      </c>
      <c r="G631" s="31">
        <v>3</v>
      </c>
      <c r="H631" s="31" t="s">
        <v>5953</v>
      </c>
      <c r="I631" s="31" t="s">
        <v>5954</v>
      </c>
      <c r="J631" s="33" t="str">
        <f t="shared" si="9"/>
        <v>https://aiche.onlinelibrary.wiley.com/doi/abs/10.1002/prsb.720110306</v>
      </c>
    </row>
    <row r="632" spans="1:10" ht="47.5" customHeight="1" x14ac:dyDescent="0.35">
      <c r="A632" s="31">
        <v>631</v>
      </c>
      <c r="B632" s="31">
        <v>1992</v>
      </c>
      <c r="C632" s="32" t="s">
        <v>886</v>
      </c>
      <c r="D632" s="32" t="s">
        <v>5956</v>
      </c>
      <c r="E632" s="96" t="s">
        <v>5955</v>
      </c>
      <c r="F632" s="31">
        <v>11</v>
      </c>
      <c r="G632" s="31">
        <v>3</v>
      </c>
      <c r="H632" s="31" t="s">
        <v>5957</v>
      </c>
      <c r="I632" s="31" t="s">
        <v>5958</v>
      </c>
      <c r="J632" s="33" t="str">
        <f t="shared" si="9"/>
        <v>https://aiche.onlinelibrary.wiley.com/doi/abs/10.1002/prsb.720110307</v>
      </c>
    </row>
    <row r="633" spans="1:10" ht="47.5" customHeight="1" x14ac:dyDescent="0.35">
      <c r="A633" s="31">
        <v>632</v>
      </c>
      <c r="B633" s="31">
        <v>1992</v>
      </c>
      <c r="C633" s="32" t="s">
        <v>886</v>
      </c>
      <c r="D633" s="32" t="s">
        <v>5959</v>
      </c>
      <c r="E633" s="96" t="s">
        <v>1901</v>
      </c>
      <c r="F633" s="31">
        <v>11</v>
      </c>
      <c r="G633" s="31">
        <v>3</v>
      </c>
      <c r="H633" s="31" t="s">
        <v>5960</v>
      </c>
      <c r="I633" s="31" t="s">
        <v>5961</v>
      </c>
      <c r="J633" s="33" t="str">
        <f t="shared" si="9"/>
        <v>https://aiche.onlinelibrary.wiley.com/doi/abs/10.1002/prsb.720110308</v>
      </c>
    </row>
    <row r="634" spans="1:10" ht="47.5" customHeight="1" x14ac:dyDescent="0.35">
      <c r="A634" s="31">
        <v>633</v>
      </c>
      <c r="B634" s="31">
        <v>1992</v>
      </c>
      <c r="C634" s="32" t="s">
        <v>886</v>
      </c>
      <c r="D634" s="32" t="s">
        <v>5963</v>
      </c>
      <c r="E634" s="96" t="s">
        <v>5962</v>
      </c>
      <c r="F634" s="31">
        <v>11</v>
      </c>
      <c r="G634" s="31">
        <v>3</v>
      </c>
      <c r="H634" s="31" t="s">
        <v>5964</v>
      </c>
      <c r="I634" s="31" t="s">
        <v>5965</v>
      </c>
      <c r="J634" s="33" t="str">
        <f t="shared" si="9"/>
        <v>https://aiche.onlinelibrary.wiley.com/doi/abs/10.1002/prsb.720110309</v>
      </c>
    </row>
    <row r="635" spans="1:10" ht="47.5" customHeight="1" x14ac:dyDescent="0.35">
      <c r="A635" s="31">
        <v>634</v>
      </c>
      <c r="B635" s="31">
        <v>1992</v>
      </c>
      <c r="C635" s="32" t="s">
        <v>886</v>
      </c>
      <c r="D635" s="32" t="s">
        <v>5966</v>
      </c>
      <c r="E635" s="96" t="s">
        <v>1873</v>
      </c>
      <c r="F635" s="31">
        <v>11</v>
      </c>
      <c r="G635" s="31">
        <v>3</v>
      </c>
      <c r="H635" s="31" t="s">
        <v>5967</v>
      </c>
      <c r="I635" s="31" t="s">
        <v>5968</v>
      </c>
      <c r="J635" s="33" t="str">
        <f t="shared" si="9"/>
        <v>https://aiche.onlinelibrary.wiley.com/doi/abs/10.1002/prsb.720110310</v>
      </c>
    </row>
    <row r="636" spans="1:10" ht="47.5" customHeight="1" x14ac:dyDescent="0.35">
      <c r="A636" s="31">
        <v>635</v>
      </c>
      <c r="B636" s="31">
        <v>1992</v>
      </c>
      <c r="C636" s="32" t="s">
        <v>886</v>
      </c>
      <c r="D636" s="32" t="s">
        <v>5969</v>
      </c>
      <c r="E636" s="96" t="s">
        <v>3927</v>
      </c>
      <c r="F636" s="31">
        <v>11</v>
      </c>
      <c r="G636" s="31">
        <v>3</v>
      </c>
      <c r="H636" s="31" t="s">
        <v>5970</v>
      </c>
      <c r="I636" s="31" t="s">
        <v>5971</v>
      </c>
      <c r="J636" s="33" t="str">
        <f t="shared" si="9"/>
        <v>https://aiche.onlinelibrary.wiley.com/doi/abs/10.1002/prsb.720110311</v>
      </c>
    </row>
    <row r="637" spans="1:10" ht="47.5" customHeight="1" x14ac:dyDescent="0.35">
      <c r="A637" s="31">
        <v>636</v>
      </c>
      <c r="B637" s="31">
        <v>1992</v>
      </c>
      <c r="C637" s="32" t="s">
        <v>886</v>
      </c>
      <c r="D637" s="32" t="s">
        <v>5973</v>
      </c>
      <c r="E637" s="96" t="s">
        <v>5972</v>
      </c>
      <c r="F637" s="31">
        <v>11</v>
      </c>
      <c r="G637" s="31">
        <v>3</v>
      </c>
      <c r="H637" s="31" t="s">
        <v>5974</v>
      </c>
      <c r="I637" s="31" t="s">
        <v>5975</v>
      </c>
      <c r="J637" s="33" t="str">
        <f t="shared" si="9"/>
        <v>https://aiche.onlinelibrary.wiley.com/doi/abs/10.1002/prsb.720110312</v>
      </c>
    </row>
    <row r="638" spans="1:10" ht="47.5" customHeight="1" x14ac:dyDescent="0.35">
      <c r="A638" s="31">
        <v>637</v>
      </c>
      <c r="B638" s="31">
        <v>1992</v>
      </c>
      <c r="C638" s="32" t="s">
        <v>886</v>
      </c>
      <c r="D638" s="32" t="s">
        <v>5976</v>
      </c>
      <c r="E638" s="96" t="s">
        <v>1856</v>
      </c>
      <c r="F638" s="31">
        <v>11</v>
      </c>
      <c r="G638" s="31">
        <v>3</v>
      </c>
      <c r="H638" s="31" t="s">
        <v>5977</v>
      </c>
      <c r="I638" s="31" t="s">
        <v>5978</v>
      </c>
      <c r="J638" s="33" t="str">
        <f t="shared" si="9"/>
        <v>https://aiche.onlinelibrary.wiley.com/doi/abs/10.1002/prsb.720110313</v>
      </c>
    </row>
    <row r="639" spans="1:10" ht="47.5" customHeight="1" x14ac:dyDescent="0.35">
      <c r="A639" s="31">
        <v>638</v>
      </c>
      <c r="B639" s="31">
        <v>1992</v>
      </c>
      <c r="C639" s="32" t="s">
        <v>886</v>
      </c>
      <c r="D639" s="32" t="s">
        <v>5980</v>
      </c>
      <c r="E639" s="96" t="s">
        <v>5979</v>
      </c>
      <c r="F639" s="31">
        <v>11</v>
      </c>
      <c r="G639" s="31">
        <v>3</v>
      </c>
      <c r="H639" s="31" t="s">
        <v>4379</v>
      </c>
      <c r="I639" s="31" t="s">
        <v>5981</v>
      </c>
      <c r="J639" s="33" t="str">
        <f t="shared" si="9"/>
        <v>https://aiche.onlinelibrary.wiley.com/doi/abs/10.1002/prsb.720110314</v>
      </c>
    </row>
    <row r="640" spans="1:10" ht="47.5" customHeight="1" x14ac:dyDescent="0.35">
      <c r="A640" s="31">
        <v>639</v>
      </c>
      <c r="B640" s="31">
        <v>1992</v>
      </c>
      <c r="C640" s="32" t="s">
        <v>886</v>
      </c>
      <c r="D640" s="32" t="s">
        <v>5982</v>
      </c>
      <c r="E640" s="96" t="s">
        <v>5461</v>
      </c>
      <c r="F640" s="31">
        <v>11</v>
      </c>
      <c r="G640" s="31">
        <v>3</v>
      </c>
      <c r="H640" s="31" t="s">
        <v>5983</v>
      </c>
      <c r="I640" s="31" t="s">
        <v>5984</v>
      </c>
      <c r="J640" s="33" t="str">
        <f t="shared" si="9"/>
        <v>https://aiche.onlinelibrary.wiley.com/doi/abs/10.1002/prsb.720110315</v>
      </c>
    </row>
    <row r="641" spans="1:10" ht="47.5" customHeight="1" x14ac:dyDescent="0.35">
      <c r="A641" s="31">
        <v>640</v>
      </c>
      <c r="B641" s="31">
        <v>1992</v>
      </c>
      <c r="C641" s="32" t="s">
        <v>886</v>
      </c>
      <c r="D641" s="32" t="s">
        <v>5986</v>
      </c>
      <c r="E641" s="96" t="s">
        <v>5985</v>
      </c>
      <c r="F641" s="31">
        <v>11</v>
      </c>
      <c r="G641" s="31">
        <v>3</v>
      </c>
      <c r="H641" s="31" t="s">
        <v>5987</v>
      </c>
      <c r="I641" s="31" t="s">
        <v>5988</v>
      </c>
      <c r="J641" s="33" t="str">
        <f t="shared" si="9"/>
        <v>https://aiche.onlinelibrary.wiley.com/doi/abs/10.1002/prsb.720110316</v>
      </c>
    </row>
    <row r="642" spans="1:10" ht="47.5" customHeight="1" x14ac:dyDescent="0.35">
      <c r="A642" s="31">
        <v>641</v>
      </c>
      <c r="B642" s="31">
        <v>1992</v>
      </c>
      <c r="C642" s="32" t="s">
        <v>886</v>
      </c>
      <c r="D642" s="32" t="s">
        <v>5990</v>
      </c>
      <c r="E642" s="96" t="s">
        <v>5989</v>
      </c>
      <c r="F642" s="31">
        <v>11</v>
      </c>
      <c r="G642" s="31">
        <v>3</v>
      </c>
      <c r="H642" s="31" t="s">
        <v>5991</v>
      </c>
      <c r="I642" s="31" t="s">
        <v>5992</v>
      </c>
      <c r="J642" s="33" t="str">
        <f t="shared" si="9"/>
        <v>https://aiche.onlinelibrary.wiley.com/doi/abs/10.1002/prsb.720110317</v>
      </c>
    </row>
    <row r="643" spans="1:10" ht="47.5" customHeight="1" x14ac:dyDescent="0.35">
      <c r="A643" s="31">
        <v>642</v>
      </c>
      <c r="B643" s="31">
        <v>1992</v>
      </c>
      <c r="C643" s="32" t="s">
        <v>886</v>
      </c>
      <c r="D643" s="32" t="s">
        <v>4705</v>
      </c>
      <c r="E643" s="96"/>
      <c r="F643" s="31">
        <v>11</v>
      </c>
      <c r="G643" s="31">
        <v>4</v>
      </c>
      <c r="H643" s="31" t="s">
        <v>4841</v>
      </c>
      <c r="I643" s="31" t="s">
        <v>5993</v>
      </c>
      <c r="J643" s="33" t="str">
        <f t="shared" ref="J643:J706" si="10">HYPERLINK(I643)</f>
        <v>https://aiche.onlinelibrary.wiley.com/doi/abs/10.1002/prsb.720110403</v>
      </c>
    </row>
    <row r="644" spans="1:10" ht="47.5" customHeight="1" x14ac:dyDescent="0.35">
      <c r="A644" s="31">
        <v>643</v>
      </c>
      <c r="B644" s="31">
        <v>1992</v>
      </c>
      <c r="C644" s="32" t="s">
        <v>886</v>
      </c>
      <c r="D644" s="32" t="s">
        <v>4116</v>
      </c>
      <c r="E644" s="96"/>
      <c r="F644" s="31">
        <v>11</v>
      </c>
      <c r="G644" s="31">
        <v>4</v>
      </c>
      <c r="H644" s="31" t="s">
        <v>4841</v>
      </c>
      <c r="I644" s="31" t="s">
        <v>5994</v>
      </c>
      <c r="J644" s="33" t="str">
        <f t="shared" si="10"/>
        <v>https://aiche.onlinelibrary.wiley.com/doi/abs/10.1002/prsb.720110402</v>
      </c>
    </row>
    <row r="645" spans="1:10" ht="47.5" customHeight="1" x14ac:dyDescent="0.35">
      <c r="A645" s="31">
        <v>644</v>
      </c>
      <c r="B645" s="31">
        <v>1992</v>
      </c>
      <c r="C645" s="32" t="s">
        <v>886</v>
      </c>
      <c r="D645" s="32" t="s">
        <v>5946</v>
      </c>
      <c r="E645" s="96" t="s">
        <v>5942</v>
      </c>
      <c r="F645" s="31">
        <v>11</v>
      </c>
      <c r="G645" s="31">
        <v>4</v>
      </c>
      <c r="H645" s="31" t="s">
        <v>5317</v>
      </c>
      <c r="I645" s="31" t="s">
        <v>5995</v>
      </c>
      <c r="J645" s="33" t="str">
        <f t="shared" si="10"/>
        <v>https://aiche.onlinelibrary.wiley.com/doi/abs/10.1002/prsb.720110404</v>
      </c>
    </row>
    <row r="646" spans="1:10" ht="47.5" customHeight="1" x14ac:dyDescent="0.35">
      <c r="A646" s="31">
        <v>645</v>
      </c>
      <c r="B646" s="31">
        <v>1992</v>
      </c>
      <c r="C646" s="32" t="s">
        <v>886</v>
      </c>
      <c r="D646" s="32" t="s">
        <v>5948</v>
      </c>
      <c r="E646" s="96"/>
      <c r="F646" s="31">
        <v>11</v>
      </c>
      <c r="G646" s="31">
        <v>4</v>
      </c>
      <c r="H646" s="31" t="s">
        <v>5319</v>
      </c>
      <c r="I646" s="31" t="s">
        <v>5996</v>
      </c>
      <c r="J646" s="33" t="str">
        <f t="shared" si="10"/>
        <v>https://aiche.onlinelibrary.wiley.com/doi/abs/10.1002/prsb.720110405</v>
      </c>
    </row>
    <row r="647" spans="1:10" ht="47.5" customHeight="1" x14ac:dyDescent="0.35">
      <c r="A647" s="31">
        <v>646</v>
      </c>
      <c r="B647" s="31">
        <v>1992</v>
      </c>
      <c r="C647" s="32" t="s">
        <v>886</v>
      </c>
      <c r="D647" s="32" t="s">
        <v>5659</v>
      </c>
      <c r="E647" s="96" t="s">
        <v>1409</v>
      </c>
      <c r="F647" s="31">
        <v>11</v>
      </c>
      <c r="G647" s="31">
        <v>4</v>
      </c>
      <c r="H647" s="31" t="s">
        <v>5179</v>
      </c>
      <c r="I647" s="31" t="s">
        <v>5997</v>
      </c>
      <c r="J647" s="33" t="str">
        <f t="shared" si="10"/>
        <v>https://aiche.onlinelibrary.wiley.com/doi/abs/10.1002/prsb.720110406</v>
      </c>
    </row>
    <row r="648" spans="1:10" ht="47.5" customHeight="1" x14ac:dyDescent="0.35">
      <c r="A648" s="31">
        <v>647</v>
      </c>
      <c r="B648" s="31">
        <v>1992</v>
      </c>
      <c r="C648" s="32" t="s">
        <v>886</v>
      </c>
      <c r="D648" s="32" t="s">
        <v>5999</v>
      </c>
      <c r="E648" s="96" t="s">
        <v>5998</v>
      </c>
      <c r="F648" s="31">
        <v>11</v>
      </c>
      <c r="G648" s="31">
        <v>4</v>
      </c>
      <c r="H648" s="31" t="s">
        <v>6000</v>
      </c>
      <c r="I648" s="31" t="s">
        <v>6001</v>
      </c>
      <c r="J648" s="33" t="str">
        <f t="shared" si="10"/>
        <v>https://aiche.onlinelibrary.wiley.com/doi/abs/10.1002/prsb.720110407</v>
      </c>
    </row>
    <row r="649" spans="1:10" ht="47.5" customHeight="1" x14ac:dyDescent="0.35">
      <c r="A649" s="31">
        <v>648</v>
      </c>
      <c r="B649" s="31">
        <v>1992</v>
      </c>
      <c r="C649" s="32" t="s">
        <v>886</v>
      </c>
      <c r="D649" s="32" t="s">
        <v>6003</v>
      </c>
      <c r="E649" s="96" t="s">
        <v>6002</v>
      </c>
      <c r="F649" s="31">
        <v>11</v>
      </c>
      <c r="G649" s="31">
        <v>4</v>
      </c>
      <c r="H649" s="31" t="s">
        <v>6004</v>
      </c>
      <c r="I649" s="31" t="s">
        <v>6005</v>
      </c>
      <c r="J649" s="33" t="str">
        <f t="shared" si="10"/>
        <v>https://aiche.onlinelibrary.wiley.com/doi/abs/10.1002/prsb.720110408</v>
      </c>
    </row>
    <row r="650" spans="1:10" ht="47.5" customHeight="1" x14ac:dyDescent="0.35">
      <c r="A650" s="31">
        <v>649</v>
      </c>
      <c r="B650" s="31">
        <v>1992</v>
      </c>
      <c r="C650" s="32" t="s">
        <v>886</v>
      </c>
      <c r="D650" s="32" t="s">
        <v>6006</v>
      </c>
      <c r="E650" s="96" t="s">
        <v>1536</v>
      </c>
      <c r="F650" s="31">
        <v>11</v>
      </c>
      <c r="G650" s="31">
        <v>4</v>
      </c>
      <c r="H650" s="31" t="s">
        <v>6007</v>
      </c>
      <c r="I650" s="31" t="s">
        <v>6008</v>
      </c>
      <c r="J650" s="33" t="str">
        <f t="shared" si="10"/>
        <v>https://aiche.onlinelibrary.wiley.com/doi/abs/10.1002/prsb.720110409</v>
      </c>
    </row>
    <row r="651" spans="1:10" ht="47.5" customHeight="1" x14ac:dyDescent="0.35">
      <c r="A651" s="31">
        <v>650</v>
      </c>
      <c r="B651" s="31">
        <v>1992</v>
      </c>
      <c r="C651" s="32" t="s">
        <v>886</v>
      </c>
      <c r="D651" s="32" t="s">
        <v>6010</v>
      </c>
      <c r="E651" s="96" t="s">
        <v>6009</v>
      </c>
      <c r="F651" s="31">
        <v>11</v>
      </c>
      <c r="G651" s="31">
        <v>4</v>
      </c>
      <c r="H651" s="31" t="s">
        <v>6011</v>
      </c>
      <c r="I651" s="31" t="s">
        <v>6012</v>
      </c>
      <c r="J651" s="33" t="str">
        <f t="shared" si="10"/>
        <v>https://aiche.onlinelibrary.wiley.com/doi/abs/10.1002/prsb.720110410</v>
      </c>
    </row>
    <row r="652" spans="1:10" ht="47.5" customHeight="1" x14ac:dyDescent="0.35">
      <c r="A652" s="31">
        <v>651</v>
      </c>
      <c r="B652" s="31">
        <v>1992</v>
      </c>
      <c r="C652" s="32" t="s">
        <v>886</v>
      </c>
      <c r="D652" s="32" t="s">
        <v>6014</v>
      </c>
      <c r="E652" s="96" t="s">
        <v>6013</v>
      </c>
      <c r="F652" s="31">
        <v>11</v>
      </c>
      <c r="G652" s="31">
        <v>4</v>
      </c>
      <c r="H652" s="31" t="s">
        <v>6015</v>
      </c>
      <c r="I652" s="31" t="s">
        <v>6016</v>
      </c>
      <c r="J652" s="33" t="str">
        <f t="shared" si="10"/>
        <v>https://aiche.onlinelibrary.wiley.com/doi/abs/10.1002/prsb.720110411</v>
      </c>
    </row>
    <row r="653" spans="1:10" ht="47.5" customHeight="1" x14ac:dyDescent="0.35">
      <c r="A653" s="31">
        <v>652</v>
      </c>
      <c r="B653" s="31">
        <v>1992</v>
      </c>
      <c r="C653" s="32" t="s">
        <v>886</v>
      </c>
      <c r="D653" s="32" t="s">
        <v>6018</v>
      </c>
      <c r="E653" s="96" t="s">
        <v>6017</v>
      </c>
      <c r="F653" s="31">
        <v>11</v>
      </c>
      <c r="G653" s="31">
        <v>4</v>
      </c>
      <c r="H653" s="31" t="s">
        <v>6019</v>
      </c>
      <c r="I653" s="31" t="s">
        <v>6020</v>
      </c>
      <c r="J653" s="33" t="str">
        <f t="shared" si="10"/>
        <v>https://aiche.onlinelibrary.wiley.com/doi/abs/10.1002/prsb.720110412</v>
      </c>
    </row>
    <row r="654" spans="1:10" ht="47.5" customHeight="1" x14ac:dyDescent="0.35">
      <c r="A654" s="31">
        <v>653</v>
      </c>
      <c r="B654" s="31">
        <v>1992</v>
      </c>
      <c r="C654" s="32" t="s">
        <v>886</v>
      </c>
      <c r="D654" s="32" t="s">
        <v>6022</v>
      </c>
      <c r="E654" s="96" t="s">
        <v>6021</v>
      </c>
      <c r="F654" s="31">
        <v>11</v>
      </c>
      <c r="G654" s="31">
        <v>4</v>
      </c>
      <c r="H654" s="31" t="s">
        <v>6023</v>
      </c>
      <c r="I654" s="31" t="s">
        <v>6024</v>
      </c>
      <c r="J654" s="33" t="str">
        <f t="shared" si="10"/>
        <v>https://aiche.onlinelibrary.wiley.com/doi/abs/10.1002/prsb.720110413</v>
      </c>
    </row>
    <row r="655" spans="1:10" ht="47.5" customHeight="1" x14ac:dyDescent="0.35">
      <c r="A655" s="31">
        <v>654</v>
      </c>
      <c r="B655" s="31">
        <v>1992</v>
      </c>
      <c r="C655" s="32" t="s">
        <v>886</v>
      </c>
      <c r="D655" s="32" t="s">
        <v>6025</v>
      </c>
      <c r="E655" s="96" t="s">
        <v>1816</v>
      </c>
      <c r="F655" s="31">
        <v>11</v>
      </c>
      <c r="G655" s="31">
        <v>4</v>
      </c>
      <c r="H655" s="31" t="s">
        <v>6026</v>
      </c>
      <c r="I655" s="31" t="s">
        <v>6027</v>
      </c>
      <c r="J655" s="33" t="str">
        <f t="shared" si="10"/>
        <v>https://aiche.onlinelibrary.wiley.com/doi/abs/10.1002/prsb.720110414</v>
      </c>
    </row>
    <row r="656" spans="1:10" ht="47.5" customHeight="1" x14ac:dyDescent="0.35">
      <c r="A656" s="31">
        <v>655</v>
      </c>
      <c r="B656" s="31">
        <v>1993</v>
      </c>
      <c r="C656" s="32" t="s">
        <v>6030</v>
      </c>
      <c r="D656" s="32" t="s">
        <v>6029</v>
      </c>
      <c r="E656" s="96" t="s">
        <v>6028</v>
      </c>
      <c r="F656" s="31">
        <v>12</v>
      </c>
      <c r="G656" s="31">
        <v>1</v>
      </c>
      <c r="H656" s="31" t="s">
        <v>6031</v>
      </c>
      <c r="I656" s="31" t="s">
        <v>6032</v>
      </c>
      <c r="J656" s="33" t="str">
        <f t="shared" si="10"/>
        <v>https://aiche.onlinelibrary.wiley.com/doi/abs/10.1002/prs.680120103</v>
      </c>
    </row>
    <row r="657" spans="1:10" ht="47.5" customHeight="1" x14ac:dyDescent="0.35">
      <c r="A657" s="31">
        <v>656</v>
      </c>
      <c r="B657" s="31">
        <v>1993</v>
      </c>
      <c r="C657" s="32" t="s">
        <v>6030</v>
      </c>
      <c r="D657" s="32" t="s">
        <v>6034</v>
      </c>
      <c r="E657" s="96" t="s">
        <v>6033</v>
      </c>
      <c r="F657" s="31">
        <v>12</v>
      </c>
      <c r="G657" s="31">
        <v>1</v>
      </c>
      <c r="H657" s="31" t="s">
        <v>6035</v>
      </c>
      <c r="I657" s="31" t="s">
        <v>6036</v>
      </c>
      <c r="J657" s="33" t="str">
        <f t="shared" si="10"/>
        <v>https://aiche.onlinelibrary.wiley.com/doi/abs/10.1002/prs.680120104</v>
      </c>
    </row>
    <row r="658" spans="1:10" ht="47.5" customHeight="1" x14ac:dyDescent="0.35">
      <c r="A658" s="31">
        <v>657</v>
      </c>
      <c r="B658" s="31">
        <v>1993</v>
      </c>
      <c r="C658" s="32" t="s">
        <v>6030</v>
      </c>
      <c r="D658" s="32" t="s">
        <v>6037</v>
      </c>
      <c r="E658" s="96" t="s">
        <v>4879</v>
      </c>
      <c r="F658" s="31">
        <v>12</v>
      </c>
      <c r="G658" s="31">
        <v>1</v>
      </c>
      <c r="H658" s="31" t="s">
        <v>6038</v>
      </c>
      <c r="I658" s="31" t="s">
        <v>6039</v>
      </c>
      <c r="J658" s="33" t="str">
        <f t="shared" si="10"/>
        <v>https://aiche.onlinelibrary.wiley.com/doi/abs/10.1002/prs.680120105</v>
      </c>
    </row>
    <row r="659" spans="1:10" ht="47.5" customHeight="1" x14ac:dyDescent="0.35">
      <c r="A659" s="31">
        <v>658</v>
      </c>
      <c r="B659" s="31">
        <v>1993</v>
      </c>
      <c r="C659" s="32" t="s">
        <v>6030</v>
      </c>
      <c r="D659" s="32" t="s">
        <v>6041</v>
      </c>
      <c r="E659" s="96" t="s">
        <v>6040</v>
      </c>
      <c r="F659" s="31">
        <v>12</v>
      </c>
      <c r="G659" s="31">
        <v>1</v>
      </c>
      <c r="H659" s="31" t="s">
        <v>4238</v>
      </c>
      <c r="I659" s="31" t="s">
        <v>6042</v>
      </c>
      <c r="J659" s="33" t="str">
        <f t="shared" si="10"/>
        <v>https://aiche.onlinelibrary.wiley.com/doi/abs/10.1002/prs.680120106</v>
      </c>
    </row>
    <row r="660" spans="1:10" ht="47.5" customHeight="1" x14ac:dyDescent="0.35">
      <c r="A660" s="31">
        <v>659</v>
      </c>
      <c r="B660" s="31">
        <v>1993</v>
      </c>
      <c r="C660" s="32" t="s">
        <v>6030</v>
      </c>
      <c r="D660" s="32" t="s">
        <v>6043</v>
      </c>
      <c r="E660" s="96" t="s">
        <v>5190</v>
      </c>
      <c r="F660" s="31">
        <v>12</v>
      </c>
      <c r="G660" s="31">
        <v>1</v>
      </c>
      <c r="H660" s="31" t="s">
        <v>6044</v>
      </c>
      <c r="I660" s="31" t="s">
        <v>6045</v>
      </c>
      <c r="J660" s="33" t="str">
        <f t="shared" si="10"/>
        <v>https://aiche.onlinelibrary.wiley.com/doi/abs/10.1002/prs.680120107</v>
      </c>
    </row>
    <row r="661" spans="1:10" ht="47.5" customHeight="1" x14ac:dyDescent="0.35">
      <c r="A661" s="31">
        <v>660</v>
      </c>
      <c r="B661" s="31">
        <v>1993</v>
      </c>
      <c r="C661" s="32" t="s">
        <v>6030</v>
      </c>
      <c r="D661" s="32" t="s">
        <v>6047</v>
      </c>
      <c r="E661" s="96" t="s">
        <v>6046</v>
      </c>
      <c r="F661" s="31">
        <v>12</v>
      </c>
      <c r="G661" s="31">
        <v>1</v>
      </c>
      <c r="H661" s="31" t="s">
        <v>6048</v>
      </c>
      <c r="I661" s="31" t="s">
        <v>6049</v>
      </c>
      <c r="J661" s="33" t="str">
        <f t="shared" si="10"/>
        <v>https://aiche.onlinelibrary.wiley.com/doi/abs/10.1002/prs.680120108</v>
      </c>
    </row>
    <row r="662" spans="1:10" ht="47.5" customHeight="1" x14ac:dyDescent="0.35">
      <c r="A662" s="31">
        <v>661</v>
      </c>
      <c r="B662" s="31">
        <v>1993</v>
      </c>
      <c r="C662" s="32" t="s">
        <v>6030</v>
      </c>
      <c r="D662" s="32" t="s">
        <v>6050</v>
      </c>
      <c r="E662" s="96" t="s">
        <v>4879</v>
      </c>
      <c r="F662" s="31">
        <v>12</v>
      </c>
      <c r="G662" s="31">
        <v>1</v>
      </c>
      <c r="H662" s="31" t="s">
        <v>6051</v>
      </c>
      <c r="I662" s="31" t="s">
        <v>6052</v>
      </c>
      <c r="J662" s="33" t="str">
        <f t="shared" si="10"/>
        <v>https://aiche.onlinelibrary.wiley.com/doi/abs/10.1002/prs.680120109</v>
      </c>
    </row>
    <row r="663" spans="1:10" ht="47.5" customHeight="1" x14ac:dyDescent="0.35">
      <c r="A663" s="31">
        <v>662</v>
      </c>
      <c r="B663" s="31">
        <v>1993</v>
      </c>
      <c r="C663" s="32" t="s">
        <v>6030</v>
      </c>
      <c r="D663" s="32" t="s">
        <v>6054</v>
      </c>
      <c r="E663" s="96" t="s">
        <v>6053</v>
      </c>
      <c r="F663" s="31">
        <v>12</v>
      </c>
      <c r="G663" s="31">
        <v>1</v>
      </c>
      <c r="H663" s="31" t="s">
        <v>4252</v>
      </c>
      <c r="I663" s="31" t="s">
        <v>6055</v>
      </c>
      <c r="J663" s="33" t="str">
        <f t="shared" si="10"/>
        <v>https://aiche.onlinelibrary.wiley.com/doi/abs/10.1002/prs.680120110</v>
      </c>
    </row>
    <row r="664" spans="1:10" ht="47.5" customHeight="1" x14ac:dyDescent="0.35">
      <c r="A664" s="31">
        <v>663</v>
      </c>
      <c r="B664" s="31">
        <v>1993</v>
      </c>
      <c r="C664" s="32" t="s">
        <v>6030</v>
      </c>
      <c r="D664" s="32" t="s">
        <v>6056</v>
      </c>
      <c r="E664" s="96" t="s">
        <v>224</v>
      </c>
      <c r="F664" s="31">
        <v>12</v>
      </c>
      <c r="G664" s="31">
        <v>1</v>
      </c>
      <c r="H664" s="31" t="s">
        <v>4982</v>
      </c>
      <c r="I664" s="31" t="s">
        <v>6057</v>
      </c>
      <c r="J664" s="33" t="str">
        <f t="shared" si="10"/>
        <v>https://aiche.onlinelibrary.wiley.com/doi/abs/10.1002/prs.680120102</v>
      </c>
    </row>
    <row r="665" spans="1:10" ht="47.5" customHeight="1" x14ac:dyDescent="0.35">
      <c r="A665" s="31">
        <v>664</v>
      </c>
      <c r="B665" s="31">
        <v>1993</v>
      </c>
      <c r="C665" s="32" t="s">
        <v>6030</v>
      </c>
      <c r="D665" s="32" t="s">
        <v>6059</v>
      </c>
      <c r="E665" s="96" t="s">
        <v>6058</v>
      </c>
      <c r="F665" s="31">
        <v>12</v>
      </c>
      <c r="G665" s="31">
        <v>2</v>
      </c>
      <c r="H665" s="31" t="s">
        <v>6060</v>
      </c>
      <c r="I665" s="31" t="s">
        <v>6061</v>
      </c>
      <c r="J665" s="33" t="str">
        <f t="shared" si="10"/>
        <v>https://aiche.onlinelibrary.wiley.com/doi/abs/10.1002/prs.680120202</v>
      </c>
    </row>
    <row r="666" spans="1:10" ht="47.5" customHeight="1" x14ac:dyDescent="0.35">
      <c r="A666" s="31">
        <v>665</v>
      </c>
      <c r="B666" s="31">
        <v>1993</v>
      </c>
      <c r="C666" s="32" t="s">
        <v>6030</v>
      </c>
      <c r="D666" s="32" t="s">
        <v>6063</v>
      </c>
      <c r="E666" s="96" t="s">
        <v>6062</v>
      </c>
      <c r="F666" s="31">
        <v>12</v>
      </c>
      <c r="G666" s="31">
        <v>2</v>
      </c>
      <c r="H666" s="31" t="s">
        <v>6064</v>
      </c>
      <c r="I666" s="31" t="s">
        <v>6065</v>
      </c>
      <c r="J666" s="33" t="str">
        <f t="shared" si="10"/>
        <v>https://aiche.onlinelibrary.wiley.com/doi/abs/10.1002/prs.680120203</v>
      </c>
    </row>
    <row r="667" spans="1:10" ht="47.5" customHeight="1" x14ac:dyDescent="0.35">
      <c r="A667" s="31">
        <v>666</v>
      </c>
      <c r="B667" s="31">
        <v>1993</v>
      </c>
      <c r="C667" s="32" t="s">
        <v>6030</v>
      </c>
      <c r="D667" s="32" t="s">
        <v>6067</v>
      </c>
      <c r="E667" s="96" t="s">
        <v>6066</v>
      </c>
      <c r="F667" s="31">
        <v>12</v>
      </c>
      <c r="G667" s="31">
        <v>2</v>
      </c>
      <c r="H667" s="31" t="s">
        <v>6068</v>
      </c>
      <c r="I667" s="31" t="s">
        <v>6069</v>
      </c>
      <c r="J667" s="33" t="str">
        <f t="shared" si="10"/>
        <v>https://aiche.onlinelibrary.wiley.com/doi/abs/10.1002/prs.680120204</v>
      </c>
    </row>
    <row r="668" spans="1:10" ht="47.5" customHeight="1" x14ac:dyDescent="0.35">
      <c r="A668" s="31">
        <v>667</v>
      </c>
      <c r="B668" s="31">
        <v>1993</v>
      </c>
      <c r="C668" s="32" t="s">
        <v>6030</v>
      </c>
      <c r="D668" s="32" t="s">
        <v>6070</v>
      </c>
      <c r="E668" s="96" t="s">
        <v>1801</v>
      </c>
      <c r="F668" s="31">
        <v>12</v>
      </c>
      <c r="G668" s="31">
        <v>2</v>
      </c>
      <c r="H668" s="31" t="s">
        <v>6071</v>
      </c>
      <c r="I668" s="31" t="s">
        <v>6072</v>
      </c>
      <c r="J668" s="33" t="str">
        <f t="shared" si="10"/>
        <v>https://aiche.onlinelibrary.wiley.com/doi/abs/10.1002/prs.680120205</v>
      </c>
    </row>
    <row r="669" spans="1:10" ht="47.5" customHeight="1" x14ac:dyDescent="0.35">
      <c r="A669" s="31">
        <v>668</v>
      </c>
      <c r="B669" s="31">
        <v>1993</v>
      </c>
      <c r="C669" s="32" t="s">
        <v>6030</v>
      </c>
      <c r="D669" s="32" t="s">
        <v>6074</v>
      </c>
      <c r="E669" s="96" t="s">
        <v>6073</v>
      </c>
      <c r="F669" s="31">
        <v>12</v>
      </c>
      <c r="G669" s="31">
        <v>2</v>
      </c>
      <c r="H669" s="31" t="s">
        <v>6075</v>
      </c>
      <c r="I669" s="31" t="s">
        <v>6076</v>
      </c>
      <c r="J669" s="33" t="str">
        <f t="shared" si="10"/>
        <v>https://aiche.onlinelibrary.wiley.com/doi/abs/10.1002/prs.680120206</v>
      </c>
    </row>
    <row r="670" spans="1:10" ht="47.5" customHeight="1" x14ac:dyDescent="0.35">
      <c r="A670" s="31">
        <v>669</v>
      </c>
      <c r="B670" s="31">
        <v>1993</v>
      </c>
      <c r="C670" s="32" t="s">
        <v>6030</v>
      </c>
      <c r="D670" s="32" t="s">
        <v>6078</v>
      </c>
      <c r="E670" s="96" t="s">
        <v>6077</v>
      </c>
      <c r="F670" s="31">
        <v>12</v>
      </c>
      <c r="G670" s="31">
        <v>2</v>
      </c>
      <c r="H670" s="31" t="s">
        <v>6079</v>
      </c>
      <c r="I670" s="31" t="s">
        <v>6080</v>
      </c>
      <c r="J670" s="33" t="str">
        <f t="shared" si="10"/>
        <v>https://aiche.onlinelibrary.wiley.com/doi/abs/10.1002/prs.680120207</v>
      </c>
    </row>
    <row r="671" spans="1:10" ht="47.5" customHeight="1" x14ac:dyDescent="0.35">
      <c r="A671" s="31">
        <v>670</v>
      </c>
      <c r="B671" s="31">
        <v>1993</v>
      </c>
      <c r="C671" s="32" t="s">
        <v>6030</v>
      </c>
      <c r="D671" s="32" t="s">
        <v>6082</v>
      </c>
      <c r="E671" s="96" t="s">
        <v>6081</v>
      </c>
      <c r="F671" s="31">
        <v>12</v>
      </c>
      <c r="G671" s="31">
        <v>2</v>
      </c>
      <c r="H671" s="31" t="s">
        <v>6083</v>
      </c>
      <c r="I671" s="31" t="s">
        <v>6084</v>
      </c>
      <c r="J671" s="33" t="str">
        <f t="shared" si="10"/>
        <v>https://aiche.onlinelibrary.wiley.com/doi/abs/10.1002/prs.680120208</v>
      </c>
    </row>
    <row r="672" spans="1:10" ht="47.5" customHeight="1" x14ac:dyDescent="0.35">
      <c r="A672" s="31">
        <v>671</v>
      </c>
      <c r="B672" s="31">
        <v>1993</v>
      </c>
      <c r="C672" s="32" t="s">
        <v>6030</v>
      </c>
      <c r="D672" s="32" t="s">
        <v>6086</v>
      </c>
      <c r="E672" s="96" t="s">
        <v>6085</v>
      </c>
      <c r="F672" s="31">
        <v>12</v>
      </c>
      <c r="G672" s="31">
        <v>2</v>
      </c>
      <c r="H672" s="31" t="s">
        <v>6087</v>
      </c>
      <c r="I672" s="31" t="s">
        <v>6088</v>
      </c>
      <c r="J672" s="33" t="str">
        <f t="shared" si="10"/>
        <v>https://aiche.onlinelibrary.wiley.com/doi/abs/10.1002/prs.680120209</v>
      </c>
    </row>
    <row r="673" spans="1:10" ht="47.5" customHeight="1" x14ac:dyDescent="0.35">
      <c r="A673" s="31">
        <v>672</v>
      </c>
      <c r="B673" s="31">
        <v>1993</v>
      </c>
      <c r="C673" s="32" t="s">
        <v>6030</v>
      </c>
      <c r="D673" s="32" t="s">
        <v>6090</v>
      </c>
      <c r="E673" s="96" t="s">
        <v>6089</v>
      </c>
      <c r="F673" s="31">
        <v>12</v>
      </c>
      <c r="G673" s="31">
        <v>2</v>
      </c>
      <c r="H673" s="31" t="s">
        <v>6091</v>
      </c>
      <c r="I673" s="31" t="s">
        <v>6092</v>
      </c>
      <c r="J673" s="33" t="str">
        <f t="shared" si="10"/>
        <v>https://aiche.onlinelibrary.wiley.com/doi/abs/10.1002/prs.680120210</v>
      </c>
    </row>
    <row r="674" spans="1:10" ht="47.5" customHeight="1" x14ac:dyDescent="0.35">
      <c r="A674" s="31">
        <v>673</v>
      </c>
      <c r="B674" s="31">
        <v>1993</v>
      </c>
      <c r="C674" s="32" t="s">
        <v>6030</v>
      </c>
      <c r="D674" s="32" t="s">
        <v>6094</v>
      </c>
      <c r="E674" s="96" t="s">
        <v>6093</v>
      </c>
      <c r="F674" s="31">
        <v>12</v>
      </c>
      <c r="G674" s="31">
        <v>2</v>
      </c>
      <c r="H674" s="31" t="s">
        <v>6095</v>
      </c>
      <c r="I674" s="31" t="s">
        <v>6096</v>
      </c>
      <c r="J674" s="33" t="str">
        <f t="shared" si="10"/>
        <v>https://aiche.onlinelibrary.wiley.com/doi/abs/10.1002/prs.680120211</v>
      </c>
    </row>
    <row r="675" spans="1:10" ht="47.5" customHeight="1" x14ac:dyDescent="0.35">
      <c r="A675" s="31">
        <v>674</v>
      </c>
      <c r="B675" s="31">
        <v>1993</v>
      </c>
      <c r="C675" s="32" t="s">
        <v>6030</v>
      </c>
      <c r="D675" s="32" t="s">
        <v>6098</v>
      </c>
      <c r="E675" s="96" t="s">
        <v>6097</v>
      </c>
      <c r="F675" s="31">
        <v>12</v>
      </c>
      <c r="G675" s="31">
        <v>2</v>
      </c>
      <c r="H675" s="31" t="s">
        <v>4326</v>
      </c>
      <c r="I675" s="31" t="s">
        <v>6099</v>
      </c>
      <c r="J675" s="33" t="str">
        <f t="shared" si="10"/>
        <v>https://aiche.onlinelibrary.wiley.com/doi/abs/10.1002/prs.680120212</v>
      </c>
    </row>
    <row r="676" spans="1:10" ht="47.5" customHeight="1" x14ac:dyDescent="0.35">
      <c r="A676" s="31">
        <v>675</v>
      </c>
      <c r="B676" s="31">
        <v>1993</v>
      </c>
      <c r="C676" s="32" t="s">
        <v>6030</v>
      </c>
      <c r="D676" s="32" t="s">
        <v>6100</v>
      </c>
      <c r="E676" s="96" t="s">
        <v>1546</v>
      </c>
      <c r="F676" s="31">
        <v>12</v>
      </c>
      <c r="G676" s="31">
        <v>2</v>
      </c>
      <c r="H676" s="31" t="s">
        <v>4330</v>
      </c>
      <c r="I676" s="31" t="s">
        <v>6101</v>
      </c>
      <c r="J676" s="33" t="str">
        <f t="shared" si="10"/>
        <v>https://aiche.onlinelibrary.wiley.com/doi/abs/10.1002/prs.680120213</v>
      </c>
    </row>
    <row r="677" spans="1:10" ht="47.5" customHeight="1" x14ac:dyDescent="0.35">
      <c r="A677" s="31">
        <v>676</v>
      </c>
      <c r="B677" s="31">
        <v>1993</v>
      </c>
      <c r="C677" s="32" t="s">
        <v>6030</v>
      </c>
      <c r="D677" s="32" t="s">
        <v>6103</v>
      </c>
      <c r="E677" s="96" t="s">
        <v>6102</v>
      </c>
      <c r="F677" s="31">
        <v>12</v>
      </c>
      <c r="G677" s="31">
        <v>3</v>
      </c>
      <c r="H677" s="31" t="s">
        <v>6104</v>
      </c>
      <c r="I677" s="31" t="s">
        <v>6105</v>
      </c>
      <c r="J677" s="33" t="str">
        <f t="shared" si="10"/>
        <v>https://aiche.onlinelibrary.wiley.com/doi/abs/10.1002/prs.680120302</v>
      </c>
    </row>
    <row r="678" spans="1:10" ht="47.5" customHeight="1" x14ac:dyDescent="0.35">
      <c r="A678" s="31">
        <v>677</v>
      </c>
      <c r="B678" s="31">
        <v>1993</v>
      </c>
      <c r="C678" s="32" t="s">
        <v>6030</v>
      </c>
      <c r="D678" s="32" t="s">
        <v>6107</v>
      </c>
      <c r="E678" s="96" t="s">
        <v>6106</v>
      </c>
      <c r="F678" s="31">
        <v>12</v>
      </c>
      <c r="G678" s="31">
        <v>3</v>
      </c>
      <c r="H678" s="31" t="s">
        <v>6108</v>
      </c>
      <c r="I678" s="31" t="s">
        <v>6109</v>
      </c>
      <c r="J678" s="33" t="str">
        <f t="shared" si="10"/>
        <v>https://aiche.onlinelibrary.wiley.com/doi/abs/10.1002/prs.680120303</v>
      </c>
    </row>
    <row r="679" spans="1:10" ht="47.5" customHeight="1" x14ac:dyDescent="0.35">
      <c r="A679" s="31">
        <v>678</v>
      </c>
      <c r="B679" s="31">
        <v>1993</v>
      </c>
      <c r="C679" s="32" t="s">
        <v>6030</v>
      </c>
      <c r="D679" s="32" t="s">
        <v>6111</v>
      </c>
      <c r="E679" s="96" t="s">
        <v>6110</v>
      </c>
      <c r="F679" s="31">
        <v>12</v>
      </c>
      <c r="G679" s="31">
        <v>3</v>
      </c>
      <c r="H679" s="31" t="s">
        <v>6112</v>
      </c>
      <c r="I679" s="31" t="s">
        <v>6113</v>
      </c>
      <c r="J679" s="33" t="str">
        <f t="shared" si="10"/>
        <v>https://aiche.onlinelibrary.wiley.com/doi/abs/10.1002/prs.680120304</v>
      </c>
    </row>
    <row r="680" spans="1:10" ht="47.5" customHeight="1" x14ac:dyDescent="0.35">
      <c r="A680" s="31">
        <v>679</v>
      </c>
      <c r="B680" s="31">
        <v>1993</v>
      </c>
      <c r="C680" s="32" t="s">
        <v>6030</v>
      </c>
      <c r="D680" s="32" t="s">
        <v>6114</v>
      </c>
      <c r="E680" s="96" t="s">
        <v>747</v>
      </c>
      <c r="F680" s="31">
        <v>12</v>
      </c>
      <c r="G680" s="31">
        <v>3</v>
      </c>
      <c r="H680" s="31" t="s">
        <v>6115</v>
      </c>
      <c r="I680" s="31" t="s">
        <v>6116</v>
      </c>
      <c r="J680" s="33" t="str">
        <f t="shared" si="10"/>
        <v>https://aiche.onlinelibrary.wiley.com/doi/abs/10.1002/prs.680120305</v>
      </c>
    </row>
    <row r="681" spans="1:10" ht="47.5" customHeight="1" x14ac:dyDescent="0.35">
      <c r="A681" s="31">
        <v>680</v>
      </c>
      <c r="B681" s="31">
        <v>1993</v>
      </c>
      <c r="C681" s="32" t="s">
        <v>6030</v>
      </c>
      <c r="D681" s="32" t="s">
        <v>6118</v>
      </c>
      <c r="E681" s="96" t="s">
        <v>6117</v>
      </c>
      <c r="F681" s="31">
        <v>12</v>
      </c>
      <c r="G681" s="31">
        <v>3</v>
      </c>
      <c r="H681" s="31" t="s">
        <v>6119</v>
      </c>
      <c r="I681" s="31" t="s">
        <v>6120</v>
      </c>
      <c r="J681" s="33" t="str">
        <f t="shared" si="10"/>
        <v>https://aiche.onlinelibrary.wiley.com/doi/abs/10.1002/prs.680120306</v>
      </c>
    </row>
    <row r="682" spans="1:10" ht="47.5" customHeight="1" x14ac:dyDescent="0.35">
      <c r="A682" s="31">
        <v>681</v>
      </c>
      <c r="B682" s="31">
        <v>1993</v>
      </c>
      <c r="C682" s="32" t="s">
        <v>6030</v>
      </c>
      <c r="D682" s="32" t="s">
        <v>6122</v>
      </c>
      <c r="E682" s="96" t="s">
        <v>6121</v>
      </c>
      <c r="F682" s="31">
        <v>12</v>
      </c>
      <c r="G682" s="31">
        <v>3</v>
      </c>
      <c r="H682" s="31" t="s">
        <v>6123</v>
      </c>
      <c r="I682" s="31" t="s">
        <v>6124</v>
      </c>
      <c r="J682" s="33" t="str">
        <f t="shared" si="10"/>
        <v>https://aiche.onlinelibrary.wiley.com/doi/abs/10.1002/prs.680120307</v>
      </c>
    </row>
    <row r="683" spans="1:10" ht="47.5" customHeight="1" x14ac:dyDescent="0.35">
      <c r="A683" s="31">
        <v>682</v>
      </c>
      <c r="B683" s="31">
        <v>1993</v>
      </c>
      <c r="C683" s="32" t="s">
        <v>6030</v>
      </c>
      <c r="D683" s="32" t="s">
        <v>6126</v>
      </c>
      <c r="E683" s="96" t="s">
        <v>6125</v>
      </c>
      <c r="F683" s="31">
        <v>12</v>
      </c>
      <c r="G683" s="31">
        <v>3</v>
      </c>
      <c r="H683" s="31" t="s">
        <v>6127</v>
      </c>
      <c r="I683" s="31" t="s">
        <v>6128</v>
      </c>
      <c r="J683" s="33" t="str">
        <f t="shared" si="10"/>
        <v>https://aiche.onlinelibrary.wiley.com/doi/abs/10.1002/prs.680120308</v>
      </c>
    </row>
    <row r="684" spans="1:10" ht="47.5" customHeight="1" x14ac:dyDescent="0.35">
      <c r="A684" s="31">
        <v>683</v>
      </c>
      <c r="B684" s="31">
        <v>1993</v>
      </c>
      <c r="C684" s="32" t="s">
        <v>6030</v>
      </c>
      <c r="D684" s="32" t="s">
        <v>6129</v>
      </c>
      <c r="E684" s="96" t="s">
        <v>3826</v>
      </c>
      <c r="F684" s="31">
        <v>12</v>
      </c>
      <c r="G684" s="31">
        <v>3</v>
      </c>
      <c r="H684" s="31" t="s">
        <v>4834</v>
      </c>
      <c r="I684" s="31" t="s">
        <v>6130</v>
      </c>
      <c r="J684" s="33" t="str">
        <f t="shared" si="10"/>
        <v>https://aiche.onlinelibrary.wiley.com/doi/abs/10.1002/prs.680120309</v>
      </c>
    </row>
    <row r="685" spans="1:10" ht="47.5" customHeight="1" x14ac:dyDescent="0.35">
      <c r="A685" s="31">
        <v>684</v>
      </c>
      <c r="B685" s="31">
        <v>1993</v>
      </c>
      <c r="C685" s="32" t="s">
        <v>6030</v>
      </c>
      <c r="D685" s="32" t="s">
        <v>6132</v>
      </c>
      <c r="E685" s="96" t="s">
        <v>6131</v>
      </c>
      <c r="F685" s="31">
        <v>12</v>
      </c>
      <c r="G685" s="31">
        <v>3</v>
      </c>
      <c r="H685" s="31" t="s">
        <v>6133</v>
      </c>
      <c r="I685" s="31" t="s">
        <v>6134</v>
      </c>
      <c r="J685" s="33" t="str">
        <f t="shared" si="10"/>
        <v>https://aiche.onlinelibrary.wiley.com/doi/abs/10.1002/prs.680120310</v>
      </c>
    </row>
    <row r="686" spans="1:10" ht="47.5" customHeight="1" x14ac:dyDescent="0.35">
      <c r="A686" s="31">
        <v>685</v>
      </c>
      <c r="B686" s="31">
        <v>1993</v>
      </c>
      <c r="C686" s="32" t="s">
        <v>6030</v>
      </c>
      <c r="D686" s="32" t="s">
        <v>6136</v>
      </c>
      <c r="E686" s="96" t="s">
        <v>6135</v>
      </c>
      <c r="F686" s="31">
        <v>12</v>
      </c>
      <c r="G686" s="31">
        <v>4</v>
      </c>
      <c r="H686" s="31" t="s">
        <v>1526</v>
      </c>
      <c r="I686" s="31" t="s">
        <v>6137</v>
      </c>
      <c r="J686" s="33" t="str">
        <f t="shared" si="10"/>
        <v>https://aiche.onlinelibrary.wiley.com/doi/abs/10.1002/prs.680120402</v>
      </c>
    </row>
    <row r="687" spans="1:10" ht="47.5" customHeight="1" x14ac:dyDescent="0.35">
      <c r="A687" s="31">
        <v>686</v>
      </c>
      <c r="B687" s="31">
        <v>1993</v>
      </c>
      <c r="C687" s="32" t="s">
        <v>6030</v>
      </c>
      <c r="D687" s="32" t="s">
        <v>6139</v>
      </c>
      <c r="E687" s="96" t="s">
        <v>6138</v>
      </c>
      <c r="F687" s="31">
        <v>12</v>
      </c>
      <c r="G687" s="31">
        <v>4</v>
      </c>
      <c r="H687" s="31" t="s">
        <v>5200</v>
      </c>
      <c r="I687" s="31" t="s">
        <v>6140</v>
      </c>
      <c r="J687" s="33" t="str">
        <f t="shared" si="10"/>
        <v>https://aiche.onlinelibrary.wiley.com/doi/abs/10.1002/prs.680120403</v>
      </c>
    </row>
    <row r="688" spans="1:10" ht="47.5" customHeight="1" x14ac:dyDescent="0.35">
      <c r="A688" s="31">
        <v>687</v>
      </c>
      <c r="B688" s="31">
        <v>1993</v>
      </c>
      <c r="C688" s="32" t="s">
        <v>6030</v>
      </c>
      <c r="D688" s="32" t="s">
        <v>6141</v>
      </c>
      <c r="E688" s="96" t="s">
        <v>3882</v>
      </c>
      <c r="F688" s="31">
        <v>12</v>
      </c>
      <c r="G688" s="31">
        <v>4</v>
      </c>
      <c r="H688" s="31" t="s">
        <v>6142</v>
      </c>
      <c r="I688" s="31" t="s">
        <v>6143</v>
      </c>
      <c r="J688" s="33" t="str">
        <f t="shared" si="10"/>
        <v>https://aiche.onlinelibrary.wiley.com/doi/abs/10.1002/prs.680120404</v>
      </c>
    </row>
    <row r="689" spans="1:10" ht="47.5" customHeight="1" x14ac:dyDescent="0.35">
      <c r="A689" s="31">
        <v>688</v>
      </c>
      <c r="B689" s="31">
        <v>1993</v>
      </c>
      <c r="C689" s="32" t="s">
        <v>6030</v>
      </c>
      <c r="D689" s="32" t="s">
        <v>6145</v>
      </c>
      <c r="E689" s="96" t="s">
        <v>6144</v>
      </c>
      <c r="F689" s="31">
        <v>12</v>
      </c>
      <c r="G689" s="31">
        <v>4</v>
      </c>
      <c r="H689" s="31" t="s">
        <v>5490</v>
      </c>
      <c r="I689" s="31" t="s">
        <v>6146</v>
      </c>
      <c r="J689" s="33" t="str">
        <f t="shared" si="10"/>
        <v>https://aiche.onlinelibrary.wiley.com/doi/abs/10.1002/prs.680120405</v>
      </c>
    </row>
    <row r="690" spans="1:10" ht="47.5" customHeight="1" x14ac:dyDescent="0.35">
      <c r="A690" s="31">
        <v>689</v>
      </c>
      <c r="B690" s="31">
        <v>1993</v>
      </c>
      <c r="C690" s="32" t="s">
        <v>6030</v>
      </c>
      <c r="D690" s="32" t="s">
        <v>6148</v>
      </c>
      <c r="E690" s="96" t="s">
        <v>6147</v>
      </c>
      <c r="F690" s="31">
        <v>12</v>
      </c>
      <c r="G690" s="31">
        <v>4</v>
      </c>
      <c r="H690" s="31" t="s">
        <v>6149</v>
      </c>
      <c r="I690" s="31" t="s">
        <v>6150</v>
      </c>
      <c r="J690" s="33" t="str">
        <f t="shared" si="10"/>
        <v>https://aiche.onlinelibrary.wiley.com/doi/abs/10.1002/prs.680120406</v>
      </c>
    </row>
    <row r="691" spans="1:10" ht="47.5" customHeight="1" x14ac:dyDescent="0.35">
      <c r="A691" s="31">
        <v>690</v>
      </c>
      <c r="B691" s="31">
        <v>1993</v>
      </c>
      <c r="C691" s="32" t="s">
        <v>6030</v>
      </c>
      <c r="D691" s="32" t="s">
        <v>6152</v>
      </c>
      <c r="E691" s="96" t="s">
        <v>6151</v>
      </c>
      <c r="F691" s="31">
        <v>12</v>
      </c>
      <c r="G691" s="31">
        <v>4</v>
      </c>
      <c r="H691" s="31" t="s">
        <v>4419</v>
      </c>
      <c r="I691" s="31" t="s">
        <v>6153</v>
      </c>
      <c r="J691" s="33" t="str">
        <f t="shared" si="10"/>
        <v>https://aiche.onlinelibrary.wiley.com/doi/abs/10.1002/prs.680120407</v>
      </c>
    </row>
    <row r="692" spans="1:10" ht="47.5" customHeight="1" x14ac:dyDescent="0.35">
      <c r="A692" s="31">
        <v>691</v>
      </c>
      <c r="B692" s="31">
        <v>1993</v>
      </c>
      <c r="C692" s="32" t="s">
        <v>6030</v>
      </c>
      <c r="D692" s="32" t="s">
        <v>6155</v>
      </c>
      <c r="E692" s="96" t="s">
        <v>6154</v>
      </c>
      <c r="F692" s="31">
        <v>12</v>
      </c>
      <c r="G692" s="31">
        <v>4</v>
      </c>
      <c r="H692" s="31" t="s">
        <v>6156</v>
      </c>
      <c r="I692" s="31" t="s">
        <v>6157</v>
      </c>
      <c r="J692" s="33" t="str">
        <f t="shared" si="10"/>
        <v>https://aiche.onlinelibrary.wiley.com/doi/abs/10.1002/prs.680120408</v>
      </c>
    </row>
    <row r="693" spans="1:10" ht="47.5" customHeight="1" x14ac:dyDescent="0.35">
      <c r="A693" s="31">
        <v>692</v>
      </c>
      <c r="B693" s="31">
        <v>1993</v>
      </c>
      <c r="C693" s="32" t="s">
        <v>6030</v>
      </c>
      <c r="D693" s="32" t="s">
        <v>6159</v>
      </c>
      <c r="E693" s="96" t="s">
        <v>6158</v>
      </c>
      <c r="F693" s="31">
        <v>12</v>
      </c>
      <c r="G693" s="31">
        <v>4</v>
      </c>
      <c r="H693" s="31" t="s">
        <v>6160</v>
      </c>
      <c r="I693" s="31" t="s">
        <v>6161</v>
      </c>
      <c r="J693" s="33" t="str">
        <f t="shared" si="10"/>
        <v>https://aiche.onlinelibrary.wiley.com/doi/abs/10.1002/prs.680120409</v>
      </c>
    </row>
    <row r="694" spans="1:10" ht="47.5" customHeight="1" x14ac:dyDescent="0.35">
      <c r="A694" s="31">
        <v>693</v>
      </c>
      <c r="B694" s="31">
        <v>1993</v>
      </c>
      <c r="C694" s="32" t="s">
        <v>6030</v>
      </c>
      <c r="D694" s="32" t="s">
        <v>6162</v>
      </c>
      <c r="E694" s="96" t="s">
        <v>1443</v>
      </c>
      <c r="F694" s="31">
        <v>12</v>
      </c>
      <c r="G694" s="31">
        <v>4</v>
      </c>
      <c r="H694" s="31" t="s">
        <v>6163</v>
      </c>
      <c r="I694" s="31" t="s">
        <v>6164</v>
      </c>
      <c r="J694" s="33" t="str">
        <f t="shared" si="10"/>
        <v>https://aiche.onlinelibrary.wiley.com/doi/abs/10.1002/prs.680120410</v>
      </c>
    </row>
    <row r="695" spans="1:10" ht="47.5" customHeight="1" x14ac:dyDescent="0.35">
      <c r="A695" s="31">
        <v>694</v>
      </c>
      <c r="B695" s="31">
        <v>1994</v>
      </c>
      <c r="C695" s="32" t="s">
        <v>6030</v>
      </c>
      <c r="D695" s="32" t="s">
        <v>5445</v>
      </c>
      <c r="E695" s="96" t="s">
        <v>224</v>
      </c>
      <c r="F695" s="31">
        <v>13</v>
      </c>
      <c r="G695" s="31">
        <v>1</v>
      </c>
      <c r="H695" s="31" t="s">
        <v>5851</v>
      </c>
      <c r="I695" s="31" t="s">
        <v>6165</v>
      </c>
      <c r="J695" s="33" t="str">
        <f t="shared" si="10"/>
        <v>https://aiche.onlinelibrary.wiley.com/doi/abs/10.1002/prs.680130102</v>
      </c>
    </row>
    <row r="696" spans="1:10" ht="47.5" customHeight="1" x14ac:dyDescent="0.35">
      <c r="A696" s="31">
        <v>695</v>
      </c>
      <c r="B696" s="31">
        <v>1994</v>
      </c>
      <c r="C696" s="32" t="s">
        <v>6030</v>
      </c>
      <c r="D696" s="32" t="s">
        <v>6167</v>
      </c>
      <c r="E696" s="96" t="s">
        <v>6166</v>
      </c>
      <c r="F696" s="31">
        <v>13</v>
      </c>
      <c r="G696" s="31">
        <v>1</v>
      </c>
      <c r="H696" s="31" t="s">
        <v>6168</v>
      </c>
      <c r="I696" s="31" t="s">
        <v>6169</v>
      </c>
      <c r="J696" s="33" t="str">
        <f t="shared" si="10"/>
        <v>https://aiche.onlinelibrary.wiley.com/doi/abs/10.1002/prs.680130103</v>
      </c>
    </row>
    <row r="697" spans="1:10" ht="47.5" customHeight="1" x14ac:dyDescent="0.35">
      <c r="A697" s="31">
        <v>696</v>
      </c>
      <c r="B697" s="31">
        <v>1994</v>
      </c>
      <c r="C697" s="32" t="s">
        <v>6030</v>
      </c>
      <c r="D697" s="32" t="s">
        <v>6170</v>
      </c>
      <c r="E697" s="96" t="s">
        <v>5694</v>
      </c>
      <c r="F697" s="31">
        <v>13</v>
      </c>
      <c r="G697" s="31">
        <v>1</v>
      </c>
      <c r="H697" s="31" t="s">
        <v>6171</v>
      </c>
      <c r="I697" s="31" t="s">
        <v>6172</v>
      </c>
      <c r="J697" s="33" t="str">
        <f t="shared" si="10"/>
        <v>https://aiche.onlinelibrary.wiley.com/doi/abs/10.1002/prs.680130104</v>
      </c>
    </row>
    <row r="698" spans="1:10" ht="47.5" customHeight="1" x14ac:dyDescent="0.35">
      <c r="A698" s="31">
        <v>697</v>
      </c>
      <c r="B698" s="31">
        <v>1994</v>
      </c>
      <c r="C698" s="32" t="s">
        <v>6030</v>
      </c>
      <c r="D698" s="32" t="s">
        <v>6173</v>
      </c>
      <c r="E698" s="96" t="s">
        <v>3066</v>
      </c>
      <c r="F698" s="31">
        <v>13</v>
      </c>
      <c r="G698" s="31">
        <v>1</v>
      </c>
      <c r="H698" s="31" t="s">
        <v>6174</v>
      </c>
      <c r="I698" s="31" t="s">
        <v>6175</v>
      </c>
      <c r="J698" s="33" t="str">
        <f t="shared" si="10"/>
        <v>https://aiche.onlinelibrary.wiley.com/doi/abs/10.1002/prs.680130105</v>
      </c>
    </row>
    <row r="699" spans="1:10" ht="47.5" customHeight="1" x14ac:dyDescent="0.35">
      <c r="A699" s="31">
        <v>698</v>
      </c>
      <c r="B699" s="31">
        <v>1994</v>
      </c>
      <c r="C699" s="32" t="s">
        <v>6030</v>
      </c>
      <c r="D699" s="32" t="s">
        <v>6177</v>
      </c>
      <c r="E699" s="96" t="s">
        <v>6176</v>
      </c>
      <c r="F699" s="31">
        <v>13</v>
      </c>
      <c r="G699" s="31">
        <v>1</v>
      </c>
      <c r="H699" s="31" t="s">
        <v>6178</v>
      </c>
      <c r="I699" s="31" t="s">
        <v>6179</v>
      </c>
      <c r="J699" s="33" t="str">
        <f t="shared" si="10"/>
        <v>https://aiche.onlinelibrary.wiley.com/doi/abs/10.1002/prs.680130106</v>
      </c>
    </row>
    <row r="700" spans="1:10" ht="47.5" customHeight="1" x14ac:dyDescent="0.35">
      <c r="A700" s="31">
        <v>699</v>
      </c>
      <c r="B700" s="31">
        <v>1994</v>
      </c>
      <c r="C700" s="32" t="s">
        <v>6030</v>
      </c>
      <c r="D700" s="32" t="s">
        <v>6181</v>
      </c>
      <c r="E700" s="96" t="s">
        <v>6180</v>
      </c>
      <c r="F700" s="31">
        <v>13</v>
      </c>
      <c r="G700" s="31">
        <v>1</v>
      </c>
      <c r="H700" s="31" t="s">
        <v>6182</v>
      </c>
      <c r="I700" s="31" t="s">
        <v>6183</v>
      </c>
      <c r="J700" s="33" t="str">
        <f t="shared" si="10"/>
        <v>https://aiche.onlinelibrary.wiley.com/doi/abs/10.1002/prs.680130107</v>
      </c>
    </row>
    <row r="701" spans="1:10" ht="47.5" customHeight="1" x14ac:dyDescent="0.35">
      <c r="A701" s="31">
        <v>700</v>
      </c>
      <c r="B701" s="31">
        <v>1994</v>
      </c>
      <c r="C701" s="32" t="s">
        <v>6030</v>
      </c>
      <c r="D701" s="32" t="s">
        <v>6184</v>
      </c>
      <c r="E701" s="96" t="s">
        <v>3024</v>
      </c>
      <c r="F701" s="31">
        <v>13</v>
      </c>
      <c r="G701" s="31">
        <v>1</v>
      </c>
      <c r="H701" s="31" t="s">
        <v>6185</v>
      </c>
      <c r="I701" s="31" t="s">
        <v>6186</v>
      </c>
      <c r="J701" s="33" t="str">
        <f t="shared" si="10"/>
        <v>https://aiche.onlinelibrary.wiley.com/doi/abs/10.1002/prs.680130108</v>
      </c>
    </row>
    <row r="702" spans="1:10" ht="47.5" customHeight="1" x14ac:dyDescent="0.35">
      <c r="A702" s="31">
        <v>701</v>
      </c>
      <c r="B702" s="31">
        <v>1994</v>
      </c>
      <c r="C702" s="32" t="s">
        <v>6030</v>
      </c>
      <c r="D702" s="32" t="s">
        <v>6187</v>
      </c>
      <c r="E702" s="96" t="s">
        <v>1654</v>
      </c>
      <c r="F702" s="31">
        <v>13</v>
      </c>
      <c r="G702" s="31">
        <v>1</v>
      </c>
      <c r="H702" s="31" t="s">
        <v>6188</v>
      </c>
      <c r="I702" s="31" t="s">
        <v>6189</v>
      </c>
      <c r="J702" s="33" t="str">
        <f t="shared" si="10"/>
        <v>https://aiche.onlinelibrary.wiley.com/doi/abs/10.1002/prs.680130109</v>
      </c>
    </row>
    <row r="703" spans="1:10" ht="47.5" customHeight="1" x14ac:dyDescent="0.35">
      <c r="A703" s="31">
        <v>702</v>
      </c>
      <c r="B703" s="31">
        <v>1994</v>
      </c>
      <c r="C703" s="32" t="s">
        <v>6030</v>
      </c>
      <c r="D703" s="32" t="s">
        <v>6191</v>
      </c>
      <c r="E703" s="96" t="s">
        <v>6190</v>
      </c>
      <c r="F703" s="31">
        <v>13</v>
      </c>
      <c r="G703" s="31">
        <v>1</v>
      </c>
      <c r="H703" s="31" t="s">
        <v>6192</v>
      </c>
      <c r="I703" s="31" t="s">
        <v>6193</v>
      </c>
      <c r="J703" s="33" t="str">
        <f t="shared" si="10"/>
        <v>https://aiche.onlinelibrary.wiley.com/doi/abs/10.1002/prs.680130110</v>
      </c>
    </row>
    <row r="704" spans="1:10" ht="47.5" customHeight="1" x14ac:dyDescent="0.35">
      <c r="A704" s="31">
        <v>703</v>
      </c>
      <c r="B704" s="31">
        <v>1994</v>
      </c>
      <c r="C704" s="32" t="s">
        <v>6030</v>
      </c>
      <c r="D704" s="32" t="s">
        <v>6194</v>
      </c>
      <c r="E704" s="96" t="s">
        <v>6180</v>
      </c>
      <c r="F704" s="31">
        <v>13</v>
      </c>
      <c r="G704" s="31">
        <v>1</v>
      </c>
      <c r="H704" s="31" t="s">
        <v>6195</v>
      </c>
      <c r="I704" s="31" t="s">
        <v>6196</v>
      </c>
      <c r="J704" s="33" t="str">
        <f t="shared" si="10"/>
        <v>https://aiche.onlinelibrary.wiley.com/doi/abs/10.1002/prs.680130111</v>
      </c>
    </row>
    <row r="705" spans="1:10" ht="47.5" customHeight="1" x14ac:dyDescent="0.35">
      <c r="A705" s="31">
        <v>704</v>
      </c>
      <c r="B705" s="31">
        <v>1994</v>
      </c>
      <c r="C705" s="32" t="s">
        <v>6030</v>
      </c>
      <c r="D705" s="32" t="s">
        <v>6198</v>
      </c>
      <c r="E705" s="96" t="s">
        <v>6197</v>
      </c>
      <c r="F705" s="31">
        <v>13</v>
      </c>
      <c r="G705" s="31">
        <v>1</v>
      </c>
      <c r="H705" s="31" t="s">
        <v>4718</v>
      </c>
      <c r="I705" s="31" t="s">
        <v>6199</v>
      </c>
      <c r="J705" s="33" t="str">
        <f t="shared" si="10"/>
        <v>https://aiche.onlinelibrary.wiley.com/doi/abs/10.1002/prs.680130112</v>
      </c>
    </row>
    <row r="706" spans="1:10" ht="47.5" customHeight="1" x14ac:dyDescent="0.35">
      <c r="A706" s="31">
        <v>705</v>
      </c>
      <c r="B706" s="31">
        <v>1994</v>
      </c>
      <c r="C706" s="32" t="s">
        <v>6030</v>
      </c>
      <c r="D706" s="32" t="s">
        <v>6200</v>
      </c>
      <c r="E706" s="96" t="s">
        <v>3079</v>
      </c>
      <c r="F706" s="31">
        <v>13</v>
      </c>
      <c r="G706" s="31">
        <v>1</v>
      </c>
      <c r="H706" s="31" t="s">
        <v>6201</v>
      </c>
      <c r="I706" s="31" t="s">
        <v>6202</v>
      </c>
      <c r="J706" s="33" t="str">
        <f t="shared" si="10"/>
        <v>https://aiche.onlinelibrary.wiley.com/doi/abs/10.1002/prs.680130113</v>
      </c>
    </row>
    <row r="707" spans="1:10" ht="47.5" customHeight="1" x14ac:dyDescent="0.35">
      <c r="A707" s="31">
        <v>706</v>
      </c>
      <c r="B707" s="31">
        <v>1994</v>
      </c>
      <c r="C707" s="32" t="s">
        <v>6030</v>
      </c>
      <c r="D707" s="32" t="s">
        <v>5680</v>
      </c>
      <c r="E707" s="96" t="s">
        <v>5679</v>
      </c>
      <c r="F707" s="31">
        <v>13</v>
      </c>
      <c r="G707" s="31">
        <v>1</v>
      </c>
      <c r="H707" s="31" t="s">
        <v>6203</v>
      </c>
      <c r="I707" s="31" t="s">
        <v>6204</v>
      </c>
      <c r="J707" s="33" t="str">
        <f t="shared" ref="J707:J770" si="11">HYPERLINK(I707)</f>
        <v>https://aiche.onlinelibrary.wiley.com/doi/abs/10.1002/prs.680130114</v>
      </c>
    </row>
    <row r="708" spans="1:10" ht="47.5" customHeight="1" x14ac:dyDescent="0.35">
      <c r="A708" s="31">
        <v>707</v>
      </c>
      <c r="B708" s="31">
        <v>1994</v>
      </c>
      <c r="C708" s="32" t="s">
        <v>6030</v>
      </c>
      <c r="D708" s="32" t="s">
        <v>6206</v>
      </c>
      <c r="E708" s="96" t="s">
        <v>6205</v>
      </c>
      <c r="F708" s="31">
        <v>13</v>
      </c>
      <c r="G708" s="31">
        <v>1</v>
      </c>
      <c r="H708" s="31" t="s">
        <v>6207</v>
      </c>
      <c r="I708" s="31" t="s">
        <v>6208</v>
      </c>
      <c r="J708" s="33" t="str">
        <f t="shared" si="11"/>
        <v>https://aiche.onlinelibrary.wiley.com/doi/abs/10.1002/prs.680130115</v>
      </c>
    </row>
    <row r="709" spans="1:10" ht="47.5" customHeight="1" x14ac:dyDescent="0.35">
      <c r="A709" s="31">
        <v>708</v>
      </c>
      <c r="B709" s="31">
        <v>1994</v>
      </c>
      <c r="C709" s="32" t="s">
        <v>6030</v>
      </c>
      <c r="D709" s="32" t="s">
        <v>6210</v>
      </c>
      <c r="E709" s="96" t="s">
        <v>6209</v>
      </c>
      <c r="F709" s="31">
        <v>13</v>
      </c>
      <c r="G709" s="31">
        <v>1</v>
      </c>
      <c r="H709" s="31" t="s">
        <v>4226</v>
      </c>
      <c r="I709" s="31" t="s">
        <v>6211</v>
      </c>
      <c r="J709" s="33" t="str">
        <f t="shared" si="11"/>
        <v>https://aiche.onlinelibrary.wiley.com/doi/abs/10.1002/prs.680130116</v>
      </c>
    </row>
    <row r="710" spans="1:10" ht="47.5" customHeight="1" x14ac:dyDescent="0.35">
      <c r="A710" s="31">
        <v>709</v>
      </c>
      <c r="B710" s="31">
        <v>1994</v>
      </c>
      <c r="C710" s="32" t="s">
        <v>6030</v>
      </c>
      <c r="D710" s="32" t="s">
        <v>6213</v>
      </c>
      <c r="E710" s="96" t="s">
        <v>6212</v>
      </c>
      <c r="F710" s="31">
        <v>13</v>
      </c>
      <c r="G710" s="31">
        <v>1</v>
      </c>
      <c r="H710" s="31" t="s">
        <v>6214</v>
      </c>
      <c r="I710" s="31" t="s">
        <v>6215</v>
      </c>
      <c r="J710" s="33" t="str">
        <f t="shared" si="11"/>
        <v>https://aiche.onlinelibrary.wiley.com/doi/abs/10.1002/prs.680130117</v>
      </c>
    </row>
    <row r="711" spans="1:10" ht="47.5" customHeight="1" x14ac:dyDescent="0.35">
      <c r="A711" s="31">
        <v>710</v>
      </c>
      <c r="B711" s="31">
        <v>1994</v>
      </c>
      <c r="C711" s="32" t="s">
        <v>6030</v>
      </c>
      <c r="D711" s="32" t="s">
        <v>6217</v>
      </c>
      <c r="E711" s="96" t="s">
        <v>6216</v>
      </c>
      <c r="F711" s="31">
        <v>13</v>
      </c>
      <c r="G711" s="31">
        <v>1</v>
      </c>
      <c r="H711" s="31" t="s">
        <v>6218</v>
      </c>
      <c r="I711" s="31" t="s">
        <v>6219</v>
      </c>
      <c r="J711" s="33" t="str">
        <f t="shared" si="11"/>
        <v>https://aiche.onlinelibrary.wiley.com/doi/abs/10.1002/prs.680130118</v>
      </c>
    </row>
    <row r="712" spans="1:10" ht="47.5" customHeight="1" x14ac:dyDescent="0.35">
      <c r="A712" s="31">
        <v>711</v>
      </c>
      <c r="B712" s="31">
        <v>1994</v>
      </c>
      <c r="C712" s="32" t="s">
        <v>6030</v>
      </c>
      <c r="D712" s="32" t="s">
        <v>6221</v>
      </c>
      <c r="E712" s="96" t="s">
        <v>6220</v>
      </c>
      <c r="F712" s="31">
        <v>13</v>
      </c>
      <c r="G712" s="31">
        <v>1</v>
      </c>
      <c r="H712" s="31" t="s">
        <v>6222</v>
      </c>
      <c r="I712" s="31" t="s">
        <v>6223</v>
      </c>
      <c r="J712" s="33" t="str">
        <f t="shared" si="11"/>
        <v>https://aiche.onlinelibrary.wiley.com/doi/abs/10.1002/prs.680130119</v>
      </c>
    </row>
    <row r="713" spans="1:10" ht="47.5" customHeight="1" x14ac:dyDescent="0.35">
      <c r="A713" s="31">
        <v>712</v>
      </c>
      <c r="B713" s="31">
        <v>1994</v>
      </c>
      <c r="C713" s="32" t="s">
        <v>6030</v>
      </c>
      <c r="D713" s="32" t="s">
        <v>5445</v>
      </c>
      <c r="E713" s="96" t="s">
        <v>224</v>
      </c>
      <c r="F713" s="31">
        <v>13</v>
      </c>
      <c r="G713" s="31">
        <v>2</v>
      </c>
      <c r="H713" s="31" t="s">
        <v>6224</v>
      </c>
      <c r="I713" s="31" t="s">
        <v>6225</v>
      </c>
      <c r="J713" s="33" t="str">
        <f t="shared" si="11"/>
        <v>https://aiche.onlinelibrary.wiley.com/doi/abs/10.1002/prs.680130202</v>
      </c>
    </row>
    <row r="714" spans="1:10" ht="47.5" customHeight="1" x14ac:dyDescent="0.35">
      <c r="A714" s="31">
        <v>713</v>
      </c>
      <c r="B714" s="31">
        <v>1994</v>
      </c>
      <c r="C714" s="32" t="s">
        <v>6030</v>
      </c>
      <c r="D714" s="32" t="s">
        <v>6227</v>
      </c>
      <c r="E714" s="96" t="s">
        <v>6226</v>
      </c>
      <c r="F714" s="31">
        <v>13</v>
      </c>
      <c r="G714" s="31">
        <v>2</v>
      </c>
      <c r="H714" s="31" t="s">
        <v>6228</v>
      </c>
      <c r="I714" s="31" t="s">
        <v>6229</v>
      </c>
      <c r="J714" s="33" t="str">
        <f t="shared" si="11"/>
        <v>https://aiche.onlinelibrary.wiley.com/doi/abs/10.1002/prs.680130203</v>
      </c>
    </row>
    <row r="715" spans="1:10" ht="47.5" customHeight="1" x14ac:dyDescent="0.35">
      <c r="A715" s="31">
        <v>714</v>
      </c>
      <c r="B715" s="31">
        <v>1994</v>
      </c>
      <c r="C715" s="32" t="s">
        <v>6030</v>
      </c>
      <c r="D715" s="32" t="s">
        <v>6231</v>
      </c>
      <c r="E715" s="96" t="s">
        <v>6230</v>
      </c>
      <c r="F715" s="31">
        <v>13</v>
      </c>
      <c r="G715" s="31">
        <v>2</v>
      </c>
      <c r="H715" s="31" t="s">
        <v>6232</v>
      </c>
      <c r="I715" s="31" t="s">
        <v>6233</v>
      </c>
      <c r="J715" s="33" t="str">
        <f t="shared" si="11"/>
        <v>https://aiche.onlinelibrary.wiley.com/doi/abs/10.1002/prs.680130204</v>
      </c>
    </row>
    <row r="716" spans="1:10" ht="47.5" customHeight="1" x14ac:dyDescent="0.35">
      <c r="A716" s="31">
        <v>715</v>
      </c>
      <c r="B716" s="31">
        <v>1994</v>
      </c>
      <c r="C716" s="32" t="s">
        <v>6030</v>
      </c>
      <c r="D716" s="32" t="s">
        <v>6235</v>
      </c>
      <c r="E716" s="96" t="s">
        <v>6234</v>
      </c>
      <c r="F716" s="31">
        <v>13</v>
      </c>
      <c r="G716" s="31">
        <v>2</v>
      </c>
      <c r="H716" s="31" t="s">
        <v>6236</v>
      </c>
      <c r="I716" s="31" t="s">
        <v>6237</v>
      </c>
      <c r="J716" s="33" t="str">
        <f t="shared" si="11"/>
        <v>https://aiche.onlinelibrary.wiley.com/doi/abs/10.1002/prs.680130205</v>
      </c>
    </row>
    <row r="717" spans="1:10" ht="47.5" customHeight="1" x14ac:dyDescent="0.35">
      <c r="A717" s="31">
        <v>716</v>
      </c>
      <c r="B717" s="31">
        <v>1994</v>
      </c>
      <c r="C717" s="32" t="s">
        <v>6030</v>
      </c>
      <c r="D717" s="32" t="s">
        <v>6238</v>
      </c>
      <c r="E717" s="96" t="s">
        <v>6166</v>
      </c>
      <c r="F717" s="31">
        <v>13</v>
      </c>
      <c r="G717" s="31">
        <v>2</v>
      </c>
      <c r="H717" s="31" t="s">
        <v>6239</v>
      </c>
      <c r="I717" s="31" t="s">
        <v>6240</v>
      </c>
      <c r="J717" s="33" t="str">
        <f t="shared" si="11"/>
        <v>https://aiche.onlinelibrary.wiley.com/doi/abs/10.1002/prs.680130206</v>
      </c>
    </row>
    <row r="718" spans="1:10" ht="47.5" customHeight="1" x14ac:dyDescent="0.35">
      <c r="A718" s="31">
        <v>717</v>
      </c>
      <c r="B718" s="31">
        <v>1994</v>
      </c>
      <c r="C718" s="32" t="s">
        <v>6030</v>
      </c>
      <c r="D718" s="32" t="s">
        <v>6241</v>
      </c>
      <c r="E718" s="96" t="s">
        <v>5581</v>
      </c>
      <c r="F718" s="31">
        <v>13</v>
      </c>
      <c r="G718" s="31">
        <v>2</v>
      </c>
      <c r="H718" s="31" t="s">
        <v>6242</v>
      </c>
      <c r="I718" s="31" t="s">
        <v>6243</v>
      </c>
      <c r="J718" s="33" t="str">
        <f t="shared" si="11"/>
        <v>https://aiche.onlinelibrary.wiley.com/doi/abs/10.1002/prs.680130207</v>
      </c>
    </row>
    <row r="719" spans="1:10" ht="47.5" customHeight="1" x14ac:dyDescent="0.35">
      <c r="A719" s="31">
        <v>718</v>
      </c>
      <c r="B719" s="31">
        <v>1994</v>
      </c>
      <c r="C719" s="32" t="s">
        <v>6030</v>
      </c>
      <c r="D719" s="32" t="s">
        <v>6245</v>
      </c>
      <c r="E719" s="96" t="s">
        <v>6244</v>
      </c>
      <c r="F719" s="31">
        <v>13</v>
      </c>
      <c r="G719" s="31">
        <v>2</v>
      </c>
      <c r="H719" s="31" t="s">
        <v>6246</v>
      </c>
      <c r="I719" s="31" t="s">
        <v>6247</v>
      </c>
      <c r="J719" s="33" t="str">
        <f t="shared" si="11"/>
        <v>https://aiche.onlinelibrary.wiley.com/doi/abs/10.1002/prs.680130208</v>
      </c>
    </row>
    <row r="720" spans="1:10" ht="47.5" customHeight="1" x14ac:dyDescent="0.35">
      <c r="A720" s="31">
        <v>719</v>
      </c>
      <c r="B720" s="31">
        <v>1994</v>
      </c>
      <c r="C720" s="32" t="s">
        <v>6030</v>
      </c>
      <c r="D720" s="32" t="s">
        <v>6249</v>
      </c>
      <c r="E720" s="96" t="s">
        <v>6248</v>
      </c>
      <c r="F720" s="31">
        <v>13</v>
      </c>
      <c r="G720" s="31">
        <v>2</v>
      </c>
      <c r="H720" s="31" t="s">
        <v>4540</v>
      </c>
      <c r="I720" s="31" t="s">
        <v>6250</v>
      </c>
      <c r="J720" s="33" t="str">
        <f t="shared" si="11"/>
        <v>https://aiche.onlinelibrary.wiley.com/doi/abs/10.1002/prs.680130209</v>
      </c>
    </row>
    <row r="721" spans="1:10" ht="47.5" customHeight="1" x14ac:dyDescent="0.35">
      <c r="A721" s="31">
        <v>720</v>
      </c>
      <c r="B721" s="31">
        <v>1994</v>
      </c>
      <c r="C721" s="32" t="s">
        <v>6030</v>
      </c>
      <c r="D721" s="32" t="s">
        <v>6252</v>
      </c>
      <c r="E721" s="96" t="s">
        <v>6251</v>
      </c>
      <c r="F721" s="31">
        <v>13</v>
      </c>
      <c r="G721" s="31">
        <v>2</v>
      </c>
      <c r="H721" s="31" t="s">
        <v>6253</v>
      </c>
      <c r="I721" s="31" t="s">
        <v>6254</v>
      </c>
      <c r="J721" s="33" t="str">
        <f t="shared" si="11"/>
        <v>https://aiche.onlinelibrary.wiley.com/doi/abs/10.1002/prs.680130210</v>
      </c>
    </row>
    <row r="722" spans="1:10" ht="47.5" customHeight="1" x14ac:dyDescent="0.35">
      <c r="A722" s="31">
        <v>721</v>
      </c>
      <c r="B722" s="31">
        <v>1994</v>
      </c>
      <c r="C722" s="32" t="s">
        <v>6030</v>
      </c>
      <c r="D722" s="32" t="s">
        <v>6255</v>
      </c>
      <c r="E722" s="96" t="s">
        <v>1128</v>
      </c>
      <c r="F722" s="31">
        <v>13</v>
      </c>
      <c r="G722" s="31">
        <v>2</v>
      </c>
      <c r="H722" s="31" t="s">
        <v>6071</v>
      </c>
      <c r="I722" s="31" t="s">
        <v>6256</v>
      </c>
      <c r="J722" s="33" t="str">
        <f t="shared" si="11"/>
        <v>https://aiche.onlinelibrary.wiley.com/doi/abs/10.1002/prs.680130211</v>
      </c>
    </row>
    <row r="723" spans="1:10" ht="47.5" customHeight="1" x14ac:dyDescent="0.35">
      <c r="A723" s="31">
        <v>722</v>
      </c>
      <c r="B723" s="31">
        <v>1994</v>
      </c>
      <c r="C723" s="32" t="s">
        <v>6030</v>
      </c>
      <c r="D723" s="32" t="s">
        <v>6258</v>
      </c>
      <c r="E723" s="96" t="s">
        <v>6257</v>
      </c>
      <c r="F723" s="31">
        <v>13</v>
      </c>
      <c r="G723" s="31">
        <v>2</v>
      </c>
      <c r="H723" s="31" t="s">
        <v>6259</v>
      </c>
      <c r="I723" s="31" t="s">
        <v>6260</v>
      </c>
      <c r="J723" s="33" t="str">
        <f t="shared" si="11"/>
        <v>https://aiche.onlinelibrary.wiley.com/doi/abs/10.1002/prs.680130212</v>
      </c>
    </row>
    <row r="724" spans="1:10" ht="47.5" customHeight="1" x14ac:dyDescent="0.35">
      <c r="A724" s="31">
        <v>723</v>
      </c>
      <c r="B724" s="31">
        <v>1994</v>
      </c>
      <c r="C724" s="32" t="s">
        <v>6030</v>
      </c>
      <c r="D724" s="32" t="s">
        <v>6262</v>
      </c>
      <c r="E724" s="96" t="s">
        <v>6261</v>
      </c>
      <c r="F724" s="31">
        <v>13</v>
      </c>
      <c r="G724" s="31">
        <v>2</v>
      </c>
      <c r="H724" s="31" t="s">
        <v>6263</v>
      </c>
      <c r="I724" s="31" t="s">
        <v>6264</v>
      </c>
      <c r="J724" s="33" t="str">
        <f t="shared" si="11"/>
        <v>https://aiche.onlinelibrary.wiley.com/doi/abs/10.1002/prs.680130213</v>
      </c>
    </row>
    <row r="725" spans="1:10" ht="47.5" customHeight="1" x14ac:dyDescent="0.35">
      <c r="A725" s="31">
        <v>724</v>
      </c>
      <c r="B725" s="31">
        <v>1994</v>
      </c>
      <c r="C725" s="32" t="s">
        <v>6030</v>
      </c>
      <c r="D725" s="32" t="s">
        <v>6266</v>
      </c>
      <c r="E725" s="96" t="s">
        <v>6265</v>
      </c>
      <c r="F725" s="31">
        <v>13</v>
      </c>
      <c r="G725" s="31">
        <v>2</v>
      </c>
      <c r="H725" s="31" t="s">
        <v>6267</v>
      </c>
      <c r="I725" s="31" t="s">
        <v>6268</v>
      </c>
      <c r="J725" s="33" t="str">
        <f t="shared" si="11"/>
        <v>https://aiche.onlinelibrary.wiley.com/doi/abs/10.1002/prs.680130214</v>
      </c>
    </row>
    <row r="726" spans="1:10" ht="47.5" customHeight="1" x14ac:dyDescent="0.35">
      <c r="A726" s="31">
        <v>725</v>
      </c>
      <c r="B726" s="31">
        <v>1994</v>
      </c>
      <c r="C726" s="32" t="s">
        <v>6030</v>
      </c>
      <c r="D726" s="32" t="s">
        <v>6270</v>
      </c>
      <c r="E726" s="96" t="s">
        <v>6269</v>
      </c>
      <c r="F726" s="31">
        <v>13</v>
      </c>
      <c r="G726" s="31">
        <v>2</v>
      </c>
      <c r="H726" s="31" t="s">
        <v>6271</v>
      </c>
      <c r="I726" s="31" t="s">
        <v>6272</v>
      </c>
      <c r="J726" s="33" t="str">
        <f t="shared" si="11"/>
        <v>https://aiche.onlinelibrary.wiley.com/doi/abs/10.1002/prs.680130215</v>
      </c>
    </row>
    <row r="727" spans="1:10" ht="47.5" customHeight="1" x14ac:dyDescent="0.35">
      <c r="A727" s="31">
        <v>726</v>
      </c>
      <c r="B727" s="31">
        <v>1994</v>
      </c>
      <c r="C727" s="32" t="s">
        <v>6030</v>
      </c>
      <c r="D727" s="32" t="s">
        <v>6273</v>
      </c>
      <c r="E727" s="96" t="s">
        <v>3882</v>
      </c>
      <c r="F727" s="31">
        <v>13</v>
      </c>
      <c r="G727" s="31">
        <v>3</v>
      </c>
      <c r="H727" s="31" t="s">
        <v>6274</v>
      </c>
      <c r="I727" s="31" t="s">
        <v>6275</v>
      </c>
      <c r="J727" s="33" t="str">
        <f t="shared" si="11"/>
        <v>https://aiche.onlinelibrary.wiley.com/doi/abs/10.1002/prs.680130302</v>
      </c>
    </row>
    <row r="728" spans="1:10" ht="47.5" customHeight="1" x14ac:dyDescent="0.35">
      <c r="A728" s="31">
        <v>727</v>
      </c>
      <c r="B728" s="31">
        <v>1994</v>
      </c>
      <c r="C728" s="32" t="s">
        <v>6030</v>
      </c>
      <c r="D728" s="32" t="s">
        <v>6276</v>
      </c>
      <c r="E728" s="96" t="s">
        <v>6209</v>
      </c>
      <c r="F728" s="31">
        <v>13</v>
      </c>
      <c r="G728" s="31">
        <v>3</v>
      </c>
      <c r="H728" s="31" t="s">
        <v>6277</v>
      </c>
      <c r="I728" s="31" t="s">
        <v>6278</v>
      </c>
      <c r="J728" s="33" t="str">
        <f t="shared" si="11"/>
        <v>https://aiche.onlinelibrary.wiley.com/doi/abs/10.1002/prs.680130303</v>
      </c>
    </row>
    <row r="729" spans="1:10" ht="47.5" customHeight="1" x14ac:dyDescent="0.35">
      <c r="A729" s="31">
        <v>728</v>
      </c>
      <c r="B729" s="31">
        <v>1994</v>
      </c>
      <c r="C729" s="32" t="s">
        <v>6030</v>
      </c>
      <c r="D729" s="32" t="s">
        <v>6280</v>
      </c>
      <c r="E729" s="96" t="s">
        <v>6279</v>
      </c>
      <c r="F729" s="31">
        <v>13</v>
      </c>
      <c r="G729" s="31">
        <v>3</v>
      </c>
      <c r="H729" s="31" t="s">
        <v>6281</v>
      </c>
      <c r="I729" s="31" t="s">
        <v>6282</v>
      </c>
      <c r="J729" s="33" t="str">
        <f t="shared" si="11"/>
        <v>https://aiche.onlinelibrary.wiley.com/doi/abs/10.1002/prs.680130304</v>
      </c>
    </row>
    <row r="730" spans="1:10" ht="47.5" customHeight="1" x14ac:dyDescent="0.35">
      <c r="A730" s="31">
        <v>729</v>
      </c>
      <c r="B730" s="31">
        <v>1994</v>
      </c>
      <c r="C730" s="32" t="s">
        <v>6030</v>
      </c>
      <c r="D730" s="32" t="s">
        <v>6283</v>
      </c>
      <c r="E730" s="96" t="s">
        <v>1443</v>
      </c>
      <c r="F730" s="31">
        <v>13</v>
      </c>
      <c r="G730" s="31">
        <v>3</v>
      </c>
      <c r="H730" s="31" t="s">
        <v>6284</v>
      </c>
      <c r="I730" s="31" t="s">
        <v>6285</v>
      </c>
      <c r="J730" s="33" t="str">
        <f t="shared" si="11"/>
        <v>https://aiche.onlinelibrary.wiley.com/doi/abs/10.1002/prs.680130305</v>
      </c>
    </row>
    <row r="731" spans="1:10" ht="47.5" customHeight="1" x14ac:dyDescent="0.35">
      <c r="A731" s="31">
        <v>730</v>
      </c>
      <c r="B731" s="31">
        <v>1994</v>
      </c>
      <c r="C731" s="32" t="s">
        <v>6030</v>
      </c>
      <c r="D731" s="32" t="s">
        <v>6287</v>
      </c>
      <c r="E731" s="96" t="s">
        <v>6286</v>
      </c>
      <c r="F731" s="31">
        <v>13</v>
      </c>
      <c r="G731" s="31">
        <v>3</v>
      </c>
      <c r="H731" s="31" t="s">
        <v>6288</v>
      </c>
      <c r="I731" s="31" t="s">
        <v>6289</v>
      </c>
      <c r="J731" s="33" t="str">
        <f t="shared" si="11"/>
        <v>https://aiche.onlinelibrary.wiley.com/doi/abs/10.1002/prs.680130306</v>
      </c>
    </row>
    <row r="732" spans="1:10" ht="47.5" customHeight="1" x14ac:dyDescent="0.35">
      <c r="A732" s="31">
        <v>731</v>
      </c>
      <c r="B732" s="31">
        <v>1994</v>
      </c>
      <c r="C732" s="32" t="s">
        <v>6030</v>
      </c>
      <c r="D732" s="32" t="s">
        <v>6290</v>
      </c>
      <c r="E732" s="96" t="s">
        <v>1131</v>
      </c>
      <c r="F732" s="31">
        <v>13</v>
      </c>
      <c r="G732" s="31">
        <v>3</v>
      </c>
      <c r="H732" s="31" t="s">
        <v>6291</v>
      </c>
      <c r="I732" s="31" t="s">
        <v>6292</v>
      </c>
      <c r="J732" s="33" t="str">
        <f t="shared" si="11"/>
        <v>https://aiche.onlinelibrary.wiley.com/doi/abs/10.1002/prs.680130307</v>
      </c>
    </row>
    <row r="733" spans="1:10" ht="47.5" customHeight="1" x14ac:dyDescent="0.35">
      <c r="A733" s="31">
        <v>732</v>
      </c>
      <c r="B733" s="31">
        <v>1994</v>
      </c>
      <c r="C733" s="32" t="s">
        <v>6030</v>
      </c>
      <c r="D733" s="32" t="s">
        <v>6294</v>
      </c>
      <c r="E733" s="96" t="s">
        <v>6293</v>
      </c>
      <c r="F733" s="31">
        <v>13</v>
      </c>
      <c r="G733" s="31">
        <v>3</v>
      </c>
      <c r="H733" s="31" t="s">
        <v>1497</v>
      </c>
      <c r="I733" s="31" t="s">
        <v>6295</v>
      </c>
      <c r="J733" s="33" t="str">
        <f t="shared" si="11"/>
        <v>https://aiche.onlinelibrary.wiley.com/doi/abs/10.1002/prs.680130308</v>
      </c>
    </row>
    <row r="734" spans="1:10" ht="47.5" customHeight="1" x14ac:dyDescent="0.35">
      <c r="A734" s="31">
        <v>733</v>
      </c>
      <c r="B734" s="31">
        <v>1994</v>
      </c>
      <c r="C734" s="32" t="s">
        <v>6030</v>
      </c>
      <c r="D734" s="32" t="s">
        <v>6297</v>
      </c>
      <c r="E734" s="96" t="s">
        <v>6296</v>
      </c>
      <c r="F734" s="31">
        <v>13</v>
      </c>
      <c r="G734" s="31">
        <v>3</v>
      </c>
      <c r="H734" s="31" t="s">
        <v>6298</v>
      </c>
      <c r="I734" s="31" t="s">
        <v>6299</v>
      </c>
      <c r="J734" s="33" t="str">
        <f t="shared" si="11"/>
        <v>https://aiche.onlinelibrary.wiley.com/doi/abs/10.1002/prs.680130309</v>
      </c>
    </row>
    <row r="735" spans="1:10" ht="47.5" customHeight="1" x14ac:dyDescent="0.35">
      <c r="A735" s="31">
        <v>734</v>
      </c>
      <c r="B735" s="31">
        <v>1994</v>
      </c>
      <c r="C735" s="32" t="s">
        <v>6030</v>
      </c>
      <c r="D735" s="32" t="s">
        <v>6301</v>
      </c>
      <c r="E735" s="96" t="s">
        <v>6300</v>
      </c>
      <c r="F735" s="31">
        <v>13</v>
      </c>
      <c r="G735" s="31">
        <v>3</v>
      </c>
      <c r="H735" s="31" t="s">
        <v>6302</v>
      </c>
      <c r="I735" s="31" t="s">
        <v>6303</v>
      </c>
      <c r="J735" s="33" t="str">
        <f t="shared" si="11"/>
        <v>https://aiche.onlinelibrary.wiley.com/doi/abs/10.1002/prs.680130310</v>
      </c>
    </row>
    <row r="736" spans="1:10" ht="47.5" customHeight="1" x14ac:dyDescent="0.35">
      <c r="A736" s="31">
        <v>735</v>
      </c>
      <c r="B736" s="31">
        <v>1994</v>
      </c>
      <c r="C736" s="32" t="s">
        <v>6030</v>
      </c>
      <c r="D736" s="32" t="s">
        <v>6305</v>
      </c>
      <c r="E736" s="96" t="s">
        <v>6304</v>
      </c>
      <c r="F736" s="31">
        <v>13</v>
      </c>
      <c r="G736" s="31">
        <v>4</v>
      </c>
      <c r="H736" s="31" t="s">
        <v>6306</v>
      </c>
      <c r="I736" s="31" t="s">
        <v>6307</v>
      </c>
      <c r="J736" s="33" t="str">
        <f t="shared" si="11"/>
        <v>https://aiche.onlinelibrary.wiley.com/doi/abs/10.1002/prs.680130402</v>
      </c>
    </row>
    <row r="737" spans="1:10" ht="47.5" customHeight="1" x14ac:dyDescent="0.35">
      <c r="A737" s="31">
        <v>736</v>
      </c>
      <c r="B737" s="31">
        <v>1994</v>
      </c>
      <c r="C737" s="32" t="s">
        <v>6030</v>
      </c>
      <c r="D737" s="32" t="s">
        <v>6308</v>
      </c>
      <c r="E737" s="96" t="s">
        <v>1856</v>
      </c>
      <c r="F737" s="31">
        <v>13</v>
      </c>
      <c r="G737" s="31">
        <v>4</v>
      </c>
      <c r="H737" s="31" t="s">
        <v>5298</v>
      </c>
      <c r="I737" s="31" t="s">
        <v>6309</v>
      </c>
      <c r="J737" s="33" t="str">
        <f t="shared" si="11"/>
        <v>https://aiche.onlinelibrary.wiley.com/doi/abs/10.1002/prs.680130403</v>
      </c>
    </row>
    <row r="738" spans="1:10" ht="47.5" customHeight="1" x14ac:dyDescent="0.35">
      <c r="A738" s="31">
        <v>737</v>
      </c>
      <c r="B738" s="31">
        <v>1994</v>
      </c>
      <c r="C738" s="32" t="s">
        <v>6030</v>
      </c>
      <c r="D738" s="32" t="s">
        <v>6310</v>
      </c>
      <c r="E738" s="96" t="s">
        <v>5453</v>
      </c>
      <c r="F738" s="31">
        <v>13</v>
      </c>
      <c r="G738" s="31">
        <v>4</v>
      </c>
      <c r="H738" s="31" t="s">
        <v>6311</v>
      </c>
      <c r="I738" s="31" t="s">
        <v>6312</v>
      </c>
      <c r="J738" s="33" t="str">
        <f t="shared" si="11"/>
        <v>https://aiche.onlinelibrary.wiley.com/doi/abs/10.1002/prs.680130404</v>
      </c>
    </row>
    <row r="739" spans="1:10" ht="47.5" customHeight="1" x14ac:dyDescent="0.35">
      <c r="A739" s="31">
        <v>738</v>
      </c>
      <c r="B739" s="31">
        <v>1994</v>
      </c>
      <c r="C739" s="32" t="s">
        <v>6030</v>
      </c>
      <c r="D739" s="32" t="s">
        <v>6314</v>
      </c>
      <c r="E739" s="96" t="s">
        <v>6313</v>
      </c>
      <c r="F739" s="31">
        <v>13</v>
      </c>
      <c r="G739" s="31">
        <v>4</v>
      </c>
      <c r="H739" s="31" t="s">
        <v>6315</v>
      </c>
      <c r="I739" s="31" t="s">
        <v>6316</v>
      </c>
      <c r="J739" s="33" t="str">
        <f t="shared" si="11"/>
        <v>https://aiche.onlinelibrary.wiley.com/doi/abs/10.1002/prs.680130405</v>
      </c>
    </row>
    <row r="740" spans="1:10" ht="47.5" customHeight="1" x14ac:dyDescent="0.35">
      <c r="A740" s="31">
        <v>739</v>
      </c>
      <c r="B740" s="31">
        <v>1994</v>
      </c>
      <c r="C740" s="32" t="s">
        <v>6030</v>
      </c>
      <c r="D740" s="32" t="s">
        <v>6318</v>
      </c>
      <c r="E740" s="96" t="s">
        <v>6317</v>
      </c>
      <c r="F740" s="31">
        <v>13</v>
      </c>
      <c r="G740" s="31">
        <v>4</v>
      </c>
      <c r="H740" s="31" t="s">
        <v>4678</v>
      </c>
      <c r="I740" s="31" t="s">
        <v>6319</v>
      </c>
      <c r="J740" s="33" t="str">
        <f t="shared" si="11"/>
        <v>https://aiche.onlinelibrary.wiley.com/doi/abs/10.1002/prs.680130406</v>
      </c>
    </row>
    <row r="741" spans="1:10" ht="47.5" customHeight="1" x14ac:dyDescent="0.35">
      <c r="A741" s="31">
        <v>740</v>
      </c>
      <c r="B741" s="31">
        <v>1994</v>
      </c>
      <c r="C741" s="32" t="s">
        <v>6030</v>
      </c>
      <c r="D741" s="32" t="s">
        <v>6321</v>
      </c>
      <c r="E741" s="96" t="s">
        <v>6320</v>
      </c>
      <c r="F741" s="31">
        <v>13</v>
      </c>
      <c r="G741" s="31">
        <v>4</v>
      </c>
      <c r="H741" s="31" t="s">
        <v>6322</v>
      </c>
      <c r="I741" s="31" t="s">
        <v>6323</v>
      </c>
      <c r="J741" s="33" t="str">
        <f t="shared" si="11"/>
        <v>https://aiche.onlinelibrary.wiley.com/doi/abs/10.1002/prs.680130407</v>
      </c>
    </row>
    <row r="742" spans="1:10" ht="47.5" customHeight="1" x14ac:dyDescent="0.35">
      <c r="A742" s="31">
        <v>741</v>
      </c>
      <c r="B742" s="31">
        <v>1994</v>
      </c>
      <c r="C742" s="32" t="s">
        <v>6030</v>
      </c>
      <c r="D742" s="32" t="s">
        <v>6325</v>
      </c>
      <c r="E742" s="96" t="s">
        <v>6324</v>
      </c>
      <c r="F742" s="31">
        <v>13</v>
      </c>
      <c r="G742" s="31">
        <v>4</v>
      </c>
      <c r="H742" s="31" t="s">
        <v>6326</v>
      </c>
      <c r="I742" s="31" t="s">
        <v>6327</v>
      </c>
      <c r="J742" s="33" t="str">
        <f t="shared" si="11"/>
        <v>https://aiche.onlinelibrary.wiley.com/doi/abs/10.1002/prs.680130408</v>
      </c>
    </row>
    <row r="743" spans="1:10" ht="47.5" customHeight="1" x14ac:dyDescent="0.35">
      <c r="A743" s="31">
        <v>742</v>
      </c>
      <c r="B743" s="31">
        <v>1994</v>
      </c>
      <c r="C743" s="32" t="s">
        <v>6030</v>
      </c>
      <c r="D743" s="32" t="s">
        <v>6329</v>
      </c>
      <c r="E743" s="96" t="s">
        <v>6328</v>
      </c>
      <c r="F743" s="31">
        <v>13</v>
      </c>
      <c r="G743" s="31">
        <v>4</v>
      </c>
      <c r="H743" s="31" t="s">
        <v>6330</v>
      </c>
      <c r="I743" s="31" t="s">
        <v>6331</v>
      </c>
      <c r="J743" s="33" t="str">
        <f t="shared" si="11"/>
        <v>https://aiche.onlinelibrary.wiley.com/doi/abs/10.1002/prs.680130409</v>
      </c>
    </row>
    <row r="744" spans="1:10" ht="47.5" customHeight="1" x14ac:dyDescent="0.35">
      <c r="A744" s="31">
        <v>743</v>
      </c>
      <c r="B744" s="31">
        <v>1994</v>
      </c>
      <c r="C744" s="32" t="s">
        <v>6030</v>
      </c>
      <c r="D744" s="32" t="s">
        <v>6333</v>
      </c>
      <c r="E744" s="96" t="s">
        <v>6332</v>
      </c>
      <c r="F744" s="31">
        <v>13</v>
      </c>
      <c r="G744" s="31">
        <v>4</v>
      </c>
      <c r="H744" s="31" t="s">
        <v>1725</v>
      </c>
      <c r="I744" s="31" t="s">
        <v>6334</v>
      </c>
      <c r="J744" s="33" t="str">
        <f t="shared" si="11"/>
        <v>https://aiche.onlinelibrary.wiley.com/doi/abs/10.1002/prs.680130410</v>
      </c>
    </row>
    <row r="745" spans="1:10" ht="47.5" customHeight="1" x14ac:dyDescent="0.35">
      <c r="A745" s="31">
        <v>744</v>
      </c>
      <c r="B745" s="31">
        <v>1995</v>
      </c>
      <c r="C745" s="32" t="s">
        <v>6030</v>
      </c>
      <c r="D745" s="32" t="s">
        <v>6336</v>
      </c>
      <c r="E745" s="96" t="s">
        <v>6335</v>
      </c>
      <c r="F745" s="31">
        <v>14</v>
      </c>
      <c r="G745" s="31">
        <v>1</v>
      </c>
      <c r="H745" s="31" t="s">
        <v>6337</v>
      </c>
      <c r="I745" s="31" t="s">
        <v>6338</v>
      </c>
      <c r="J745" s="33" t="str">
        <f t="shared" si="11"/>
        <v>https://aiche.onlinelibrary.wiley.com/doi/abs/10.1002/prs.680140102</v>
      </c>
    </row>
    <row r="746" spans="1:10" ht="47.5" customHeight="1" x14ac:dyDescent="0.35">
      <c r="A746" s="31">
        <v>745</v>
      </c>
      <c r="B746" s="31">
        <v>1995</v>
      </c>
      <c r="C746" s="32" t="s">
        <v>6030</v>
      </c>
      <c r="D746" s="32" t="s">
        <v>6340</v>
      </c>
      <c r="E746" s="96" t="s">
        <v>6339</v>
      </c>
      <c r="F746" s="31">
        <v>14</v>
      </c>
      <c r="G746" s="31">
        <v>1</v>
      </c>
      <c r="H746" s="31" t="s">
        <v>6341</v>
      </c>
      <c r="I746" s="31" t="s">
        <v>6342</v>
      </c>
      <c r="J746" s="33" t="str">
        <f t="shared" si="11"/>
        <v>https://aiche.onlinelibrary.wiley.com/doi/abs/10.1002/prs.680140103</v>
      </c>
    </row>
    <row r="747" spans="1:10" ht="47.5" customHeight="1" x14ac:dyDescent="0.35">
      <c r="A747" s="31">
        <v>746</v>
      </c>
      <c r="B747" s="31">
        <v>1995</v>
      </c>
      <c r="C747" s="32" t="s">
        <v>6030</v>
      </c>
      <c r="D747" s="32" t="s">
        <v>6344</v>
      </c>
      <c r="E747" s="96" t="s">
        <v>6343</v>
      </c>
      <c r="F747" s="31">
        <v>14</v>
      </c>
      <c r="G747" s="31">
        <v>1</v>
      </c>
      <c r="H747" s="31" t="s">
        <v>6345</v>
      </c>
      <c r="I747" s="31" t="s">
        <v>6346</v>
      </c>
      <c r="J747" s="33" t="str">
        <f t="shared" si="11"/>
        <v>https://aiche.onlinelibrary.wiley.com/doi/abs/10.1002/prs.680140104</v>
      </c>
    </row>
    <row r="748" spans="1:10" ht="47.5" customHeight="1" x14ac:dyDescent="0.35">
      <c r="A748" s="31">
        <v>747</v>
      </c>
      <c r="B748" s="31">
        <v>1995</v>
      </c>
      <c r="C748" s="32" t="s">
        <v>6030</v>
      </c>
      <c r="D748" s="32" t="s">
        <v>6348</v>
      </c>
      <c r="E748" s="96" t="s">
        <v>6347</v>
      </c>
      <c r="F748" s="31">
        <v>14</v>
      </c>
      <c r="G748" s="31">
        <v>1</v>
      </c>
      <c r="H748" s="31" t="s">
        <v>4494</v>
      </c>
      <c r="I748" s="31" t="s">
        <v>6349</v>
      </c>
      <c r="J748" s="33" t="str">
        <f t="shared" si="11"/>
        <v>https://aiche.onlinelibrary.wiley.com/doi/abs/10.1002/prs.680140105</v>
      </c>
    </row>
    <row r="749" spans="1:10" ht="47.5" customHeight="1" x14ac:dyDescent="0.35">
      <c r="A749" s="31">
        <v>748</v>
      </c>
      <c r="B749" s="31">
        <v>1995</v>
      </c>
      <c r="C749" s="32" t="s">
        <v>6030</v>
      </c>
      <c r="D749" s="32" t="s">
        <v>6351</v>
      </c>
      <c r="E749" s="96" t="s">
        <v>6350</v>
      </c>
      <c r="F749" s="31">
        <v>14</v>
      </c>
      <c r="G749" s="31">
        <v>1</v>
      </c>
      <c r="H749" s="31" t="s">
        <v>1466</v>
      </c>
      <c r="I749" s="31" t="s">
        <v>6352</v>
      </c>
      <c r="J749" s="33" t="str">
        <f t="shared" si="11"/>
        <v>https://aiche.onlinelibrary.wiley.com/doi/abs/10.1002/prs.680140106</v>
      </c>
    </row>
    <row r="750" spans="1:10" ht="47.5" customHeight="1" x14ac:dyDescent="0.35">
      <c r="A750" s="31">
        <v>749</v>
      </c>
      <c r="B750" s="31">
        <v>1995</v>
      </c>
      <c r="C750" s="32" t="s">
        <v>6030</v>
      </c>
      <c r="D750" s="32" t="s">
        <v>6354</v>
      </c>
      <c r="E750" s="96" t="s">
        <v>6353</v>
      </c>
      <c r="F750" s="31">
        <v>14</v>
      </c>
      <c r="G750" s="31">
        <v>1</v>
      </c>
      <c r="H750" s="31" t="s">
        <v>6355</v>
      </c>
      <c r="I750" s="31" t="s">
        <v>6356</v>
      </c>
      <c r="J750" s="33" t="str">
        <f t="shared" si="11"/>
        <v>https://aiche.onlinelibrary.wiley.com/doi/abs/10.1002/prs.680140107</v>
      </c>
    </row>
    <row r="751" spans="1:10" ht="47.5" customHeight="1" x14ac:dyDescent="0.35">
      <c r="A751" s="31">
        <v>750</v>
      </c>
      <c r="B751" s="31">
        <v>1995</v>
      </c>
      <c r="C751" s="32" t="s">
        <v>6030</v>
      </c>
      <c r="D751" s="32" t="s">
        <v>6357</v>
      </c>
      <c r="E751" s="96" t="s">
        <v>5457</v>
      </c>
      <c r="F751" s="31">
        <v>14</v>
      </c>
      <c r="G751" s="31">
        <v>1</v>
      </c>
      <c r="H751" s="31" t="s">
        <v>5733</v>
      </c>
      <c r="I751" s="31" t="s">
        <v>6358</v>
      </c>
      <c r="J751" s="33" t="str">
        <f t="shared" si="11"/>
        <v>https://aiche.onlinelibrary.wiley.com/doi/abs/10.1002/prs.680140108</v>
      </c>
    </row>
    <row r="752" spans="1:10" ht="47.5" customHeight="1" x14ac:dyDescent="0.35">
      <c r="A752" s="31">
        <v>751</v>
      </c>
      <c r="B752" s="31">
        <v>1995</v>
      </c>
      <c r="C752" s="32" t="s">
        <v>6030</v>
      </c>
      <c r="D752" s="32" t="s">
        <v>6359</v>
      </c>
      <c r="E752" s="96" t="s">
        <v>1816</v>
      </c>
      <c r="F752" s="31">
        <v>14</v>
      </c>
      <c r="G752" s="31">
        <v>1</v>
      </c>
      <c r="H752" s="31" t="s">
        <v>4912</v>
      </c>
      <c r="I752" s="31" t="s">
        <v>6360</v>
      </c>
      <c r="J752" s="33" t="str">
        <f t="shared" si="11"/>
        <v>https://aiche.onlinelibrary.wiley.com/doi/abs/10.1002/prs.680140109</v>
      </c>
    </row>
    <row r="753" spans="1:10" ht="47.5" customHeight="1" x14ac:dyDescent="0.35">
      <c r="A753" s="31">
        <v>752</v>
      </c>
      <c r="B753" s="31">
        <v>1995</v>
      </c>
      <c r="C753" s="32" t="s">
        <v>6030</v>
      </c>
      <c r="D753" s="32" t="s">
        <v>6362</v>
      </c>
      <c r="E753" s="96" t="s">
        <v>6361</v>
      </c>
      <c r="F753" s="31">
        <v>14</v>
      </c>
      <c r="G753" s="31">
        <v>1</v>
      </c>
      <c r="H753" s="31" t="s">
        <v>6363</v>
      </c>
      <c r="I753" s="31" t="s">
        <v>6364</v>
      </c>
      <c r="J753" s="33" t="str">
        <f t="shared" si="11"/>
        <v>https://aiche.onlinelibrary.wiley.com/doi/abs/10.1002/prs.680140110</v>
      </c>
    </row>
    <row r="754" spans="1:10" ht="47.5" customHeight="1" x14ac:dyDescent="0.35">
      <c r="A754" s="31">
        <v>753</v>
      </c>
      <c r="B754" s="31">
        <v>1995</v>
      </c>
      <c r="C754" s="32" t="s">
        <v>6030</v>
      </c>
      <c r="D754" s="32" t="s">
        <v>6366</v>
      </c>
      <c r="E754" s="96" t="s">
        <v>6365</v>
      </c>
      <c r="F754" s="31">
        <v>14</v>
      </c>
      <c r="G754" s="31">
        <v>1</v>
      </c>
      <c r="H754" s="31" t="s">
        <v>6367</v>
      </c>
      <c r="I754" s="31" t="s">
        <v>6368</v>
      </c>
      <c r="J754" s="33" t="str">
        <f t="shared" si="11"/>
        <v>https://aiche.onlinelibrary.wiley.com/doi/abs/10.1002/prs.680140111</v>
      </c>
    </row>
    <row r="755" spans="1:10" ht="47.5" customHeight="1" x14ac:dyDescent="0.35">
      <c r="A755" s="31">
        <v>754</v>
      </c>
      <c r="B755" s="31">
        <v>1995</v>
      </c>
      <c r="C755" s="32" t="s">
        <v>6030</v>
      </c>
      <c r="D755" s="32" t="s">
        <v>6370</v>
      </c>
      <c r="E755" s="96" t="s">
        <v>6369</v>
      </c>
      <c r="F755" s="31">
        <v>14</v>
      </c>
      <c r="G755" s="31">
        <v>1</v>
      </c>
      <c r="H755" s="31" t="s">
        <v>5904</v>
      </c>
      <c r="I755" s="31" t="s">
        <v>6371</v>
      </c>
      <c r="J755" s="33" t="str">
        <f t="shared" si="11"/>
        <v>https://aiche.onlinelibrary.wiley.com/doi/abs/10.1002/prs.680140112</v>
      </c>
    </row>
    <row r="756" spans="1:10" ht="47.5" customHeight="1" x14ac:dyDescent="0.35">
      <c r="A756" s="31">
        <v>755</v>
      </c>
      <c r="B756" s="31">
        <v>1995</v>
      </c>
      <c r="C756" s="32" t="s">
        <v>6030</v>
      </c>
      <c r="D756" s="32" t="s">
        <v>6373</v>
      </c>
      <c r="E756" s="96" t="s">
        <v>6372</v>
      </c>
      <c r="F756" s="31">
        <v>14</v>
      </c>
      <c r="G756" s="31">
        <v>2</v>
      </c>
      <c r="H756" s="31" t="s">
        <v>5249</v>
      </c>
      <c r="I756" s="31" t="s">
        <v>6374</v>
      </c>
      <c r="J756" s="33" t="str">
        <f t="shared" si="11"/>
        <v>https://aiche.onlinelibrary.wiley.com/doi/abs/10.1002/prs.680140202</v>
      </c>
    </row>
    <row r="757" spans="1:10" ht="47.5" customHeight="1" x14ac:dyDescent="0.35">
      <c r="A757" s="31">
        <v>756</v>
      </c>
      <c r="B757" s="31">
        <v>1995</v>
      </c>
      <c r="C757" s="32" t="s">
        <v>6030</v>
      </c>
      <c r="D757" s="32" t="s">
        <v>6375</v>
      </c>
      <c r="E757" s="96" t="s">
        <v>1165</v>
      </c>
      <c r="F757" s="31">
        <v>14</v>
      </c>
      <c r="G757" s="31">
        <v>2</v>
      </c>
      <c r="H757" s="31" t="s">
        <v>6376</v>
      </c>
      <c r="I757" s="31" t="s">
        <v>6377</v>
      </c>
      <c r="J757" s="33" t="str">
        <f t="shared" si="11"/>
        <v>https://aiche.onlinelibrary.wiley.com/doi/abs/10.1002/prs.680140203</v>
      </c>
    </row>
    <row r="758" spans="1:10" ht="47.5" customHeight="1" x14ac:dyDescent="0.35">
      <c r="A758" s="31">
        <v>757</v>
      </c>
      <c r="B758" s="31">
        <v>1995</v>
      </c>
      <c r="C758" s="32" t="s">
        <v>6030</v>
      </c>
      <c r="D758" s="32" t="s">
        <v>6379</v>
      </c>
      <c r="E758" s="96" t="s">
        <v>6378</v>
      </c>
      <c r="F758" s="31">
        <v>14</v>
      </c>
      <c r="G758" s="31">
        <v>2</v>
      </c>
      <c r="H758" s="31" t="s">
        <v>6380</v>
      </c>
      <c r="I758" s="31" t="s">
        <v>6381</v>
      </c>
      <c r="J758" s="33" t="str">
        <f t="shared" si="11"/>
        <v>https://aiche.onlinelibrary.wiley.com/doi/abs/10.1002/prs.680140204</v>
      </c>
    </row>
    <row r="759" spans="1:10" ht="47.5" customHeight="1" x14ac:dyDescent="0.35">
      <c r="A759" s="31">
        <v>758</v>
      </c>
      <c r="B759" s="31">
        <v>1995</v>
      </c>
      <c r="C759" s="32" t="s">
        <v>6030</v>
      </c>
      <c r="D759" s="32" t="s">
        <v>6383</v>
      </c>
      <c r="E759" s="96" t="s">
        <v>6382</v>
      </c>
      <c r="F759" s="31">
        <v>14</v>
      </c>
      <c r="G759" s="31">
        <v>2</v>
      </c>
      <c r="H759" s="31" t="s">
        <v>6384</v>
      </c>
      <c r="I759" s="31" t="s">
        <v>6385</v>
      </c>
      <c r="J759" s="33" t="str">
        <f t="shared" si="11"/>
        <v>https://aiche.onlinelibrary.wiley.com/doi/abs/10.1002/prs.680140205</v>
      </c>
    </row>
    <row r="760" spans="1:10" ht="47.5" customHeight="1" x14ac:dyDescent="0.35">
      <c r="A760" s="31">
        <v>759</v>
      </c>
      <c r="B760" s="31">
        <v>1995</v>
      </c>
      <c r="C760" s="32" t="s">
        <v>6030</v>
      </c>
      <c r="D760" s="32" t="s">
        <v>6387</v>
      </c>
      <c r="E760" s="96" t="s">
        <v>6386</v>
      </c>
      <c r="F760" s="31">
        <v>14</v>
      </c>
      <c r="G760" s="31">
        <v>2</v>
      </c>
      <c r="H760" s="31" t="s">
        <v>6388</v>
      </c>
      <c r="I760" s="31" t="s">
        <v>6389</v>
      </c>
      <c r="J760" s="33" t="str">
        <f t="shared" si="11"/>
        <v>https://aiche.onlinelibrary.wiley.com/doi/abs/10.1002/prs.680140206</v>
      </c>
    </row>
    <row r="761" spans="1:10" ht="47.5" customHeight="1" x14ac:dyDescent="0.35">
      <c r="A761" s="31">
        <v>760</v>
      </c>
      <c r="B761" s="31">
        <v>1995</v>
      </c>
      <c r="C761" s="32" t="s">
        <v>6030</v>
      </c>
      <c r="D761" s="32" t="s">
        <v>6391</v>
      </c>
      <c r="E761" s="96" t="s">
        <v>6390</v>
      </c>
      <c r="F761" s="31">
        <v>14</v>
      </c>
      <c r="G761" s="31">
        <v>2</v>
      </c>
      <c r="H761" s="31" t="s">
        <v>6392</v>
      </c>
      <c r="I761" s="31" t="s">
        <v>6393</v>
      </c>
      <c r="J761" s="33" t="str">
        <f t="shared" si="11"/>
        <v>https://aiche.onlinelibrary.wiley.com/doi/abs/10.1002/prs.680140207</v>
      </c>
    </row>
    <row r="762" spans="1:10" ht="47.5" customHeight="1" x14ac:dyDescent="0.35">
      <c r="A762" s="31">
        <v>761</v>
      </c>
      <c r="B762" s="31">
        <v>1995</v>
      </c>
      <c r="C762" s="32" t="s">
        <v>6030</v>
      </c>
      <c r="D762" s="32" t="s">
        <v>6395</v>
      </c>
      <c r="E762" s="96" t="s">
        <v>6394</v>
      </c>
      <c r="F762" s="31">
        <v>14</v>
      </c>
      <c r="G762" s="31">
        <v>2</v>
      </c>
      <c r="H762" s="31" t="s">
        <v>6396</v>
      </c>
      <c r="I762" s="31" t="s">
        <v>6397</v>
      </c>
      <c r="J762" s="33" t="str">
        <f t="shared" si="11"/>
        <v>https://aiche.onlinelibrary.wiley.com/doi/abs/10.1002/prs.680140208</v>
      </c>
    </row>
    <row r="763" spans="1:10" ht="47.5" customHeight="1" x14ac:dyDescent="0.35">
      <c r="A763" s="31">
        <v>762</v>
      </c>
      <c r="B763" s="31">
        <v>1995</v>
      </c>
      <c r="C763" s="32" t="s">
        <v>6030</v>
      </c>
      <c r="D763" s="32" t="s">
        <v>6398</v>
      </c>
      <c r="E763" s="96" t="s">
        <v>2686</v>
      </c>
      <c r="F763" s="31">
        <v>14</v>
      </c>
      <c r="G763" s="31">
        <v>2</v>
      </c>
      <c r="H763" s="31" t="s">
        <v>4132</v>
      </c>
      <c r="I763" s="31" t="s">
        <v>6399</v>
      </c>
      <c r="J763" s="33" t="str">
        <f t="shared" si="11"/>
        <v>https://aiche.onlinelibrary.wiley.com/doi/abs/10.1002/prs.680140209</v>
      </c>
    </row>
    <row r="764" spans="1:10" ht="47.5" customHeight="1" x14ac:dyDescent="0.35">
      <c r="A764" s="31">
        <v>763</v>
      </c>
      <c r="B764" s="31">
        <v>1995</v>
      </c>
      <c r="C764" s="32" t="s">
        <v>6030</v>
      </c>
      <c r="D764" s="32" t="s">
        <v>6400</v>
      </c>
      <c r="E764" s="96"/>
      <c r="F764" s="31">
        <v>14</v>
      </c>
      <c r="G764" s="31">
        <v>3</v>
      </c>
      <c r="H764" s="31" t="s">
        <v>4063</v>
      </c>
      <c r="I764" s="31" t="s">
        <v>6401</v>
      </c>
      <c r="J764" s="33" t="str">
        <f t="shared" si="11"/>
        <v>https://aiche.onlinelibrary.wiley.com/doi/abs/10.1002/prs.680140302</v>
      </c>
    </row>
    <row r="765" spans="1:10" ht="47.5" customHeight="1" x14ac:dyDescent="0.35">
      <c r="A765" s="31">
        <v>764</v>
      </c>
      <c r="B765" s="31">
        <v>1995</v>
      </c>
      <c r="C765" s="32" t="s">
        <v>6030</v>
      </c>
      <c r="D765" s="32" t="s">
        <v>4981</v>
      </c>
      <c r="E765" s="96" t="s">
        <v>6402</v>
      </c>
      <c r="F765" s="31">
        <v>14</v>
      </c>
      <c r="G765" s="31">
        <v>3</v>
      </c>
      <c r="H765" s="31" t="s">
        <v>5526</v>
      </c>
      <c r="I765" s="31" t="s">
        <v>6403</v>
      </c>
      <c r="J765" s="33" t="str">
        <f t="shared" si="11"/>
        <v>https://aiche.onlinelibrary.wiley.com/doi/abs/10.1002/prs.680140303</v>
      </c>
    </row>
    <row r="766" spans="1:10" ht="47.5" customHeight="1" x14ac:dyDescent="0.35">
      <c r="A766" s="31">
        <v>765</v>
      </c>
      <c r="B766" s="31">
        <v>1995</v>
      </c>
      <c r="C766" s="32" t="s">
        <v>6030</v>
      </c>
      <c r="D766" s="32" t="s">
        <v>6405</v>
      </c>
      <c r="E766" s="96" t="s">
        <v>6404</v>
      </c>
      <c r="F766" s="31">
        <v>14</v>
      </c>
      <c r="G766" s="31">
        <v>3</v>
      </c>
      <c r="H766" s="31" t="s">
        <v>4360</v>
      </c>
      <c r="I766" s="31" t="s">
        <v>6406</v>
      </c>
      <c r="J766" s="33" t="str">
        <f t="shared" si="11"/>
        <v>https://aiche.onlinelibrary.wiley.com/doi/abs/10.1002/prs.680140304</v>
      </c>
    </row>
    <row r="767" spans="1:10" ht="47.5" customHeight="1" x14ac:dyDescent="0.35">
      <c r="A767" s="31">
        <v>766</v>
      </c>
      <c r="B767" s="31">
        <v>1995</v>
      </c>
      <c r="C767" s="32" t="s">
        <v>6030</v>
      </c>
      <c r="D767" s="32" t="s">
        <v>6408</v>
      </c>
      <c r="E767" s="96" t="s">
        <v>6407</v>
      </c>
      <c r="F767" s="31">
        <v>14</v>
      </c>
      <c r="G767" s="31">
        <v>3</v>
      </c>
      <c r="H767" s="31" t="s">
        <v>6409</v>
      </c>
      <c r="I767" s="31" t="s">
        <v>6410</v>
      </c>
      <c r="J767" s="33" t="str">
        <f t="shared" si="11"/>
        <v>https://aiche.onlinelibrary.wiley.com/doi/abs/10.1002/prs.680140305</v>
      </c>
    </row>
    <row r="768" spans="1:10" ht="47.5" customHeight="1" x14ac:dyDescent="0.35">
      <c r="A768" s="31">
        <v>767</v>
      </c>
      <c r="B768" s="31">
        <v>1995</v>
      </c>
      <c r="C768" s="32" t="s">
        <v>6030</v>
      </c>
      <c r="D768" s="32" t="s">
        <v>6412</v>
      </c>
      <c r="E768" s="96" t="s">
        <v>6411</v>
      </c>
      <c r="F768" s="31">
        <v>14</v>
      </c>
      <c r="G768" s="31">
        <v>3</v>
      </c>
      <c r="H768" s="31" t="s">
        <v>6413</v>
      </c>
      <c r="I768" s="31" t="s">
        <v>6414</v>
      </c>
      <c r="J768" s="33" t="str">
        <f t="shared" si="11"/>
        <v>https://aiche.onlinelibrary.wiley.com/doi/abs/10.1002/prs.680140306</v>
      </c>
    </row>
    <row r="769" spans="1:10" ht="47.5" customHeight="1" x14ac:dyDescent="0.35">
      <c r="A769" s="31">
        <v>768</v>
      </c>
      <c r="B769" s="31">
        <v>1995</v>
      </c>
      <c r="C769" s="32" t="s">
        <v>6030</v>
      </c>
      <c r="D769" s="32" t="s">
        <v>6416</v>
      </c>
      <c r="E769" s="96" t="s">
        <v>6415</v>
      </c>
      <c r="F769" s="31">
        <v>14</v>
      </c>
      <c r="G769" s="31">
        <v>3</v>
      </c>
      <c r="H769" s="31" t="s">
        <v>6417</v>
      </c>
      <c r="I769" s="31" t="s">
        <v>6418</v>
      </c>
      <c r="J769" s="33" t="str">
        <f t="shared" si="11"/>
        <v>https://aiche.onlinelibrary.wiley.com/doi/abs/10.1002/prs.680140307</v>
      </c>
    </row>
    <row r="770" spans="1:10" ht="47.5" customHeight="1" x14ac:dyDescent="0.35">
      <c r="A770" s="31">
        <v>769</v>
      </c>
      <c r="B770" s="31">
        <v>1995</v>
      </c>
      <c r="C770" s="32" t="s">
        <v>6030</v>
      </c>
      <c r="D770" s="32" t="s">
        <v>6420</v>
      </c>
      <c r="E770" s="96" t="s">
        <v>6419</v>
      </c>
      <c r="F770" s="31">
        <v>14</v>
      </c>
      <c r="G770" s="31">
        <v>3</v>
      </c>
      <c r="H770" s="31" t="s">
        <v>6421</v>
      </c>
      <c r="I770" s="31" t="s">
        <v>6422</v>
      </c>
      <c r="J770" s="33" t="str">
        <f t="shared" si="11"/>
        <v>https://aiche.onlinelibrary.wiley.com/doi/abs/10.1002/prs.680140308</v>
      </c>
    </row>
    <row r="771" spans="1:10" ht="47.5" customHeight="1" x14ac:dyDescent="0.35">
      <c r="A771" s="31">
        <v>770</v>
      </c>
      <c r="B771" s="31">
        <v>1995</v>
      </c>
      <c r="C771" s="32" t="s">
        <v>6030</v>
      </c>
      <c r="D771" s="32" t="s">
        <v>6424</v>
      </c>
      <c r="E771" s="96" t="s">
        <v>6423</v>
      </c>
      <c r="F771" s="31">
        <v>14</v>
      </c>
      <c r="G771" s="31">
        <v>3</v>
      </c>
      <c r="H771" s="31" t="s">
        <v>6425</v>
      </c>
      <c r="I771" s="31" t="s">
        <v>6426</v>
      </c>
      <c r="J771" s="33" t="str">
        <f t="shared" ref="J771:J834" si="12">HYPERLINK(I771)</f>
        <v>https://aiche.onlinelibrary.wiley.com/doi/abs/10.1002/prs.680140309</v>
      </c>
    </row>
    <row r="772" spans="1:10" ht="47.5" customHeight="1" x14ac:dyDescent="0.35">
      <c r="A772" s="31">
        <v>771</v>
      </c>
      <c r="B772" s="31">
        <v>1995</v>
      </c>
      <c r="C772" s="32" t="s">
        <v>6030</v>
      </c>
      <c r="D772" s="32" t="s">
        <v>6427</v>
      </c>
      <c r="E772" s="96" t="s">
        <v>6135</v>
      </c>
      <c r="F772" s="31">
        <v>14</v>
      </c>
      <c r="G772" s="31">
        <v>3</v>
      </c>
      <c r="H772" s="31" t="s">
        <v>6428</v>
      </c>
      <c r="I772" s="31" t="s">
        <v>6429</v>
      </c>
      <c r="J772" s="33" t="str">
        <f t="shared" si="12"/>
        <v>https://aiche.onlinelibrary.wiley.com/doi/abs/10.1002/prs.680140310</v>
      </c>
    </row>
    <row r="773" spans="1:10" ht="47.5" customHeight="1" x14ac:dyDescent="0.35">
      <c r="A773" s="31">
        <v>772</v>
      </c>
      <c r="B773" s="31">
        <v>1995</v>
      </c>
      <c r="C773" s="32" t="s">
        <v>6030</v>
      </c>
      <c r="D773" s="32" t="s">
        <v>6431</v>
      </c>
      <c r="E773" s="96" t="s">
        <v>6430</v>
      </c>
      <c r="F773" s="31">
        <v>14</v>
      </c>
      <c r="G773" s="31">
        <v>3</v>
      </c>
      <c r="H773" s="31" t="s">
        <v>6432</v>
      </c>
      <c r="I773" s="31" t="s">
        <v>6433</v>
      </c>
      <c r="J773" s="33" t="str">
        <f t="shared" si="12"/>
        <v>https://aiche.onlinelibrary.wiley.com/doi/abs/10.1002/prs.680140311</v>
      </c>
    </row>
    <row r="774" spans="1:10" ht="47.5" customHeight="1" x14ac:dyDescent="0.35">
      <c r="A774" s="31">
        <v>773</v>
      </c>
      <c r="B774" s="31">
        <v>1995</v>
      </c>
      <c r="C774" s="32" t="s">
        <v>6030</v>
      </c>
      <c r="D774" s="32" t="s">
        <v>6434</v>
      </c>
      <c r="E774" s="96" t="s">
        <v>1816</v>
      </c>
      <c r="F774" s="31">
        <v>14</v>
      </c>
      <c r="G774" s="31">
        <v>4</v>
      </c>
      <c r="H774" s="31" t="s">
        <v>6435</v>
      </c>
      <c r="I774" s="31" t="s">
        <v>6436</v>
      </c>
      <c r="J774" s="33" t="str">
        <f t="shared" si="12"/>
        <v>https://aiche.onlinelibrary.wiley.com/doi/abs/10.1002/prs.680140402</v>
      </c>
    </row>
    <row r="775" spans="1:10" ht="47.5" customHeight="1" x14ac:dyDescent="0.35">
      <c r="A775" s="31">
        <v>774</v>
      </c>
      <c r="B775" s="31">
        <v>1995</v>
      </c>
      <c r="C775" s="32" t="s">
        <v>6030</v>
      </c>
      <c r="D775" s="32" t="s">
        <v>6437</v>
      </c>
      <c r="E775" s="96" t="s">
        <v>1816</v>
      </c>
      <c r="F775" s="31">
        <v>14</v>
      </c>
      <c r="G775" s="31">
        <v>4</v>
      </c>
      <c r="H775" s="31" t="s">
        <v>6438</v>
      </c>
      <c r="I775" s="31" t="s">
        <v>6439</v>
      </c>
      <c r="J775" s="33" t="str">
        <f t="shared" si="12"/>
        <v>https://aiche.onlinelibrary.wiley.com/doi/abs/10.1002/prs.680140403</v>
      </c>
    </row>
    <row r="776" spans="1:10" ht="47.5" customHeight="1" x14ac:dyDescent="0.35">
      <c r="A776" s="31">
        <v>775</v>
      </c>
      <c r="B776" s="31">
        <v>1995</v>
      </c>
      <c r="C776" s="32" t="s">
        <v>6030</v>
      </c>
      <c r="D776" s="32" t="s">
        <v>6441</v>
      </c>
      <c r="E776" s="96" t="s">
        <v>6440</v>
      </c>
      <c r="F776" s="31">
        <v>14</v>
      </c>
      <c r="G776" s="31">
        <v>4</v>
      </c>
      <c r="H776" s="31" t="s">
        <v>6442</v>
      </c>
      <c r="I776" s="31" t="s">
        <v>6443</v>
      </c>
      <c r="J776" s="33" t="str">
        <f t="shared" si="12"/>
        <v>https://aiche.onlinelibrary.wiley.com/doi/abs/10.1002/prs.680140404</v>
      </c>
    </row>
    <row r="777" spans="1:10" ht="47.5" customHeight="1" x14ac:dyDescent="0.35">
      <c r="A777" s="31">
        <v>776</v>
      </c>
      <c r="B777" s="31">
        <v>1995</v>
      </c>
      <c r="C777" s="32" t="s">
        <v>6030</v>
      </c>
      <c r="D777" s="32" t="s">
        <v>6445</v>
      </c>
      <c r="E777" s="96" t="s">
        <v>6444</v>
      </c>
      <c r="F777" s="31">
        <v>14</v>
      </c>
      <c r="G777" s="31">
        <v>4</v>
      </c>
      <c r="H777" s="31" t="s">
        <v>1419</v>
      </c>
      <c r="I777" s="31" t="s">
        <v>6446</v>
      </c>
      <c r="J777" s="33" t="str">
        <f t="shared" si="12"/>
        <v>https://aiche.onlinelibrary.wiley.com/doi/abs/10.1002/prs.680140405</v>
      </c>
    </row>
    <row r="778" spans="1:10" ht="47.5" customHeight="1" x14ac:dyDescent="0.35">
      <c r="A778" s="31">
        <v>777</v>
      </c>
      <c r="B778" s="31">
        <v>1995</v>
      </c>
      <c r="C778" s="32" t="s">
        <v>6030</v>
      </c>
      <c r="D778" s="32" t="s">
        <v>6448</v>
      </c>
      <c r="E778" s="96" t="s">
        <v>6447</v>
      </c>
      <c r="F778" s="31">
        <v>14</v>
      </c>
      <c r="G778" s="31">
        <v>4</v>
      </c>
      <c r="H778" s="31" t="s">
        <v>6449</v>
      </c>
      <c r="I778" s="31" t="s">
        <v>6450</v>
      </c>
      <c r="J778" s="33" t="str">
        <f t="shared" si="12"/>
        <v>https://aiche.onlinelibrary.wiley.com/doi/abs/10.1002/prs.680140406</v>
      </c>
    </row>
    <row r="779" spans="1:10" ht="47.5" customHeight="1" x14ac:dyDescent="0.35">
      <c r="A779" s="31">
        <v>778</v>
      </c>
      <c r="B779" s="31">
        <v>1995</v>
      </c>
      <c r="C779" s="32" t="s">
        <v>6030</v>
      </c>
      <c r="D779" s="32" t="s">
        <v>6452</v>
      </c>
      <c r="E779" s="96" t="s">
        <v>6451</v>
      </c>
      <c r="F779" s="31">
        <v>14</v>
      </c>
      <c r="G779" s="31">
        <v>4</v>
      </c>
      <c r="H779" s="31" t="s">
        <v>6453</v>
      </c>
      <c r="I779" s="31" t="s">
        <v>6454</v>
      </c>
      <c r="J779" s="33" t="str">
        <f t="shared" si="12"/>
        <v>https://aiche.onlinelibrary.wiley.com/doi/abs/10.1002/prs.680140407</v>
      </c>
    </row>
    <row r="780" spans="1:10" ht="47.5" customHeight="1" x14ac:dyDescent="0.35">
      <c r="A780" s="31">
        <v>779</v>
      </c>
      <c r="B780" s="31">
        <v>1995</v>
      </c>
      <c r="C780" s="32" t="s">
        <v>6030</v>
      </c>
      <c r="D780" s="32" t="s">
        <v>6456</v>
      </c>
      <c r="E780" s="96" t="s">
        <v>6455</v>
      </c>
      <c r="F780" s="31">
        <v>14</v>
      </c>
      <c r="G780" s="31">
        <v>4</v>
      </c>
      <c r="H780" s="31" t="s">
        <v>6457</v>
      </c>
      <c r="I780" s="31" t="s">
        <v>6458</v>
      </c>
      <c r="J780" s="33" t="str">
        <f t="shared" si="12"/>
        <v>https://aiche.onlinelibrary.wiley.com/doi/abs/10.1002/prs.680140408</v>
      </c>
    </row>
    <row r="781" spans="1:10" ht="47.5" customHeight="1" x14ac:dyDescent="0.35">
      <c r="A781" s="31">
        <v>780</v>
      </c>
      <c r="B781" s="31">
        <v>1995</v>
      </c>
      <c r="C781" s="32" t="s">
        <v>6030</v>
      </c>
      <c r="D781" s="32" t="s">
        <v>6460</v>
      </c>
      <c r="E781" s="96" t="s">
        <v>6459</v>
      </c>
      <c r="F781" s="31">
        <v>14</v>
      </c>
      <c r="G781" s="31">
        <v>4</v>
      </c>
      <c r="H781" s="31" t="s">
        <v>6461</v>
      </c>
      <c r="I781" s="31" t="s">
        <v>6462</v>
      </c>
      <c r="J781" s="33" t="str">
        <f t="shared" si="12"/>
        <v>https://aiche.onlinelibrary.wiley.com/doi/abs/10.1002/prs.680140409</v>
      </c>
    </row>
    <row r="782" spans="1:10" ht="47.5" customHeight="1" x14ac:dyDescent="0.35">
      <c r="A782" s="31">
        <v>781</v>
      </c>
      <c r="B782" s="31">
        <v>1995</v>
      </c>
      <c r="C782" s="32" t="s">
        <v>6030</v>
      </c>
      <c r="D782" s="32" t="s">
        <v>6463</v>
      </c>
      <c r="E782" s="96" t="s">
        <v>747</v>
      </c>
      <c r="F782" s="31">
        <v>14</v>
      </c>
      <c r="G782" s="31">
        <v>4</v>
      </c>
      <c r="H782" s="31" t="s">
        <v>6464</v>
      </c>
      <c r="I782" s="31" t="s">
        <v>6465</v>
      </c>
      <c r="J782" s="33" t="str">
        <f t="shared" si="12"/>
        <v>https://aiche.onlinelibrary.wiley.com/doi/abs/10.1002/prs.680140410</v>
      </c>
    </row>
    <row r="783" spans="1:10" ht="47.5" customHeight="1" x14ac:dyDescent="0.35">
      <c r="A783" s="31">
        <v>782</v>
      </c>
      <c r="B783" s="31">
        <v>1996</v>
      </c>
      <c r="C783" s="32" t="s">
        <v>6030</v>
      </c>
      <c r="D783" s="32" t="s">
        <v>6467</v>
      </c>
      <c r="E783" s="96" t="s">
        <v>6466</v>
      </c>
      <c r="F783" s="31">
        <v>15</v>
      </c>
      <c r="G783" s="31">
        <v>1</v>
      </c>
      <c r="H783" s="31" t="s">
        <v>5851</v>
      </c>
      <c r="I783" s="31" t="s">
        <v>6468</v>
      </c>
      <c r="J783" s="33" t="str">
        <f t="shared" si="12"/>
        <v>https://aiche.onlinelibrary.wiley.com/doi/abs/10.1002/prs.680150103</v>
      </c>
    </row>
    <row r="784" spans="1:10" ht="47.5" customHeight="1" x14ac:dyDescent="0.35">
      <c r="A784" s="31">
        <v>783</v>
      </c>
      <c r="B784" s="31">
        <v>1996</v>
      </c>
      <c r="C784" s="32" t="s">
        <v>6030</v>
      </c>
      <c r="D784" s="32" t="s">
        <v>6470</v>
      </c>
      <c r="E784" s="96" t="s">
        <v>6469</v>
      </c>
      <c r="F784" s="31">
        <v>15</v>
      </c>
      <c r="G784" s="31">
        <v>1</v>
      </c>
      <c r="H784" s="31" t="s">
        <v>4405</v>
      </c>
      <c r="I784" s="31" t="s">
        <v>6471</v>
      </c>
      <c r="J784" s="33" t="str">
        <f t="shared" si="12"/>
        <v>https://aiche.onlinelibrary.wiley.com/doi/abs/10.1002/prs.680150104</v>
      </c>
    </row>
    <row r="785" spans="1:10" ht="47.5" customHeight="1" x14ac:dyDescent="0.35">
      <c r="A785" s="31">
        <v>784</v>
      </c>
      <c r="B785" s="31">
        <v>1996</v>
      </c>
      <c r="C785" s="32" t="s">
        <v>6030</v>
      </c>
      <c r="D785" s="32" t="s">
        <v>6472</v>
      </c>
      <c r="E785" s="96" t="s">
        <v>747</v>
      </c>
      <c r="F785" s="31">
        <v>15</v>
      </c>
      <c r="G785" s="31">
        <v>1</v>
      </c>
      <c r="H785" s="31" t="s">
        <v>6473</v>
      </c>
      <c r="I785" s="31" t="s">
        <v>6474</v>
      </c>
      <c r="J785" s="33" t="str">
        <f t="shared" si="12"/>
        <v>https://aiche.onlinelibrary.wiley.com/doi/abs/10.1002/prs.680150105</v>
      </c>
    </row>
    <row r="786" spans="1:10" ht="47.5" customHeight="1" x14ac:dyDescent="0.35">
      <c r="A786" s="31">
        <v>785</v>
      </c>
      <c r="B786" s="31">
        <v>1996</v>
      </c>
      <c r="C786" s="32" t="s">
        <v>6030</v>
      </c>
      <c r="D786" s="32" t="s">
        <v>6475</v>
      </c>
      <c r="E786" s="96" t="s">
        <v>979</v>
      </c>
      <c r="F786" s="31">
        <v>15</v>
      </c>
      <c r="G786" s="31">
        <v>1</v>
      </c>
      <c r="H786" s="31" t="s">
        <v>6476</v>
      </c>
      <c r="I786" s="31" t="s">
        <v>6477</v>
      </c>
      <c r="J786" s="33" t="str">
        <f t="shared" si="12"/>
        <v>https://aiche.onlinelibrary.wiley.com/doi/abs/10.1002/prs.680150106</v>
      </c>
    </row>
    <row r="787" spans="1:10" ht="47.5" customHeight="1" x14ac:dyDescent="0.35">
      <c r="A787" s="31">
        <v>786</v>
      </c>
      <c r="B787" s="31">
        <v>1996</v>
      </c>
      <c r="C787" s="32" t="s">
        <v>6030</v>
      </c>
      <c r="D787" s="32" t="s">
        <v>6478</v>
      </c>
      <c r="E787" s="96" t="s">
        <v>6320</v>
      </c>
      <c r="F787" s="31">
        <v>15</v>
      </c>
      <c r="G787" s="31">
        <v>1</v>
      </c>
      <c r="H787" s="31" t="s">
        <v>6479</v>
      </c>
      <c r="I787" s="31" t="s">
        <v>6480</v>
      </c>
      <c r="J787" s="33" t="str">
        <f t="shared" si="12"/>
        <v>https://aiche.onlinelibrary.wiley.com/doi/abs/10.1002/prs.680150107</v>
      </c>
    </row>
    <row r="788" spans="1:10" ht="47.5" customHeight="1" x14ac:dyDescent="0.35">
      <c r="A788" s="31">
        <v>787</v>
      </c>
      <c r="B788" s="31">
        <v>1996</v>
      </c>
      <c r="C788" s="32" t="s">
        <v>6030</v>
      </c>
      <c r="D788" s="32" t="s">
        <v>6482</v>
      </c>
      <c r="E788" s="96" t="s">
        <v>6481</v>
      </c>
      <c r="F788" s="31">
        <v>15</v>
      </c>
      <c r="G788" s="31">
        <v>1</v>
      </c>
      <c r="H788" s="31" t="s">
        <v>6483</v>
      </c>
      <c r="I788" s="31" t="s">
        <v>6484</v>
      </c>
      <c r="J788" s="33" t="str">
        <f t="shared" si="12"/>
        <v>https://aiche.onlinelibrary.wiley.com/doi/abs/10.1002/prs.680150108</v>
      </c>
    </row>
    <row r="789" spans="1:10" ht="47.5" customHeight="1" x14ac:dyDescent="0.35">
      <c r="A789" s="31">
        <v>788</v>
      </c>
      <c r="B789" s="31">
        <v>1996</v>
      </c>
      <c r="C789" s="32" t="s">
        <v>6030</v>
      </c>
      <c r="D789" s="32" t="s">
        <v>6486</v>
      </c>
      <c r="E789" s="96" t="s">
        <v>6485</v>
      </c>
      <c r="F789" s="31">
        <v>15</v>
      </c>
      <c r="G789" s="31">
        <v>1</v>
      </c>
      <c r="H789" s="31" t="s">
        <v>6487</v>
      </c>
      <c r="I789" s="31" t="s">
        <v>6488</v>
      </c>
      <c r="J789" s="33" t="str">
        <f t="shared" si="12"/>
        <v>https://aiche.onlinelibrary.wiley.com/doi/abs/10.1002/prs.680150109</v>
      </c>
    </row>
    <row r="790" spans="1:10" ht="47.5" customHeight="1" x14ac:dyDescent="0.35">
      <c r="A790" s="31">
        <v>789</v>
      </c>
      <c r="B790" s="31">
        <v>1996</v>
      </c>
      <c r="C790" s="32" t="s">
        <v>6030</v>
      </c>
      <c r="D790" s="32" t="s">
        <v>6490</v>
      </c>
      <c r="E790" s="96" t="s">
        <v>6489</v>
      </c>
      <c r="F790" s="31">
        <v>15</v>
      </c>
      <c r="G790" s="31">
        <v>1</v>
      </c>
      <c r="H790" s="31" t="s">
        <v>6491</v>
      </c>
      <c r="I790" s="31" t="s">
        <v>6492</v>
      </c>
      <c r="J790" s="33" t="str">
        <f t="shared" si="12"/>
        <v>https://aiche.onlinelibrary.wiley.com/doi/abs/10.1002/prs.680150110</v>
      </c>
    </row>
    <row r="791" spans="1:10" ht="47.5" customHeight="1" x14ac:dyDescent="0.35">
      <c r="A791" s="31">
        <v>790</v>
      </c>
      <c r="B791" s="31">
        <v>1996</v>
      </c>
      <c r="C791" s="32" t="s">
        <v>6030</v>
      </c>
      <c r="D791" s="32" t="s">
        <v>6494</v>
      </c>
      <c r="E791" s="96" t="s">
        <v>6493</v>
      </c>
      <c r="F791" s="31">
        <v>15</v>
      </c>
      <c r="G791" s="31">
        <v>1</v>
      </c>
      <c r="H791" s="31" t="s">
        <v>6495</v>
      </c>
      <c r="I791" s="31" t="s">
        <v>6496</v>
      </c>
      <c r="J791" s="33" t="str">
        <f t="shared" si="12"/>
        <v>https://aiche.onlinelibrary.wiley.com/doi/abs/10.1002/prs.680150111</v>
      </c>
    </row>
    <row r="792" spans="1:10" ht="47.5" customHeight="1" x14ac:dyDescent="0.35">
      <c r="A792" s="31">
        <v>791</v>
      </c>
      <c r="B792" s="31">
        <v>1996</v>
      </c>
      <c r="C792" s="32" t="s">
        <v>6030</v>
      </c>
      <c r="D792" s="32" t="s">
        <v>6498</v>
      </c>
      <c r="E792" s="96" t="s">
        <v>6497</v>
      </c>
      <c r="F792" s="31">
        <v>15</v>
      </c>
      <c r="G792" s="31">
        <v>1</v>
      </c>
      <c r="H792" s="31" t="s">
        <v>6499</v>
      </c>
      <c r="I792" s="31" t="s">
        <v>6500</v>
      </c>
      <c r="J792" s="33" t="str">
        <f t="shared" si="12"/>
        <v>https://aiche.onlinelibrary.wiley.com/doi/abs/10.1002/prs.680150112</v>
      </c>
    </row>
    <row r="793" spans="1:10" ht="47.5" customHeight="1" x14ac:dyDescent="0.35">
      <c r="A793" s="31">
        <v>792</v>
      </c>
      <c r="B793" s="31">
        <v>1996</v>
      </c>
      <c r="C793" s="32" t="s">
        <v>6030</v>
      </c>
      <c r="D793" s="32" t="s">
        <v>6501</v>
      </c>
      <c r="E793" s="96" t="s">
        <v>3607</v>
      </c>
      <c r="F793" s="31">
        <v>15</v>
      </c>
      <c r="G793" s="31">
        <v>1</v>
      </c>
      <c r="H793" s="31" t="s">
        <v>6502</v>
      </c>
      <c r="I793" s="31" t="s">
        <v>6503</v>
      </c>
      <c r="J793" s="33" t="str">
        <f t="shared" si="12"/>
        <v>https://aiche.onlinelibrary.wiley.com/doi/abs/10.1002/prs.680150113</v>
      </c>
    </row>
    <row r="794" spans="1:10" ht="47.5" customHeight="1" x14ac:dyDescent="0.35">
      <c r="A794" s="31">
        <v>793</v>
      </c>
      <c r="B794" s="31">
        <v>1996</v>
      </c>
      <c r="C794" s="32" t="s">
        <v>6030</v>
      </c>
      <c r="D794" s="32" t="s">
        <v>6504</v>
      </c>
      <c r="E794" s="96"/>
      <c r="F794" s="31">
        <v>15</v>
      </c>
      <c r="G794" s="31">
        <v>1</v>
      </c>
      <c r="H794" s="31" t="s">
        <v>6505</v>
      </c>
      <c r="I794" s="31" t="s">
        <v>6506</v>
      </c>
      <c r="J794" s="33" t="str">
        <f t="shared" si="12"/>
        <v>https://aiche.onlinelibrary.wiley.com/doi/abs/10.1002/prs.680150102</v>
      </c>
    </row>
    <row r="795" spans="1:10" ht="47.5" customHeight="1" x14ac:dyDescent="0.35">
      <c r="A795" s="31">
        <v>794</v>
      </c>
      <c r="B795" s="31">
        <v>1996</v>
      </c>
      <c r="C795" s="32" t="s">
        <v>6030</v>
      </c>
      <c r="D795" s="32" t="s">
        <v>6508</v>
      </c>
      <c r="E795" s="96" t="s">
        <v>6507</v>
      </c>
      <c r="F795" s="31">
        <v>15</v>
      </c>
      <c r="G795" s="31">
        <v>2</v>
      </c>
      <c r="H795" s="31" t="s">
        <v>5523</v>
      </c>
      <c r="I795" s="31" t="s">
        <v>6509</v>
      </c>
      <c r="J795" s="33" t="str">
        <f t="shared" si="12"/>
        <v>https://aiche.onlinelibrary.wiley.com/doi/abs/10.1002/prs.680150203</v>
      </c>
    </row>
    <row r="796" spans="1:10" ht="47.5" customHeight="1" x14ac:dyDescent="0.35">
      <c r="A796" s="31">
        <v>795</v>
      </c>
      <c r="B796" s="31">
        <v>1996</v>
      </c>
      <c r="C796" s="32" t="s">
        <v>6030</v>
      </c>
      <c r="D796" s="32" t="s">
        <v>6511</v>
      </c>
      <c r="E796" s="96" t="s">
        <v>6510</v>
      </c>
      <c r="F796" s="31">
        <v>15</v>
      </c>
      <c r="G796" s="31">
        <v>2</v>
      </c>
      <c r="H796" s="31" t="s">
        <v>6512</v>
      </c>
      <c r="I796" s="31" t="s">
        <v>6513</v>
      </c>
      <c r="J796" s="33" t="str">
        <f t="shared" si="12"/>
        <v>https://aiche.onlinelibrary.wiley.com/doi/abs/10.1002/prs.680150204</v>
      </c>
    </row>
    <row r="797" spans="1:10" ht="47.5" customHeight="1" x14ac:dyDescent="0.35">
      <c r="A797" s="31">
        <v>796</v>
      </c>
      <c r="B797" s="31">
        <v>1996</v>
      </c>
      <c r="C797" s="32" t="s">
        <v>6030</v>
      </c>
      <c r="D797" s="32" t="s">
        <v>6515</v>
      </c>
      <c r="E797" s="96" t="s">
        <v>6514</v>
      </c>
      <c r="F797" s="31">
        <v>15</v>
      </c>
      <c r="G797" s="31">
        <v>2</v>
      </c>
      <c r="H797" s="31" t="s">
        <v>4544</v>
      </c>
      <c r="I797" s="31" t="s">
        <v>6516</v>
      </c>
      <c r="J797" s="33" t="str">
        <f t="shared" si="12"/>
        <v>https://aiche.onlinelibrary.wiley.com/doi/abs/10.1002/prs.680150205</v>
      </c>
    </row>
    <row r="798" spans="1:10" ht="47.5" customHeight="1" x14ac:dyDescent="0.35">
      <c r="A798" s="31">
        <v>797</v>
      </c>
      <c r="B798" s="31">
        <v>1996</v>
      </c>
      <c r="C798" s="32" t="s">
        <v>6030</v>
      </c>
      <c r="D798" s="32" t="s">
        <v>6518</v>
      </c>
      <c r="E798" s="96" t="s">
        <v>6517</v>
      </c>
      <c r="F798" s="31">
        <v>15</v>
      </c>
      <c r="G798" s="31">
        <v>2</v>
      </c>
      <c r="H798" s="31" t="s">
        <v>6519</v>
      </c>
      <c r="I798" s="31" t="s">
        <v>6520</v>
      </c>
      <c r="J798" s="33" t="str">
        <f t="shared" si="12"/>
        <v>https://aiche.onlinelibrary.wiley.com/doi/abs/10.1002/prs.680150206</v>
      </c>
    </row>
    <row r="799" spans="1:10" ht="47.5" customHeight="1" x14ac:dyDescent="0.35">
      <c r="A799" s="31">
        <v>798</v>
      </c>
      <c r="B799" s="31">
        <v>1996</v>
      </c>
      <c r="C799" s="32" t="s">
        <v>6030</v>
      </c>
      <c r="D799" s="32" t="s">
        <v>6521</v>
      </c>
      <c r="E799" s="96" t="s">
        <v>4358</v>
      </c>
      <c r="F799" s="31">
        <v>15</v>
      </c>
      <c r="G799" s="31">
        <v>2</v>
      </c>
      <c r="H799" s="31" t="s">
        <v>6522</v>
      </c>
      <c r="I799" s="31" t="s">
        <v>6523</v>
      </c>
      <c r="J799" s="33" t="str">
        <f t="shared" si="12"/>
        <v>https://aiche.onlinelibrary.wiley.com/doi/abs/10.1002/prs.680150207</v>
      </c>
    </row>
    <row r="800" spans="1:10" ht="47.5" customHeight="1" x14ac:dyDescent="0.35">
      <c r="A800" s="31">
        <v>799</v>
      </c>
      <c r="B800" s="31">
        <v>1996</v>
      </c>
      <c r="C800" s="32" t="s">
        <v>6030</v>
      </c>
      <c r="D800" s="32" t="s">
        <v>6504</v>
      </c>
      <c r="E800" s="96"/>
      <c r="F800" s="31">
        <v>15</v>
      </c>
      <c r="G800" s="31">
        <v>2</v>
      </c>
      <c r="H800" s="31" t="s">
        <v>6505</v>
      </c>
      <c r="I800" s="31" t="s">
        <v>6524</v>
      </c>
      <c r="J800" s="33" t="str">
        <f t="shared" si="12"/>
        <v>https://aiche.onlinelibrary.wiley.com/doi/abs/10.1002/prs.680150202</v>
      </c>
    </row>
    <row r="801" spans="1:10" ht="47.5" customHeight="1" x14ac:dyDescent="0.35">
      <c r="A801" s="31">
        <v>800</v>
      </c>
      <c r="B801" s="31">
        <v>1996</v>
      </c>
      <c r="C801" s="32" t="s">
        <v>6030</v>
      </c>
      <c r="D801" s="32" t="s">
        <v>6526</v>
      </c>
      <c r="E801" s="96" t="s">
        <v>6525</v>
      </c>
      <c r="F801" s="31">
        <v>15</v>
      </c>
      <c r="G801" s="31">
        <v>2</v>
      </c>
      <c r="H801" s="31" t="s">
        <v>6263</v>
      </c>
      <c r="I801" s="31" t="s">
        <v>6527</v>
      </c>
      <c r="J801" s="33" t="str">
        <f t="shared" si="12"/>
        <v>https://aiche.onlinelibrary.wiley.com/doi/abs/10.1002/prs.680150208</v>
      </c>
    </row>
    <row r="802" spans="1:10" ht="47.5" customHeight="1" x14ac:dyDescent="0.35">
      <c r="A802" s="31">
        <v>801</v>
      </c>
      <c r="B802" s="31">
        <v>1996</v>
      </c>
      <c r="C802" s="32" t="s">
        <v>6030</v>
      </c>
      <c r="D802" s="32" t="s">
        <v>6528</v>
      </c>
      <c r="E802" s="96" t="s">
        <v>6135</v>
      </c>
      <c r="F802" s="31">
        <v>15</v>
      </c>
      <c r="G802" s="31">
        <v>2</v>
      </c>
      <c r="H802" s="31" t="s">
        <v>6529</v>
      </c>
      <c r="I802" s="31" t="s">
        <v>6530</v>
      </c>
      <c r="J802" s="33" t="str">
        <f t="shared" si="12"/>
        <v>https://aiche.onlinelibrary.wiley.com/doi/abs/10.1002/prs.680150209</v>
      </c>
    </row>
    <row r="803" spans="1:10" ht="47.5" customHeight="1" x14ac:dyDescent="0.35">
      <c r="A803" s="31">
        <v>802</v>
      </c>
      <c r="B803" s="31">
        <v>1996</v>
      </c>
      <c r="C803" s="32" t="s">
        <v>6030</v>
      </c>
      <c r="D803" s="32" t="s">
        <v>6532</v>
      </c>
      <c r="E803" s="96" t="s">
        <v>6531</v>
      </c>
      <c r="F803" s="31">
        <v>15</v>
      </c>
      <c r="G803" s="31">
        <v>2</v>
      </c>
      <c r="H803" s="31" t="s">
        <v>6079</v>
      </c>
      <c r="I803" s="31" t="s">
        <v>6533</v>
      </c>
      <c r="J803" s="33" t="str">
        <f t="shared" si="12"/>
        <v>https://aiche.onlinelibrary.wiley.com/doi/abs/10.1002/prs.680150210</v>
      </c>
    </row>
    <row r="804" spans="1:10" ht="47.5" customHeight="1" x14ac:dyDescent="0.35">
      <c r="A804" s="31">
        <v>803</v>
      </c>
      <c r="B804" s="31">
        <v>1996</v>
      </c>
      <c r="C804" s="32" t="s">
        <v>6030</v>
      </c>
      <c r="D804" s="32" t="s">
        <v>6535</v>
      </c>
      <c r="E804" s="96" t="s">
        <v>6534</v>
      </c>
      <c r="F804" s="31">
        <v>15</v>
      </c>
      <c r="G804" s="31">
        <v>2</v>
      </c>
      <c r="H804" s="31" t="s">
        <v>6536</v>
      </c>
      <c r="I804" s="31" t="s">
        <v>6537</v>
      </c>
      <c r="J804" s="33" t="str">
        <f t="shared" si="12"/>
        <v>https://aiche.onlinelibrary.wiley.com/doi/abs/10.1002/prs.680150211</v>
      </c>
    </row>
    <row r="805" spans="1:10" ht="47.5" customHeight="1" x14ac:dyDescent="0.35">
      <c r="A805" s="31">
        <v>804</v>
      </c>
      <c r="B805" s="31">
        <v>1996</v>
      </c>
      <c r="C805" s="32" t="s">
        <v>6030</v>
      </c>
      <c r="D805" s="32" t="s">
        <v>6539</v>
      </c>
      <c r="E805" s="96" t="s">
        <v>6538</v>
      </c>
      <c r="F805" s="31">
        <v>15</v>
      </c>
      <c r="G805" s="31">
        <v>2</v>
      </c>
      <c r="H805" s="31" t="s">
        <v>6540</v>
      </c>
      <c r="I805" s="31" t="s">
        <v>6541</v>
      </c>
      <c r="J805" s="33" t="str">
        <f t="shared" si="12"/>
        <v>https://aiche.onlinelibrary.wiley.com/doi/abs/10.1002/prs.680150212</v>
      </c>
    </row>
    <row r="806" spans="1:10" ht="47.5" customHeight="1" x14ac:dyDescent="0.35">
      <c r="A806" s="31">
        <v>805</v>
      </c>
      <c r="B806" s="31">
        <v>1996</v>
      </c>
      <c r="C806" s="32" t="s">
        <v>6030</v>
      </c>
      <c r="D806" s="32" t="s">
        <v>6543</v>
      </c>
      <c r="E806" s="96" t="s">
        <v>6542</v>
      </c>
      <c r="F806" s="31">
        <v>15</v>
      </c>
      <c r="G806" s="31">
        <v>2</v>
      </c>
      <c r="H806" s="31" t="s">
        <v>6544</v>
      </c>
      <c r="I806" s="31" t="s">
        <v>6545</v>
      </c>
      <c r="J806" s="33" t="str">
        <f t="shared" si="12"/>
        <v>https://aiche.onlinelibrary.wiley.com/doi/abs/10.1002/prs.680150213</v>
      </c>
    </row>
    <row r="807" spans="1:10" ht="47.5" customHeight="1" x14ac:dyDescent="0.35">
      <c r="A807" s="31">
        <v>806</v>
      </c>
      <c r="B807" s="31">
        <v>1996</v>
      </c>
      <c r="C807" s="32" t="s">
        <v>6030</v>
      </c>
      <c r="D807" s="32" t="s">
        <v>6504</v>
      </c>
      <c r="E807" s="96"/>
      <c r="F807" s="31">
        <v>15</v>
      </c>
      <c r="G807" s="31">
        <v>3</v>
      </c>
      <c r="H807" s="31" t="s">
        <v>6546</v>
      </c>
      <c r="I807" s="31" t="s">
        <v>6547</v>
      </c>
      <c r="J807" s="33" t="str">
        <f t="shared" si="12"/>
        <v>https://aiche.onlinelibrary.wiley.com/doi/abs/10.1002/prs.680150302</v>
      </c>
    </row>
    <row r="808" spans="1:10" ht="47.5" customHeight="1" x14ac:dyDescent="0.35">
      <c r="A808" s="31">
        <v>807</v>
      </c>
      <c r="B808" s="31">
        <v>1996</v>
      </c>
      <c r="C808" s="32" t="s">
        <v>6030</v>
      </c>
      <c r="D808" s="32" t="s">
        <v>6548</v>
      </c>
      <c r="E808" s="96" t="s">
        <v>6466</v>
      </c>
      <c r="F808" s="31">
        <v>15</v>
      </c>
      <c r="G808" s="31">
        <v>3</v>
      </c>
      <c r="H808" s="31" t="s">
        <v>6549</v>
      </c>
      <c r="I808" s="31" t="s">
        <v>6550</v>
      </c>
      <c r="J808" s="33" t="str">
        <f t="shared" si="12"/>
        <v>https://aiche.onlinelibrary.wiley.com/doi/abs/10.1002/prs.680150303</v>
      </c>
    </row>
    <row r="809" spans="1:10" ht="47.5" customHeight="1" x14ac:dyDescent="0.35">
      <c r="A809" s="31">
        <v>808</v>
      </c>
      <c r="B809" s="31">
        <v>1996</v>
      </c>
      <c r="C809" s="32" t="s">
        <v>6030</v>
      </c>
      <c r="D809" s="32" t="s">
        <v>6552</v>
      </c>
      <c r="E809" s="96" t="s">
        <v>6551</v>
      </c>
      <c r="F809" s="31">
        <v>15</v>
      </c>
      <c r="G809" s="31">
        <v>3</v>
      </c>
      <c r="H809" s="31" t="s">
        <v>6281</v>
      </c>
      <c r="I809" s="31" t="s">
        <v>6553</v>
      </c>
      <c r="J809" s="33" t="str">
        <f t="shared" si="12"/>
        <v>https://aiche.onlinelibrary.wiley.com/doi/abs/10.1002/prs.680150304</v>
      </c>
    </row>
    <row r="810" spans="1:10" ht="47.5" customHeight="1" x14ac:dyDescent="0.35">
      <c r="A810" s="31">
        <v>809</v>
      </c>
      <c r="B810" s="31">
        <v>1996</v>
      </c>
      <c r="C810" s="32" t="s">
        <v>6030</v>
      </c>
      <c r="D810" s="32" t="s">
        <v>6554</v>
      </c>
      <c r="E810" s="96" t="s">
        <v>1443</v>
      </c>
      <c r="F810" s="31">
        <v>15</v>
      </c>
      <c r="G810" s="31">
        <v>3</v>
      </c>
      <c r="H810" s="31" t="s">
        <v>6555</v>
      </c>
      <c r="I810" s="31" t="s">
        <v>6556</v>
      </c>
      <c r="J810" s="33" t="str">
        <f t="shared" si="12"/>
        <v>https://aiche.onlinelibrary.wiley.com/doi/abs/10.1002/prs.680150305</v>
      </c>
    </row>
    <row r="811" spans="1:10" ht="47.5" customHeight="1" x14ac:dyDescent="0.35">
      <c r="A811" s="31">
        <v>810</v>
      </c>
      <c r="B811" s="31">
        <v>1996</v>
      </c>
      <c r="C811" s="32" t="s">
        <v>6030</v>
      </c>
      <c r="D811" s="32" t="s">
        <v>6558</v>
      </c>
      <c r="E811" s="96" t="s">
        <v>6557</v>
      </c>
      <c r="F811" s="31">
        <v>15</v>
      </c>
      <c r="G811" s="31">
        <v>3</v>
      </c>
      <c r="H811" s="31" t="s">
        <v>5590</v>
      </c>
      <c r="I811" s="31" t="s">
        <v>6559</v>
      </c>
      <c r="J811" s="33" t="str">
        <f t="shared" si="12"/>
        <v>https://aiche.onlinelibrary.wiley.com/doi/abs/10.1002/prs.680150306</v>
      </c>
    </row>
    <row r="812" spans="1:10" ht="47.5" customHeight="1" x14ac:dyDescent="0.35">
      <c r="A812" s="31">
        <v>811</v>
      </c>
      <c r="B812" s="31">
        <v>1996</v>
      </c>
      <c r="C812" s="32" t="s">
        <v>6030</v>
      </c>
      <c r="D812" s="32" t="s">
        <v>6560</v>
      </c>
      <c r="E812" s="96" t="s">
        <v>997</v>
      </c>
      <c r="F812" s="31">
        <v>15</v>
      </c>
      <c r="G812" s="31">
        <v>3</v>
      </c>
      <c r="H812" s="31" t="s">
        <v>4356</v>
      </c>
      <c r="I812" s="31" t="s">
        <v>6561</v>
      </c>
      <c r="J812" s="33" t="str">
        <f t="shared" si="12"/>
        <v>https://aiche.onlinelibrary.wiley.com/doi/abs/10.1002/prs.680150307</v>
      </c>
    </row>
    <row r="813" spans="1:10" ht="47.5" customHeight="1" x14ac:dyDescent="0.35">
      <c r="A813" s="31">
        <v>812</v>
      </c>
      <c r="B813" s="31">
        <v>1996</v>
      </c>
      <c r="C813" s="32" t="s">
        <v>6030</v>
      </c>
      <c r="D813" s="32" t="s">
        <v>6563</v>
      </c>
      <c r="E813" s="96" t="s">
        <v>6562</v>
      </c>
      <c r="F813" s="31">
        <v>15</v>
      </c>
      <c r="G813" s="31">
        <v>3</v>
      </c>
      <c r="H813" s="31" t="s">
        <v>6564</v>
      </c>
      <c r="I813" s="31" t="s">
        <v>6565</v>
      </c>
      <c r="J813" s="33" t="str">
        <f t="shared" si="12"/>
        <v>https://aiche.onlinelibrary.wiley.com/doi/abs/10.1002/prs.680150308</v>
      </c>
    </row>
    <row r="814" spans="1:10" ht="47.5" customHeight="1" x14ac:dyDescent="0.35">
      <c r="A814" s="31">
        <v>813</v>
      </c>
      <c r="B814" s="31">
        <v>1996</v>
      </c>
      <c r="C814" s="32" t="s">
        <v>6030</v>
      </c>
      <c r="D814" s="32" t="s">
        <v>6567</v>
      </c>
      <c r="E814" s="96" t="s">
        <v>6566</v>
      </c>
      <c r="F814" s="31">
        <v>15</v>
      </c>
      <c r="G814" s="31">
        <v>3</v>
      </c>
      <c r="H814" s="31" t="s">
        <v>4140</v>
      </c>
      <c r="I814" s="31" t="s">
        <v>6568</v>
      </c>
      <c r="J814" s="33" t="str">
        <f t="shared" si="12"/>
        <v>https://aiche.onlinelibrary.wiley.com/doi/abs/10.1002/prs.680150309</v>
      </c>
    </row>
    <row r="815" spans="1:10" ht="47.5" customHeight="1" x14ac:dyDescent="0.35">
      <c r="A815" s="31">
        <v>814</v>
      </c>
      <c r="B815" s="31">
        <v>1996</v>
      </c>
      <c r="C815" s="32" t="s">
        <v>6030</v>
      </c>
      <c r="D815" s="32" t="s">
        <v>6570</v>
      </c>
      <c r="E815" s="96" t="s">
        <v>6569</v>
      </c>
      <c r="F815" s="31">
        <v>15</v>
      </c>
      <c r="G815" s="31">
        <v>3</v>
      </c>
      <c r="H815" s="31" t="s">
        <v>6571</v>
      </c>
      <c r="I815" s="31" t="s">
        <v>6572</v>
      </c>
      <c r="J815" s="33" t="str">
        <f t="shared" si="12"/>
        <v>https://aiche.onlinelibrary.wiley.com/doi/abs/10.1002/prs.680150310</v>
      </c>
    </row>
    <row r="816" spans="1:10" ht="47.5" customHeight="1" x14ac:dyDescent="0.35">
      <c r="A816" s="31">
        <v>815</v>
      </c>
      <c r="B816" s="31">
        <v>1996</v>
      </c>
      <c r="C816" s="32" t="s">
        <v>6030</v>
      </c>
      <c r="D816" s="32" t="s">
        <v>6574</v>
      </c>
      <c r="E816" s="96" t="s">
        <v>6573</v>
      </c>
      <c r="F816" s="31">
        <v>15</v>
      </c>
      <c r="G816" s="31">
        <v>3</v>
      </c>
      <c r="H816" s="31" t="s">
        <v>6575</v>
      </c>
      <c r="I816" s="31" t="s">
        <v>6576</v>
      </c>
      <c r="J816" s="33" t="str">
        <f t="shared" si="12"/>
        <v>https://aiche.onlinelibrary.wiley.com/doi/abs/10.1002/prs.680150311</v>
      </c>
    </row>
    <row r="817" spans="1:10" ht="47.5" customHeight="1" x14ac:dyDescent="0.35">
      <c r="A817" s="31">
        <v>816</v>
      </c>
      <c r="B817" s="31">
        <v>1996</v>
      </c>
      <c r="C817" s="32" t="s">
        <v>6030</v>
      </c>
      <c r="D817" s="32" t="s">
        <v>6578</v>
      </c>
      <c r="E817" s="96" t="s">
        <v>6577</v>
      </c>
      <c r="F817" s="31">
        <v>15</v>
      </c>
      <c r="G817" s="31">
        <v>3</v>
      </c>
      <c r="H817" s="31" t="s">
        <v>6579</v>
      </c>
      <c r="I817" s="31" t="s">
        <v>6580</v>
      </c>
      <c r="J817" s="33" t="str">
        <f t="shared" si="12"/>
        <v>https://aiche.onlinelibrary.wiley.com/doi/abs/10.1002/prs.680150312</v>
      </c>
    </row>
    <row r="818" spans="1:10" ht="47.5" customHeight="1" x14ac:dyDescent="0.35">
      <c r="A818" s="31">
        <v>817</v>
      </c>
      <c r="B818" s="31">
        <v>1996</v>
      </c>
      <c r="C818" s="32" t="s">
        <v>6030</v>
      </c>
      <c r="D818" s="32" t="s">
        <v>6582</v>
      </c>
      <c r="E818" s="96" t="s">
        <v>6581</v>
      </c>
      <c r="F818" s="31">
        <v>15</v>
      </c>
      <c r="G818" s="31">
        <v>3</v>
      </c>
      <c r="H818" s="31" t="s">
        <v>6583</v>
      </c>
      <c r="I818" s="31" t="s">
        <v>6584</v>
      </c>
      <c r="J818" s="33" t="str">
        <f t="shared" si="12"/>
        <v>https://aiche.onlinelibrary.wiley.com/doi/abs/10.1002/prs.680150313</v>
      </c>
    </row>
    <row r="819" spans="1:10" ht="47.5" customHeight="1" x14ac:dyDescent="0.35">
      <c r="A819" s="31">
        <v>818</v>
      </c>
      <c r="B819" s="31">
        <v>1996</v>
      </c>
      <c r="C819" s="32" t="s">
        <v>6030</v>
      </c>
      <c r="D819" s="32" t="s">
        <v>6586</v>
      </c>
      <c r="E819" s="96" t="s">
        <v>6585</v>
      </c>
      <c r="F819" s="31">
        <v>15</v>
      </c>
      <c r="G819" s="31">
        <v>4</v>
      </c>
      <c r="H819" s="31" t="s">
        <v>6587</v>
      </c>
      <c r="I819" s="31" t="s">
        <v>6588</v>
      </c>
      <c r="J819" s="33" t="str">
        <f t="shared" si="12"/>
        <v>https://aiche.onlinelibrary.wiley.com/doi/abs/10.1002/prs.680150402</v>
      </c>
    </row>
    <row r="820" spans="1:10" ht="47.5" customHeight="1" x14ac:dyDescent="0.35">
      <c r="A820" s="31">
        <v>819</v>
      </c>
      <c r="B820" s="31">
        <v>1996</v>
      </c>
      <c r="C820" s="32" t="s">
        <v>6030</v>
      </c>
      <c r="D820" s="32" t="s">
        <v>6504</v>
      </c>
      <c r="E820" s="96"/>
      <c r="F820" s="31">
        <v>15</v>
      </c>
      <c r="G820" s="31">
        <v>4</v>
      </c>
      <c r="H820" s="31" t="s">
        <v>6589</v>
      </c>
      <c r="I820" s="31" t="s">
        <v>6590</v>
      </c>
      <c r="J820" s="33" t="str">
        <f t="shared" si="12"/>
        <v>https://aiche.onlinelibrary.wiley.com/doi/abs/10.1002/prs.680150403</v>
      </c>
    </row>
    <row r="821" spans="1:10" ht="47.5" customHeight="1" x14ac:dyDescent="0.35">
      <c r="A821" s="31">
        <v>820</v>
      </c>
      <c r="B821" s="31">
        <v>1996</v>
      </c>
      <c r="C821" s="32" t="s">
        <v>6030</v>
      </c>
      <c r="D821" s="32" t="s">
        <v>6591</v>
      </c>
      <c r="E821" s="96" t="s">
        <v>914</v>
      </c>
      <c r="F821" s="31">
        <v>15</v>
      </c>
      <c r="G821" s="31">
        <v>4</v>
      </c>
      <c r="H821" s="31" t="s">
        <v>1694</v>
      </c>
      <c r="I821" s="31" t="s">
        <v>6592</v>
      </c>
      <c r="J821" s="33" t="str">
        <f t="shared" si="12"/>
        <v>https://aiche.onlinelibrary.wiley.com/doi/abs/10.1002/prs.680150404</v>
      </c>
    </row>
    <row r="822" spans="1:10" ht="47.5" customHeight="1" x14ac:dyDescent="0.35">
      <c r="A822" s="31">
        <v>821</v>
      </c>
      <c r="B822" s="31">
        <v>1996</v>
      </c>
      <c r="C822" s="32" t="s">
        <v>6030</v>
      </c>
      <c r="D822" s="32" t="s">
        <v>6594</v>
      </c>
      <c r="E822" s="96" t="s">
        <v>6593</v>
      </c>
      <c r="F822" s="31">
        <v>15</v>
      </c>
      <c r="G822" s="31">
        <v>4</v>
      </c>
      <c r="H822" s="31" t="s">
        <v>5820</v>
      </c>
      <c r="I822" s="31" t="s">
        <v>6595</v>
      </c>
      <c r="J822" s="33" t="str">
        <f t="shared" si="12"/>
        <v>https://aiche.onlinelibrary.wiley.com/doi/abs/10.1002/prs.680150405</v>
      </c>
    </row>
    <row r="823" spans="1:10" ht="47.5" customHeight="1" x14ac:dyDescent="0.35">
      <c r="A823" s="31">
        <v>822</v>
      </c>
      <c r="B823" s="31">
        <v>1996</v>
      </c>
      <c r="C823" s="32" t="s">
        <v>6030</v>
      </c>
      <c r="D823" s="32" t="s">
        <v>6596</v>
      </c>
      <c r="E823" s="96" t="s">
        <v>1443</v>
      </c>
      <c r="F823" s="31">
        <v>15</v>
      </c>
      <c r="G823" s="31">
        <v>4</v>
      </c>
      <c r="H823" s="31" t="s">
        <v>6597</v>
      </c>
      <c r="I823" s="31" t="s">
        <v>6598</v>
      </c>
      <c r="J823" s="33" t="str">
        <f t="shared" si="12"/>
        <v>https://aiche.onlinelibrary.wiley.com/doi/abs/10.1002/prs.680150406</v>
      </c>
    </row>
    <row r="824" spans="1:10" ht="47.5" customHeight="1" x14ac:dyDescent="0.35">
      <c r="A824" s="31">
        <v>823</v>
      </c>
      <c r="B824" s="31">
        <v>1996</v>
      </c>
      <c r="C824" s="32" t="s">
        <v>6030</v>
      </c>
      <c r="D824" s="32" t="s">
        <v>6599</v>
      </c>
      <c r="E824" s="96" t="s">
        <v>1816</v>
      </c>
      <c r="F824" s="31">
        <v>15</v>
      </c>
      <c r="G824" s="31">
        <v>4</v>
      </c>
      <c r="H824" s="31" t="s">
        <v>6600</v>
      </c>
      <c r="I824" s="31" t="s">
        <v>6601</v>
      </c>
      <c r="J824" s="33" t="str">
        <f t="shared" si="12"/>
        <v>https://aiche.onlinelibrary.wiley.com/doi/abs/10.1002/prs.680150407</v>
      </c>
    </row>
    <row r="825" spans="1:10" ht="47.5" customHeight="1" x14ac:dyDescent="0.35">
      <c r="A825" s="31">
        <v>824</v>
      </c>
      <c r="B825" s="31">
        <v>1996</v>
      </c>
      <c r="C825" s="32" t="s">
        <v>6030</v>
      </c>
      <c r="D825" s="32" t="s">
        <v>6603</v>
      </c>
      <c r="E825" s="96" t="s">
        <v>6602</v>
      </c>
      <c r="F825" s="31">
        <v>15</v>
      </c>
      <c r="G825" s="31">
        <v>4</v>
      </c>
      <c r="H825" s="31" t="s">
        <v>6326</v>
      </c>
      <c r="I825" s="31" t="s">
        <v>6604</v>
      </c>
      <c r="J825" s="33" t="str">
        <f t="shared" si="12"/>
        <v>https://aiche.onlinelibrary.wiley.com/doi/abs/10.1002/prs.680150408</v>
      </c>
    </row>
    <row r="826" spans="1:10" ht="47.5" customHeight="1" x14ac:dyDescent="0.35">
      <c r="A826" s="31">
        <v>825</v>
      </c>
      <c r="B826" s="31">
        <v>1996</v>
      </c>
      <c r="C826" s="32" t="s">
        <v>6030</v>
      </c>
      <c r="D826" s="32" t="s">
        <v>6606</v>
      </c>
      <c r="E826" s="96" t="s">
        <v>6605</v>
      </c>
      <c r="F826" s="31">
        <v>15</v>
      </c>
      <c r="G826" s="31">
        <v>4</v>
      </c>
      <c r="H826" s="31" t="s">
        <v>6607</v>
      </c>
      <c r="I826" s="31" t="s">
        <v>6608</v>
      </c>
      <c r="J826" s="33" t="str">
        <f t="shared" si="12"/>
        <v>https://aiche.onlinelibrary.wiley.com/doi/abs/10.1002/prs.680150409</v>
      </c>
    </row>
    <row r="827" spans="1:10" ht="47.5" customHeight="1" x14ac:dyDescent="0.35">
      <c r="A827" s="31">
        <v>826</v>
      </c>
      <c r="B827" s="31">
        <v>1996</v>
      </c>
      <c r="C827" s="32" t="s">
        <v>6030</v>
      </c>
      <c r="D827" s="32" t="s">
        <v>6610</v>
      </c>
      <c r="E827" s="96" t="s">
        <v>6609</v>
      </c>
      <c r="F827" s="31">
        <v>15</v>
      </c>
      <c r="G827" s="31">
        <v>4</v>
      </c>
      <c r="H827" s="31" t="s">
        <v>6611</v>
      </c>
      <c r="I827" s="31" t="s">
        <v>6612</v>
      </c>
      <c r="J827" s="33" t="str">
        <f t="shared" si="12"/>
        <v>https://aiche.onlinelibrary.wiley.com/doi/abs/10.1002/prs.680150410</v>
      </c>
    </row>
    <row r="828" spans="1:10" ht="47.5" customHeight="1" x14ac:dyDescent="0.35">
      <c r="A828" s="31">
        <v>827</v>
      </c>
      <c r="B828" s="31">
        <v>1996</v>
      </c>
      <c r="C828" s="32" t="s">
        <v>6030</v>
      </c>
      <c r="D828" s="32" t="s">
        <v>6614</v>
      </c>
      <c r="E828" s="96" t="s">
        <v>6613</v>
      </c>
      <c r="F828" s="31">
        <v>15</v>
      </c>
      <c r="G828" s="31">
        <v>4</v>
      </c>
      <c r="H828" s="31" t="s">
        <v>6615</v>
      </c>
      <c r="I828" s="31" t="s">
        <v>6616</v>
      </c>
      <c r="J828" s="33" t="str">
        <f t="shared" si="12"/>
        <v>https://aiche.onlinelibrary.wiley.com/doi/abs/10.1002/prs.680150411</v>
      </c>
    </row>
    <row r="829" spans="1:10" ht="47.5" customHeight="1" x14ac:dyDescent="0.35">
      <c r="A829" s="31">
        <v>828</v>
      </c>
      <c r="B829" s="31">
        <v>1996</v>
      </c>
      <c r="C829" s="32" t="s">
        <v>6030</v>
      </c>
      <c r="D829" s="32" t="s">
        <v>6617</v>
      </c>
      <c r="E829" s="96" t="s">
        <v>1772</v>
      </c>
      <c r="F829" s="31">
        <v>15</v>
      </c>
      <c r="G829" s="31">
        <v>4</v>
      </c>
      <c r="H829" s="31" t="s">
        <v>4446</v>
      </c>
      <c r="I829" s="31" t="s">
        <v>6618</v>
      </c>
      <c r="J829" s="33" t="str">
        <f t="shared" si="12"/>
        <v>https://aiche.onlinelibrary.wiley.com/doi/abs/10.1002/prs.680150412</v>
      </c>
    </row>
    <row r="830" spans="1:10" ht="47.5" customHeight="1" x14ac:dyDescent="0.35">
      <c r="A830" s="31">
        <v>829</v>
      </c>
      <c r="B830" s="31">
        <v>1996</v>
      </c>
      <c r="C830" s="32" t="s">
        <v>6030</v>
      </c>
      <c r="D830" s="32" t="s">
        <v>6620</v>
      </c>
      <c r="E830" s="96" t="s">
        <v>6619</v>
      </c>
      <c r="F830" s="31">
        <v>15</v>
      </c>
      <c r="G830" s="31">
        <v>4</v>
      </c>
      <c r="H830" s="31" t="s">
        <v>6621</v>
      </c>
      <c r="I830" s="31" t="s">
        <v>6622</v>
      </c>
      <c r="J830" s="33" t="str">
        <f t="shared" si="12"/>
        <v>https://aiche.onlinelibrary.wiley.com/doi/abs/10.1002/prs.680150413</v>
      </c>
    </row>
    <row r="831" spans="1:10" ht="47.5" customHeight="1" x14ac:dyDescent="0.35">
      <c r="A831" s="31">
        <v>830</v>
      </c>
      <c r="B831" s="31">
        <v>1997</v>
      </c>
      <c r="C831" s="32" t="s">
        <v>6030</v>
      </c>
      <c r="D831" s="32" t="s">
        <v>6623</v>
      </c>
      <c r="E831" s="96" t="s">
        <v>1826</v>
      </c>
      <c r="F831" s="31">
        <v>16</v>
      </c>
      <c r="G831" s="31">
        <v>1</v>
      </c>
      <c r="H831" s="31" t="s">
        <v>4208</v>
      </c>
      <c r="I831" s="31" t="s">
        <v>6624</v>
      </c>
      <c r="J831" s="33" t="str">
        <f t="shared" si="12"/>
        <v>https://aiche.onlinelibrary.wiley.com/doi/abs/10.1002/prs.680160104</v>
      </c>
    </row>
    <row r="832" spans="1:10" ht="47.5" customHeight="1" x14ac:dyDescent="0.35">
      <c r="A832" s="31">
        <v>831</v>
      </c>
      <c r="B832" s="31">
        <v>1997</v>
      </c>
      <c r="C832" s="32" t="s">
        <v>6030</v>
      </c>
      <c r="D832" s="32" t="s">
        <v>6626</v>
      </c>
      <c r="E832" s="96" t="s">
        <v>6625</v>
      </c>
      <c r="F832" s="31">
        <v>16</v>
      </c>
      <c r="G832" s="31">
        <v>1</v>
      </c>
      <c r="H832" s="31" t="s">
        <v>6627</v>
      </c>
      <c r="I832" s="31" t="s">
        <v>6628</v>
      </c>
      <c r="J832" s="33" t="str">
        <f t="shared" si="12"/>
        <v>https://aiche.onlinelibrary.wiley.com/doi/abs/10.1002/prs.680160105</v>
      </c>
    </row>
    <row r="833" spans="1:10" ht="47.5" customHeight="1" x14ac:dyDescent="0.35">
      <c r="A833" s="31">
        <v>832</v>
      </c>
      <c r="B833" s="31">
        <v>1997</v>
      </c>
      <c r="C833" s="32" t="s">
        <v>6030</v>
      </c>
      <c r="D833" s="32" t="s">
        <v>6630</v>
      </c>
      <c r="E833" s="96" t="s">
        <v>6629</v>
      </c>
      <c r="F833" s="31">
        <v>16</v>
      </c>
      <c r="G833" s="31">
        <v>1</v>
      </c>
      <c r="H833" s="31" t="s">
        <v>6631</v>
      </c>
      <c r="I833" s="31" t="s">
        <v>6632</v>
      </c>
      <c r="J833" s="33" t="str">
        <f t="shared" si="12"/>
        <v>https://aiche.onlinelibrary.wiley.com/doi/abs/10.1002/prs.680160106</v>
      </c>
    </row>
    <row r="834" spans="1:10" ht="47.5" customHeight="1" x14ac:dyDescent="0.35">
      <c r="A834" s="31">
        <v>833</v>
      </c>
      <c r="B834" s="31">
        <v>1997</v>
      </c>
      <c r="C834" s="32" t="s">
        <v>6030</v>
      </c>
      <c r="D834" s="32" t="s">
        <v>6634</v>
      </c>
      <c r="E834" s="96" t="s">
        <v>6633</v>
      </c>
      <c r="F834" s="31">
        <v>16</v>
      </c>
      <c r="G834" s="31">
        <v>1</v>
      </c>
      <c r="H834" s="31" t="s">
        <v>4483</v>
      </c>
      <c r="I834" s="31" t="s">
        <v>6635</v>
      </c>
      <c r="J834" s="33" t="str">
        <f t="shared" si="12"/>
        <v>https://aiche.onlinelibrary.wiley.com/doi/abs/10.1002/prs.680160107</v>
      </c>
    </row>
    <row r="835" spans="1:10" ht="47.5" customHeight="1" x14ac:dyDescent="0.35">
      <c r="A835" s="31">
        <v>834</v>
      </c>
      <c r="B835" s="31">
        <v>1997</v>
      </c>
      <c r="C835" s="32" t="s">
        <v>6030</v>
      </c>
      <c r="D835" s="32" t="s">
        <v>6637</v>
      </c>
      <c r="E835" s="96" t="s">
        <v>6636</v>
      </c>
      <c r="F835" s="31">
        <v>16</v>
      </c>
      <c r="G835" s="31">
        <v>1</v>
      </c>
      <c r="H835" s="31" t="s">
        <v>6638</v>
      </c>
      <c r="I835" s="31" t="s">
        <v>6639</v>
      </c>
      <c r="J835" s="33" t="str">
        <f t="shared" ref="J835:J898" si="13">HYPERLINK(I835)</f>
        <v>https://aiche.onlinelibrary.wiley.com/doi/abs/10.1002/prs.680160108</v>
      </c>
    </row>
    <row r="836" spans="1:10" ht="47.5" customHeight="1" x14ac:dyDescent="0.35">
      <c r="A836" s="31">
        <v>835</v>
      </c>
      <c r="B836" s="31">
        <v>1997</v>
      </c>
      <c r="C836" s="32" t="s">
        <v>6030</v>
      </c>
      <c r="D836" s="32" t="s">
        <v>6641</v>
      </c>
      <c r="E836" s="96" t="s">
        <v>6640</v>
      </c>
      <c r="F836" s="31">
        <v>16</v>
      </c>
      <c r="G836" s="31">
        <v>1</v>
      </c>
      <c r="H836" s="31" t="s">
        <v>6642</v>
      </c>
      <c r="I836" s="31" t="s">
        <v>6643</v>
      </c>
      <c r="J836" s="33" t="str">
        <f t="shared" si="13"/>
        <v>https://aiche.onlinelibrary.wiley.com/doi/abs/10.1002/prs.680160109</v>
      </c>
    </row>
    <row r="837" spans="1:10" ht="47.5" customHeight="1" x14ac:dyDescent="0.35">
      <c r="A837" s="31">
        <v>836</v>
      </c>
      <c r="B837" s="31">
        <v>1997</v>
      </c>
      <c r="C837" s="32" t="s">
        <v>6030</v>
      </c>
      <c r="D837" s="32" t="s">
        <v>6645</v>
      </c>
      <c r="E837" s="96" t="s">
        <v>6644</v>
      </c>
      <c r="F837" s="31">
        <v>16</v>
      </c>
      <c r="G837" s="31">
        <v>1</v>
      </c>
      <c r="H837" s="31" t="s">
        <v>6646</v>
      </c>
      <c r="I837" s="31" t="s">
        <v>6647</v>
      </c>
      <c r="J837" s="33" t="str">
        <f t="shared" si="13"/>
        <v>https://aiche.onlinelibrary.wiley.com/doi/abs/10.1002/prs.680160110</v>
      </c>
    </row>
    <row r="838" spans="1:10" ht="47.5" customHeight="1" x14ac:dyDescent="0.35">
      <c r="A838" s="31">
        <v>837</v>
      </c>
      <c r="B838" s="31">
        <v>1997</v>
      </c>
      <c r="C838" s="32" t="s">
        <v>6030</v>
      </c>
      <c r="D838" s="32" t="s">
        <v>6649</v>
      </c>
      <c r="E838" s="96" t="s">
        <v>6648</v>
      </c>
      <c r="F838" s="31">
        <v>16</v>
      </c>
      <c r="G838" s="31">
        <v>1</v>
      </c>
      <c r="H838" s="31" t="s">
        <v>1466</v>
      </c>
      <c r="I838" s="31" t="s">
        <v>6650</v>
      </c>
      <c r="J838" s="33" t="str">
        <f t="shared" si="13"/>
        <v>https://aiche.onlinelibrary.wiley.com/doi/abs/10.1002/prs.680160111</v>
      </c>
    </row>
    <row r="839" spans="1:10" ht="47.5" customHeight="1" x14ac:dyDescent="0.35">
      <c r="A839" s="31">
        <v>838</v>
      </c>
      <c r="B839" s="31">
        <v>1997</v>
      </c>
      <c r="C839" s="32" t="s">
        <v>6030</v>
      </c>
      <c r="D839" s="32" t="s">
        <v>6652</v>
      </c>
      <c r="E839" s="96" t="s">
        <v>6651</v>
      </c>
      <c r="F839" s="31">
        <v>16</v>
      </c>
      <c r="G839" s="31">
        <v>1</v>
      </c>
      <c r="H839" s="31" t="s">
        <v>6653</v>
      </c>
      <c r="I839" s="31" t="s">
        <v>6654</v>
      </c>
      <c r="J839" s="33" t="str">
        <f t="shared" si="13"/>
        <v>https://aiche.onlinelibrary.wiley.com/doi/abs/10.1002/prs.680160112</v>
      </c>
    </row>
    <row r="840" spans="1:10" ht="47.5" customHeight="1" x14ac:dyDescent="0.35">
      <c r="A840" s="31">
        <v>839</v>
      </c>
      <c r="B840" s="31">
        <v>1997</v>
      </c>
      <c r="C840" s="32" t="s">
        <v>6030</v>
      </c>
      <c r="D840" s="32" t="s">
        <v>6656</v>
      </c>
      <c r="E840" s="96" t="s">
        <v>6655</v>
      </c>
      <c r="F840" s="31">
        <v>16</v>
      </c>
      <c r="G840" s="31">
        <v>1</v>
      </c>
      <c r="H840" s="31" t="s">
        <v>6657</v>
      </c>
      <c r="I840" s="31" t="s">
        <v>6658</v>
      </c>
      <c r="J840" s="33" t="str">
        <f t="shared" si="13"/>
        <v>https://aiche.onlinelibrary.wiley.com/doi/abs/10.1002/prs.680160113</v>
      </c>
    </row>
    <row r="841" spans="1:10" ht="47.5" customHeight="1" x14ac:dyDescent="0.35">
      <c r="A841" s="31">
        <v>840</v>
      </c>
      <c r="B841" s="31">
        <v>1997</v>
      </c>
      <c r="C841" s="32" t="s">
        <v>6030</v>
      </c>
      <c r="D841" s="32" t="s">
        <v>6660</v>
      </c>
      <c r="E841" s="96" t="s">
        <v>6659</v>
      </c>
      <c r="F841" s="31">
        <v>16</v>
      </c>
      <c r="G841" s="31">
        <v>1</v>
      </c>
      <c r="H841" s="31" t="s">
        <v>6661</v>
      </c>
      <c r="I841" s="31" t="s">
        <v>6662</v>
      </c>
      <c r="J841" s="33" t="str">
        <f t="shared" si="13"/>
        <v>https://aiche.onlinelibrary.wiley.com/doi/abs/10.1002/prs.680160114</v>
      </c>
    </row>
    <row r="842" spans="1:10" ht="47.5" customHeight="1" x14ac:dyDescent="0.35">
      <c r="A842" s="31">
        <v>841</v>
      </c>
      <c r="B842" s="31">
        <v>1997</v>
      </c>
      <c r="C842" s="32" t="s">
        <v>6030</v>
      </c>
      <c r="D842" s="32" t="s">
        <v>6664</v>
      </c>
      <c r="E842" s="96" t="s">
        <v>6663</v>
      </c>
      <c r="F842" s="31">
        <v>16</v>
      </c>
      <c r="G842" s="31">
        <v>1</v>
      </c>
      <c r="H842" s="31" t="s">
        <v>6665</v>
      </c>
      <c r="I842" s="31" t="s">
        <v>6666</v>
      </c>
      <c r="J842" s="33" t="str">
        <f t="shared" si="13"/>
        <v>https://aiche.onlinelibrary.wiley.com/doi/abs/10.1002/prs.680160115</v>
      </c>
    </row>
    <row r="843" spans="1:10" ht="47.5" customHeight="1" x14ac:dyDescent="0.35">
      <c r="A843" s="31">
        <v>842</v>
      </c>
      <c r="B843" s="31">
        <v>1997</v>
      </c>
      <c r="C843" s="32" t="s">
        <v>6030</v>
      </c>
      <c r="D843" s="32" t="s">
        <v>6668</v>
      </c>
      <c r="E843" s="96" t="s">
        <v>6667</v>
      </c>
      <c r="F843" s="31">
        <v>16</v>
      </c>
      <c r="G843" s="31">
        <v>1</v>
      </c>
      <c r="H843" s="31" t="s">
        <v>6669</v>
      </c>
      <c r="I843" s="31" t="s">
        <v>6670</v>
      </c>
      <c r="J843" s="33" t="str">
        <f t="shared" si="13"/>
        <v>https://aiche.onlinelibrary.wiley.com/doi/abs/10.1002/prs.680160116</v>
      </c>
    </row>
    <row r="844" spans="1:10" ht="47.5" customHeight="1" x14ac:dyDescent="0.35">
      <c r="A844" s="31">
        <v>843</v>
      </c>
      <c r="B844" s="31">
        <v>1997</v>
      </c>
      <c r="C844" s="32" t="s">
        <v>6030</v>
      </c>
      <c r="D844" s="32" t="s">
        <v>4981</v>
      </c>
      <c r="E844" s="96" t="s">
        <v>1443</v>
      </c>
      <c r="F844" s="31">
        <v>16</v>
      </c>
      <c r="G844" s="31">
        <v>1</v>
      </c>
      <c r="H844" s="31" t="s">
        <v>6671</v>
      </c>
      <c r="I844" s="31" t="s">
        <v>6672</v>
      </c>
      <c r="J844" s="33" t="str">
        <f t="shared" si="13"/>
        <v>https://aiche.onlinelibrary.wiley.com/doi/abs/10.1002/prs.680160102</v>
      </c>
    </row>
    <row r="845" spans="1:10" ht="47.5" customHeight="1" x14ac:dyDescent="0.35">
      <c r="A845" s="31">
        <v>844</v>
      </c>
      <c r="B845" s="31">
        <v>1997</v>
      </c>
      <c r="C845" s="32" t="s">
        <v>6030</v>
      </c>
      <c r="D845" s="32" t="s">
        <v>6504</v>
      </c>
      <c r="E845" s="96"/>
      <c r="F845" s="31">
        <v>16</v>
      </c>
      <c r="G845" s="31">
        <v>1</v>
      </c>
      <c r="H845" s="31" t="s">
        <v>6673</v>
      </c>
      <c r="I845" s="31" t="s">
        <v>6674</v>
      </c>
      <c r="J845" s="33" t="str">
        <f t="shared" si="13"/>
        <v>https://aiche.onlinelibrary.wiley.com/doi/abs/10.1002/prs.680160103</v>
      </c>
    </row>
    <row r="846" spans="1:10" ht="47.5" customHeight="1" x14ac:dyDescent="0.35">
      <c r="A846" s="31">
        <v>845</v>
      </c>
      <c r="B846" s="31">
        <v>1997</v>
      </c>
      <c r="C846" s="32" t="s">
        <v>6030</v>
      </c>
      <c r="D846" s="32" t="s">
        <v>6676</v>
      </c>
      <c r="E846" s="96" t="s">
        <v>6675</v>
      </c>
      <c r="F846" s="31">
        <v>16</v>
      </c>
      <c r="G846" s="31">
        <v>2</v>
      </c>
      <c r="H846" s="31" t="s">
        <v>6677</v>
      </c>
      <c r="I846" s="31" t="s">
        <v>6678</v>
      </c>
      <c r="J846" s="33" t="str">
        <f t="shared" si="13"/>
        <v>https://aiche.onlinelibrary.wiley.com/doi/abs/10.1002/prs.680160203</v>
      </c>
    </row>
    <row r="847" spans="1:10" ht="47.5" customHeight="1" x14ac:dyDescent="0.35">
      <c r="A847" s="31">
        <v>846</v>
      </c>
      <c r="B847" s="31">
        <v>1997</v>
      </c>
      <c r="C847" s="32" t="s">
        <v>6030</v>
      </c>
      <c r="D847" s="32" t="s">
        <v>6680</v>
      </c>
      <c r="E847" s="96" t="s">
        <v>6679</v>
      </c>
      <c r="F847" s="31">
        <v>16</v>
      </c>
      <c r="G847" s="31">
        <v>2</v>
      </c>
      <c r="H847" s="31" t="s">
        <v>6246</v>
      </c>
      <c r="I847" s="31" t="s">
        <v>6681</v>
      </c>
      <c r="J847" s="33" t="str">
        <f t="shared" si="13"/>
        <v>https://aiche.onlinelibrary.wiley.com/doi/abs/10.1002/prs.680160204</v>
      </c>
    </row>
    <row r="848" spans="1:10" ht="47.5" customHeight="1" x14ac:dyDescent="0.35">
      <c r="A848" s="31">
        <v>847</v>
      </c>
      <c r="B848" s="31">
        <v>1997</v>
      </c>
      <c r="C848" s="32" t="s">
        <v>6030</v>
      </c>
      <c r="D848" s="32" t="s">
        <v>6683</v>
      </c>
      <c r="E848" s="96" t="s">
        <v>6682</v>
      </c>
      <c r="F848" s="31">
        <v>16</v>
      </c>
      <c r="G848" s="31">
        <v>2</v>
      </c>
      <c r="H848" s="31" t="s">
        <v>6684</v>
      </c>
      <c r="I848" s="31" t="s">
        <v>6685</v>
      </c>
      <c r="J848" s="33" t="str">
        <f t="shared" si="13"/>
        <v>https://aiche.onlinelibrary.wiley.com/doi/abs/10.1002/prs.680160205</v>
      </c>
    </row>
    <row r="849" spans="1:10" ht="47.5" customHeight="1" x14ac:dyDescent="0.35">
      <c r="A849" s="31">
        <v>848</v>
      </c>
      <c r="B849" s="31">
        <v>1997</v>
      </c>
      <c r="C849" s="32" t="s">
        <v>6030</v>
      </c>
      <c r="D849" s="32" t="s">
        <v>6686</v>
      </c>
      <c r="E849" s="96" t="s">
        <v>1816</v>
      </c>
      <c r="F849" s="31">
        <v>16</v>
      </c>
      <c r="G849" s="31">
        <v>2</v>
      </c>
      <c r="H849" s="31" t="s">
        <v>6687</v>
      </c>
      <c r="I849" s="31" t="s">
        <v>6688</v>
      </c>
      <c r="J849" s="33" t="str">
        <f t="shared" si="13"/>
        <v>https://aiche.onlinelibrary.wiley.com/doi/abs/10.1002/prs.680160206</v>
      </c>
    </row>
    <row r="850" spans="1:10" ht="47.5" customHeight="1" x14ac:dyDescent="0.35">
      <c r="A850" s="31">
        <v>849</v>
      </c>
      <c r="B850" s="31">
        <v>1997</v>
      </c>
      <c r="C850" s="32" t="s">
        <v>6030</v>
      </c>
      <c r="D850" s="32" t="s">
        <v>6690</v>
      </c>
      <c r="E850" s="96" t="s">
        <v>6689</v>
      </c>
      <c r="F850" s="31">
        <v>16</v>
      </c>
      <c r="G850" s="31">
        <v>2</v>
      </c>
      <c r="H850" s="31" t="s">
        <v>6691</v>
      </c>
      <c r="I850" s="31" t="s">
        <v>6692</v>
      </c>
      <c r="J850" s="33" t="str">
        <f t="shared" si="13"/>
        <v>https://aiche.onlinelibrary.wiley.com/doi/abs/10.1002/prs.680160207</v>
      </c>
    </row>
    <row r="851" spans="1:10" ht="47.5" customHeight="1" x14ac:dyDescent="0.35">
      <c r="A851" s="31">
        <v>850</v>
      </c>
      <c r="B851" s="31">
        <v>1997</v>
      </c>
      <c r="C851" s="32" t="s">
        <v>6030</v>
      </c>
      <c r="D851" s="32" t="s">
        <v>6693</v>
      </c>
      <c r="E851" s="96" t="s">
        <v>3507</v>
      </c>
      <c r="F851" s="31">
        <v>16</v>
      </c>
      <c r="G851" s="31">
        <v>2</v>
      </c>
      <c r="H851" s="31" t="s">
        <v>6694</v>
      </c>
      <c r="I851" s="31" t="s">
        <v>6695</v>
      </c>
      <c r="J851" s="33" t="str">
        <f t="shared" si="13"/>
        <v>https://aiche.onlinelibrary.wiley.com/doi/abs/10.1002/prs.680160208</v>
      </c>
    </row>
    <row r="852" spans="1:10" ht="47.5" customHeight="1" x14ac:dyDescent="0.35">
      <c r="A852" s="31">
        <v>851</v>
      </c>
      <c r="B852" s="31">
        <v>1997</v>
      </c>
      <c r="C852" s="32" t="s">
        <v>6030</v>
      </c>
      <c r="D852" s="32" t="s">
        <v>6696</v>
      </c>
      <c r="E852" s="96" t="s">
        <v>6404</v>
      </c>
      <c r="F852" s="31">
        <v>16</v>
      </c>
      <c r="G852" s="31">
        <v>2</v>
      </c>
      <c r="H852" s="31" t="s">
        <v>4550</v>
      </c>
      <c r="I852" s="31" t="s">
        <v>6697</v>
      </c>
      <c r="J852" s="33" t="str">
        <f t="shared" si="13"/>
        <v>https://aiche.onlinelibrary.wiley.com/doi/abs/10.1002/prs.680160209</v>
      </c>
    </row>
    <row r="853" spans="1:10" ht="47.5" customHeight="1" x14ac:dyDescent="0.35">
      <c r="A853" s="31">
        <v>852</v>
      </c>
      <c r="B853" s="31">
        <v>1997</v>
      </c>
      <c r="C853" s="32" t="s">
        <v>6030</v>
      </c>
      <c r="D853" s="32" t="s">
        <v>6699</v>
      </c>
      <c r="E853" s="96" t="s">
        <v>6698</v>
      </c>
      <c r="F853" s="31">
        <v>16</v>
      </c>
      <c r="G853" s="31">
        <v>2</v>
      </c>
      <c r="H853" s="31" t="s">
        <v>4553</v>
      </c>
      <c r="I853" s="31" t="s">
        <v>6700</v>
      </c>
      <c r="J853" s="33" t="str">
        <f t="shared" si="13"/>
        <v>https://aiche.onlinelibrary.wiley.com/doi/abs/10.1002/prs.680160210</v>
      </c>
    </row>
    <row r="854" spans="1:10" ht="47.5" customHeight="1" x14ac:dyDescent="0.35">
      <c r="A854" s="31">
        <v>853</v>
      </c>
      <c r="B854" s="31">
        <v>1997</v>
      </c>
      <c r="C854" s="32" t="s">
        <v>6030</v>
      </c>
      <c r="D854" s="32" t="s">
        <v>6701</v>
      </c>
      <c r="E854" s="96"/>
      <c r="F854" s="31">
        <v>16</v>
      </c>
      <c r="G854" s="31">
        <v>2</v>
      </c>
      <c r="H854" s="31" t="s">
        <v>6702</v>
      </c>
      <c r="I854" s="31" t="s">
        <v>6703</v>
      </c>
      <c r="J854" s="33" t="str">
        <f t="shared" si="13"/>
        <v>https://aiche.onlinelibrary.wiley.com/doi/abs/10.1002/prs.680160202</v>
      </c>
    </row>
    <row r="855" spans="1:10" ht="47.5" customHeight="1" x14ac:dyDescent="0.35">
      <c r="A855" s="31">
        <v>854</v>
      </c>
      <c r="B855" s="31">
        <v>1997</v>
      </c>
      <c r="C855" s="32" t="s">
        <v>6030</v>
      </c>
      <c r="D855" s="32" t="s">
        <v>6705</v>
      </c>
      <c r="E855" s="96" t="s">
        <v>6704</v>
      </c>
      <c r="F855" s="31">
        <v>16</v>
      </c>
      <c r="G855" s="31">
        <v>2</v>
      </c>
      <c r="H855" s="31" t="s">
        <v>6706</v>
      </c>
      <c r="I855" s="31" t="s">
        <v>6707</v>
      </c>
      <c r="J855" s="33" t="str">
        <f t="shared" si="13"/>
        <v>https://aiche.onlinelibrary.wiley.com/doi/abs/10.1002/prs.680160211</v>
      </c>
    </row>
    <row r="856" spans="1:10" ht="47.5" customHeight="1" x14ac:dyDescent="0.35">
      <c r="A856" s="31">
        <v>855</v>
      </c>
      <c r="B856" s="31">
        <v>1997</v>
      </c>
      <c r="C856" s="32" t="s">
        <v>6030</v>
      </c>
      <c r="D856" s="32" t="s">
        <v>6709</v>
      </c>
      <c r="E856" s="96" t="s">
        <v>6708</v>
      </c>
      <c r="F856" s="31">
        <v>16</v>
      </c>
      <c r="G856" s="31">
        <v>2</v>
      </c>
      <c r="H856" s="31" t="s">
        <v>6267</v>
      </c>
      <c r="I856" s="31" t="s">
        <v>6710</v>
      </c>
      <c r="J856" s="33" t="str">
        <f t="shared" si="13"/>
        <v>https://aiche.onlinelibrary.wiley.com/doi/abs/10.1002/prs.680160212</v>
      </c>
    </row>
    <row r="857" spans="1:10" ht="47.5" customHeight="1" x14ac:dyDescent="0.35">
      <c r="A857" s="31">
        <v>856</v>
      </c>
      <c r="B857" s="31">
        <v>1997</v>
      </c>
      <c r="C857" s="32" t="s">
        <v>6030</v>
      </c>
      <c r="D857" s="32" t="s">
        <v>6712</v>
      </c>
      <c r="E857" s="96" t="s">
        <v>6711</v>
      </c>
      <c r="F857" s="31">
        <v>16</v>
      </c>
      <c r="G857" s="31">
        <v>2</v>
      </c>
      <c r="H857" s="31" t="s">
        <v>6713</v>
      </c>
      <c r="I857" s="31" t="s">
        <v>6714</v>
      </c>
      <c r="J857" s="33" t="str">
        <f t="shared" si="13"/>
        <v>https://aiche.onlinelibrary.wiley.com/doi/abs/10.1002/prs.680160213</v>
      </c>
    </row>
    <row r="858" spans="1:10" ht="47.5" customHeight="1" x14ac:dyDescent="0.35">
      <c r="A858" s="31">
        <v>857</v>
      </c>
      <c r="B858" s="31">
        <v>1997</v>
      </c>
      <c r="C858" s="32" t="s">
        <v>6030</v>
      </c>
      <c r="D858" s="32" t="s">
        <v>6716</v>
      </c>
      <c r="E858" s="96" t="s">
        <v>6715</v>
      </c>
      <c r="F858" s="31">
        <v>16</v>
      </c>
      <c r="G858" s="31">
        <v>2</v>
      </c>
      <c r="H858" s="31" t="s">
        <v>6717</v>
      </c>
      <c r="I858" s="31" t="s">
        <v>6718</v>
      </c>
      <c r="J858" s="33" t="str">
        <f t="shared" si="13"/>
        <v>https://aiche.onlinelibrary.wiley.com/doi/abs/10.1002/prs.680160214</v>
      </c>
    </row>
    <row r="859" spans="1:10" ht="47.5" customHeight="1" x14ac:dyDescent="0.35">
      <c r="A859" s="31">
        <v>858</v>
      </c>
      <c r="B859" s="31">
        <v>1997</v>
      </c>
      <c r="C859" s="32" t="s">
        <v>6030</v>
      </c>
      <c r="D859" s="32" t="s">
        <v>6720</v>
      </c>
      <c r="E859" s="96" t="s">
        <v>6719</v>
      </c>
      <c r="F859" s="31">
        <v>16</v>
      </c>
      <c r="G859" s="31">
        <v>2</v>
      </c>
      <c r="H859" s="31" t="s">
        <v>6721</v>
      </c>
      <c r="I859" s="31" t="s">
        <v>6722</v>
      </c>
      <c r="J859" s="33" t="str">
        <f t="shared" si="13"/>
        <v>https://aiche.onlinelibrary.wiley.com/doi/abs/10.1002/prs.680160215</v>
      </c>
    </row>
    <row r="860" spans="1:10" ht="47.5" customHeight="1" x14ac:dyDescent="0.35">
      <c r="A860" s="31">
        <v>859</v>
      </c>
      <c r="B860" s="31">
        <v>1997</v>
      </c>
      <c r="C860" s="32" t="s">
        <v>6030</v>
      </c>
      <c r="D860" s="32" t="s">
        <v>6701</v>
      </c>
      <c r="E860" s="96"/>
      <c r="F860" s="31">
        <v>16</v>
      </c>
      <c r="G860" s="31">
        <v>3</v>
      </c>
      <c r="H860" s="31" t="s">
        <v>6723</v>
      </c>
      <c r="I860" s="31" t="s">
        <v>6724</v>
      </c>
      <c r="J860" s="33" t="str">
        <f t="shared" si="13"/>
        <v>https://aiche.onlinelibrary.wiley.com/doi/abs/10.1002/prs.680160302</v>
      </c>
    </row>
    <row r="861" spans="1:10" ht="47.5" customHeight="1" x14ac:dyDescent="0.35">
      <c r="A861" s="31">
        <v>860</v>
      </c>
      <c r="B861" s="31">
        <v>1997</v>
      </c>
      <c r="C861" s="32" t="s">
        <v>6030</v>
      </c>
      <c r="D861" s="32" t="s">
        <v>6726</v>
      </c>
      <c r="E861" s="96" t="s">
        <v>6725</v>
      </c>
      <c r="F861" s="31">
        <v>16</v>
      </c>
      <c r="G861" s="31">
        <v>3</v>
      </c>
      <c r="H861" s="31" t="s">
        <v>5940</v>
      </c>
      <c r="I861" s="31" t="s">
        <v>6727</v>
      </c>
      <c r="J861" s="33" t="str">
        <f t="shared" si="13"/>
        <v>https://aiche.onlinelibrary.wiley.com/doi/abs/10.1002/prs.680160303</v>
      </c>
    </row>
    <row r="862" spans="1:10" ht="47.5" customHeight="1" x14ac:dyDescent="0.35">
      <c r="A862" s="31">
        <v>861</v>
      </c>
      <c r="B862" s="31">
        <v>1997</v>
      </c>
      <c r="C862" s="32" t="s">
        <v>6030</v>
      </c>
      <c r="D862" s="32" t="s">
        <v>6729</v>
      </c>
      <c r="E862" s="96" t="s">
        <v>6728</v>
      </c>
      <c r="F862" s="31">
        <v>16</v>
      </c>
      <c r="G862" s="31">
        <v>3</v>
      </c>
      <c r="H862" s="31" t="s">
        <v>6730</v>
      </c>
      <c r="I862" s="31" t="s">
        <v>6731</v>
      </c>
      <c r="J862" s="33" t="str">
        <f t="shared" si="13"/>
        <v>https://aiche.onlinelibrary.wiley.com/doi/abs/10.1002/prs.680160304</v>
      </c>
    </row>
    <row r="863" spans="1:10" ht="47.5" customHeight="1" x14ac:dyDescent="0.35">
      <c r="A863" s="31">
        <v>862</v>
      </c>
      <c r="B863" s="31">
        <v>1997</v>
      </c>
      <c r="C863" s="32" t="s">
        <v>6030</v>
      </c>
      <c r="D863" s="32" t="s">
        <v>6733</v>
      </c>
      <c r="E863" s="96" t="s">
        <v>6732</v>
      </c>
      <c r="F863" s="31">
        <v>16</v>
      </c>
      <c r="G863" s="31">
        <v>3</v>
      </c>
      <c r="H863" s="31" t="s">
        <v>6734</v>
      </c>
      <c r="I863" s="31" t="s">
        <v>6735</v>
      </c>
      <c r="J863" s="33" t="str">
        <f t="shared" si="13"/>
        <v>https://aiche.onlinelibrary.wiley.com/doi/abs/10.1002/prs.680160305</v>
      </c>
    </row>
    <row r="864" spans="1:10" ht="47.5" customHeight="1" x14ac:dyDescent="0.35">
      <c r="A864" s="31">
        <v>863</v>
      </c>
      <c r="B864" s="31">
        <v>1997</v>
      </c>
      <c r="C864" s="32" t="s">
        <v>6030</v>
      </c>
      <c r="D864" s="32" t="s">
        <v>6737</v>
      </c>
      <c r="E864" s="96" t="s">
        <v>6736</v>
      </c>
      <c r="F864" s="31">
        <v>16</v>
      </c>
      <c r="G864" s="31">
        <v>3</v>
      </c>
      <c r="H864" s="31" t="s">
        <v>6738</v>
      </c>
      <c r="I864" s="31" t="s">
        <v>6739</v>
      </c>
      <c r="J864" s="33" t="str">
        <f t="shared" si="13"/>
        <v>https://aiche.onlinelibrary.wiley.com/doi/abs/10.1002/prs.680160306</v>
      </c>
    </row>
    <row r="865" spans="1:10" ht="47.5" customHeight="1" x14ac:dyDescent="0.35">
      <c r="A865" s="31">
        <v>864</v>
      </c>
      <c r="B865" s="31">
        <v>1997</v>
      </c>
      <c r="C865" s="32" t="s">
        <v>6030</v>
      </c>
      <c r="D865" s="32" t="s">
        <v>6741</v>
      </c>
      <c r="E865" s="96" t="s">
        <v>6740</v>
      </c>
      <c r="F865" s="31">
        <v>16</v>
      </c>
      <c r="G865" s="31">
        <v>3</v>
      </c>
      <c r="H865" s="31" t="s">
        <v>4132</v>
      </c>
      <c r="I865" s="31" t="s">
        <v>6742</v>
      </c>
      <c r="J865" s="33" t="str">
        <f t="shared" si="13"/>
        <v>https://aiche.onlinelibrary.wiley.com/doi/abs/10.1002/prs.680160307</v>
      </c>
    </row>
    <row r="866" spans="1:10" ht="47.5" customHeight="1" x14ac:dyDescent="0.35">
      <c r="A866" s="31">
        <v>865</v>
      </c>
      <c r="B866" s="31">
        <v>1997</v>
      </c>
      <c r="C866" s="32" t="s">
        <v>6030</v>
      </c>
      <c r="D866" s="32" t="s">
        <v>6744</v>
      </c>
      <c r="E866" s="96" t="s">
        <v>6743</v>
      </c>
      <c r="F866" s="31">
        <v>16</v>
      </c>
      <c r="G866" s="31">
        <v>3</v>
      </c>
      <c r="H866" s="31" t="s">
        <v>4136</v>
      </c>
      <c r="I866" s="31" t="s">
        <v>6745</v>
      </c>
      <c r="J866" s="33" t="str">
        <f t="shared" si="13"/>
        <v>https://aiche.onlinelibrary.wiley.com/doi/abs/10.1002/prs.680160308</v>
      </c>
    </row>
    <row r="867" spans="1:10" ht="47.5" customHeight="1" x14ac:dyDescent="0.35">
      <c r="A867" s="31">
        <v>866</v>
      </c>
      <c r="B867" s="31">
        <v>1997</v>
      </c>
      <c r="C867" s="32" t="s">
        <v>6030</v>
      </c>
      <c r="D867" s="32" t="s">
        <v>6747</v>
      </c>
      <c r="E867" s="96" t="s">
        <v>6746</v>
      </c>
      <c r="F867" s="31">
        <v>16</v>
      </c>
      <c r="G867" s="31">
        <v>3</v>
      </c>
      <c r="H867" s="31" t="s">
        <v>4364</v>
      </c>
      <c r="I867" s="31" t="s">
        <v>6748</v>
      </c>
      <c r="J867" s="33" t="str">
        <f t="shared" si="13"/>
        <v>https://aiche.onlinelibrary.wiley.com/doi/abs/10.1002/prs.680160309</v>
      </c>
    </row>
    <row r="868" spans="1:10" ht="47.5" customHeight="1" x14ac:dyDescent="0.35">
      <c r="A868" s="31">
        <v>867</v>
      </c>
      <c r="B868" s="31">
        <v>1997</v>
      </c>
      <c r="C868" s="32" t="s">
        <v>6030</v>
      </c>
      <c r="D868" s="32" t="s">
        <v>6750</v>
      </c>
      <c r="E868" s="96" t="s">
        <v>6749</v>
      </c>
      <c r="F868" s="31">
        <v>16</v>
      </c>
      <c r="G868" s="31">
        <v>3</v>
      </c>
      <c r="H868" s="31" t="s">
        <v>6751</v>
      </c>
      <c r="I868" s="31" t="s">
        <v>6752</v>
      </c>
      <c r="J868" s="33" t="str">
        <f t="shared" si="13"/>
        <v>https://aiche.onlinelibrary.wiley.com/doi/abs/10.1002/prs.680160310</v>
      </c>
    </row>
    <row r="869" spans="1:10" ht="47.5" customHeight="1" x14ac:dyDescent="0.35">
      <c r="A869" s="31">
        <v>868</v>
      </c>
      <c r="B869" s="31">
        <v>1997</v>
      </c>
      <c r="C869" s="32" t="s">
        <v>6030</v>
      </c>
      <c r="D869" s="32" t="s">
        <v>6753</v>
      </c>
      <c r="E869" s="96" t="s">
        <v>914</v>
      </c>
      <c r="F869" s="31">
        <v>16</v>
      </c>
      <c r="G869" s="31">
        <v>3</v>
      </c>
      <c r="H869" s="31" t="s">
        <v>6754</v>
      </c>
      <c r="I869" s="31" t="s">
        <v>6755</v>
      </c>
      <c r="J869" s="33" t="str">
        <f t="shared" si="13"/>
        <v>https://aiche.onlinelibrary.wiley.com/doi/abs/10.1002/prs.680160311</v>
      </c>
    </row>
    <row r="870" spans="1:10" ht="47.5" customHeight="1" x14ac:dyDescent="0.35">
      <c r="A870" s="31">
        <v>869</v>
      </c>
      <c r="B870" s="31">
        <v>1997</v>
      </c>
      <c r="C870" s="32" t="s">
        <v>6030</v>
      </c>
      <c r="D870" s="32" t="s">
        <v>6757</v>
      </c>
      <c r="E870" s="96" t="s">
        <v>6756</v>
      </c>
      <c r="F870" s="31">
        <v>16</v>
      </c>
      <c r="G870" s="31">
        <v>3</v>
      </c>
      <c r="H870" s="31" t="s">
        <v>6758</v>
      </c>
      <c r="I870" s="31" t="s">
        <v>6759</v>
      </c>
      <c r="J870" s="33" t="str">
        <f t="shared" si="13"/>
        <v>https://aiche.onlinelibrary.wiley.com/doi/abs/10.1002/prs.680160312</v>
      </c>
    </row>
    <row r="871" spans="1:10" ht="47.5" customHeight="1" x14ac:dyDescent="0.35">
      <c r="A871" s="31">
        <v>870</v>
      </c>
      <c r="B871" s="31">
        <v>1997</v>
      </c>
      <c r="C871" s="32" t="s">
        <v>6030</v>
      </c>
      <c r="D871" s="32" t="s">
        <v>6761</v>
      </c>
      <c r="E871" s="96" t="s">
        <v>6760</v>
      </c>
      <c r="F871" s="31">
        <v>16</v>
      </c>
      <c r="G871" s="31">
        <v>3</v>
      </c>
      <c r="H871" s="31" t="s">
        <v>6762</v>
      </c>
      <c r="I871" s="31" t="s">
        <v>6763</v>
      </c>
      <c r="J871" s="33" t="str">
        <f t="shared" si="13"/>
        <v>https://aiche.onlinelibrary.wiley.com/doi/abs/10.1002/prs.680160313</v>
      </c>
    </row>
    <row r="872" spans="1:10" ht="47.5" customHeight="1" x14ac:dyDescent="0.35">
      <c r="A872" s="31">
        <v>871</v>
      </c>
      <c r="B872" s="31">
        <v>1997</v>
      </c>
      <c r="C872" s="32" t="s">
        <v>6030</v>
      </c>
      <c r="D872" s="32" t="s">
        <v>6765</v>
      </c>
      <c r="E872" s="96" t="s">
        <v>6764</v>
      </c>
      <c r="F872" s="31">
        <v>16</v>
      </c>
      <c r="G872" s="31">
        <v>3</v>
      </c>
      <c r="H872" s="31" t="s">
        <v>6766</v>
      </c>
      <c r="I872" s="31" t="s">
        <v>6767</v>
      </c>
      <c r="J872" s="33" t="str">
        <f t="shared" si="13"/>
        <v>https://aiche.onlinelibrary.wiley.com/doi/abs/10.1002/prs.680160314</v>
      </c>
    </row>
    <row r="873" spans="1:10" ht="47.5" customHeight="1" x14ac:dyDescent="0.35">
      <c r="A873" s="31">
        <v>872</v>
      </c>
      <c r="B873" s="31">
        <v>1997</v>
      </c>
      <c r="C873" s="32" t="s">
        <v>6030</v>
      </c>
      <c r="D873" s="32" t="s">
        <v>6701</v>
      </c>
      <c r="E873" s="96"/>
      <c r="F873" s="31">
        <v>16</v>
      </c>
      <c r="G873" s="31">
        <v>4</v>
      </c>
      <c r="H873" s="31" t="s">
        <v>6768</v>
      </c>
      <c r="I873" s="31" t="s">
        <v>6769</v>
      </c>
      <c r="J873" s="33" t="str">
        <f t="shared" si="13"/>
        <v>https://aiche.onlinelibrary.wiley.com/doi/abs/10.1002/prs.680160402</v>
      </c>
    </row>
    <row r="874" spans="1:10" ht="47.5" customHeight="1" x14ac:dyDescent="0.35">
      <c r="A874" s="31">
        <v>873</v>
      </c>
      <c r="B874" s="31">
        <v>1997</v>
      </c>
      <c r="C874" s="32" t="s">
        <v>6030</v>
      </c>
      <c r="D874" s="32" t="s">
        <v>6770</v>
      </c>
      <c r="E874" s="96" t="s">
        <v>3186</v>
      </c>
      <c r="F874" s="31">
        <v>16</v>
      </c>
      <c r="G874" s="31">
        <v>4</v>
      </c>
      <c r="H874" s="31" t="s">
        <v>6771</v>
      </c>
      <c r="I874" s="31" t="s">
        <v>6772</v>
      </c>
      <c r="J874" s="33" t="str">
        <f t="shared" si="13"/>
        <v>https://aiche.onlinelibrary.wiley.com/doi/abs/10.1002/prs.680160403</v>
      </c>
    </row>
    <row r="875" spans="1:10" ht="47.5" customHeight="1" x14ac:dyDescent="0.35">
      <c r="A875" s="31">
        <v>874</v>
      </c>
      <c r="B875" s="31">
        <v>1997</v>
      </c>
      <c r="C875" s="32" t="s">
        <v>6030</v>
      </c>
      <c r="D875" s="32" t="s">
        <v>6774</v>
      </c>
      <c r="E875" s="96" t="s">
        <v>6773</v>
      </c>
      <c r="F875" s="31">
        <v>16</v>
      </c>
      <c r="G875" s="31">
        <v>4</v>
      </c>
      <c r="H875" s="31" t="s">
        <v>6775</v>
      </c>
      <c r="I875" s="31" t="s">
        <v>6776</v>
      </c>
      <c r="J875" s="33" t="str">
        <f t="shared" si="13"/>
        <v>https://aiche.onlinelibrary.wiley.com/doi/abs/10.1002/prs.680160404</v>
      </c>
    </row>
    <row r="876" spans="1:10" ht="47.5" customHeight="1" x14ac:dyDescent="0.35">
      <c r="A876" s="31">
        <v>875</v>
      </c>
      <c r="B876" s="31">
        <v>1997</v>
      </c>
      <c r="C876" s="32" t="s">
        <v>6030</v>
      </c>
      <c r="D876" s="32" t="s">
        <v>6778</v>
      </c>
      <c r="E876" s="96" t="s">
        <v>6777</v>
      </c>
      <c r="F876" s="31">
        <v>16</v>
      </c>
      <c r="G876" s="31">
        <v>4</v>
      </c>
      <c r="H876" s="31" t="s">
        <v>6779</v>
      </c>
      <c r="I876" s="31" t="s">
        <v>6780</v>
      </c>
      <c r="J876" s="33" t="str">
        <f t="shared" si="13"/>
        <v>https://aiche.onlinelibrary.wiley.com/doi/abs/10.1002/prs.680160405</v>
      </c>
    </row>
    <row r="877" spans="1:10" ht="47.5" customHeight="1" x14ac:dyDescent="0.35">
      <c r="A877" s="31">
        <v>876</v>
      </c>
      <c r="B877" s="31">
        <v>1997</v>
      </c>
      <c r="C877" s="32" t="s">
        <v>6030</v>
      </c>
      <c r="D877" s="32" t="s">
        <v>6782</v>
      </c>
      <c r="E877" s="96" t="s">
        <v>6781</v>
      </c>
      <c r="F877" s="31">
        <v>16</v>
      </c>
      <c r="G877" s="31">
        <v>4</v>
      </c>
      <c r="H877" s="31" t="s">
        <v>6783</v>
      </c>
      <c r="I877" s="31" t="s">
        <v>6784</v>
      </c>
      <c r="J877" s="33" t="str">
        <f t="shared" si="13"/>
        <v>https://aiche.onlinelibrary.wiley.com/doi/abs/10.1002/prs.680160406</v>
      </c>
    </row>
    <row r="878" spans="1:10" ht="47.5" customHeight="1" x14ac:dyDescent="0.35">
      <c r="A878" s="31">
        <v>877</v>
      </c>
      <c r="B878" s="31">
        <v>1997</v>
      </c>
      <c r="C878" s="32" t="s">
        <v>6030</v>
      </c>
      <c r="D878" s="32" t="s">
        <v>6786</v>
      </c>
      <c r="E878" s="96" t="s">
        <v>6785</v>
      </c>
      <c r="F878" s="31">
        <v>16</v>
      </c>
      <c r="G878" s="31">
        <v>4</v>
      </c>
      <c r="H878" s="31" t="s">
        <v>6787</v>
      </c>
      <c r="I878" s="31" t="s">
        <v>6788</v>
      </c>
      <c r="J878" s="33" t="str">
        <f t="shared" si="13"/>
        <v>https://aiche.onlinelibrary.wiley.com/doi/abs/10.1002/prs.680160407</v>
      </c>
    </row>
    <row r="879" spans="1:10" ht="47.5" customHeight="1" x14ac:dyDescent="0.35">
      <c r="A879" s="31">
        <v>878</v>
      </c>
      <c r="B879" s="31">
        <v>1997</v>
      </c>
      <c r="C879" s="32" t="s">
        <v>6030</v>
      </c>
      <c r="D879" s="32" t="s">
        <v>6790</v>
      </c>
      <c r="E879" s="96" t="s">
        <v>6789</v>
      </c>
      <c r="F879" s="31">
        <v>16</v>
      </c>
      <c r="G879" s="31">
        <v>4</v>
      </c>
      <c r="H879" s="31" t="s">
        <v>6791</v>
      </c>
      <c r="I879" s="31" t="s">
        <v>6792</v>
      </c>
      <c r="J879" s="33" t="str">
        <f t="shared" si="13"/>
        <v>https://aiche.onlinelibrary.wiley.com/doi/abs/10.1002/prs.680160408</v>
      </c>
    </row>
    <row r="880" spans="1:10" ht="47.5" customHeight="1" x14ac:dyDescent="0.35">
      <c r="A880" s="31">
        <v>879</v>
      </c>
      <c r="B880" s="31">
        <v>1997</v>
      </c>
      <c r="C880" s="32" t="s">
        <v>6030</v>
      </c>
      <c r="D880" s="32" t="s">
        <v>6794</v>
      </c>
      <c r="E880" s="96" t="s">
        <v>6793</v>
      </c>
      <c r="F880" s="31">
        <v>16</v>
      </c>
      <c r="G880" s="31">
        <v>4</v>
      </c>
      <c r="H880" s="31" t="s">
        <v>6795</v>
      </c>
      <c r="I880" s="31" t="s">
        <v>6796</v>
      </c>
      <c r="J880" s="33" t="str">
        <f t="shared" si="13"/>
        <v>https://aiche.onlinelibrary.wiley.com/doi/abs/10.1002/prs.680160409</v>
      </c>
    </row>
    <row r="881" spans="1:10" ht="47.5" customHeight="1" x14ac:dyDescent="0.35">
      <c r="A881" s="31">
        <v>880</v>
      </c>
      <c r="B881" s="31">
        <v>1997</v>
      </c>
      <c r="C881" s="32" t="s">
        <v>6030</v>
      </c>
      <c r="D881" s="32" t="s">
        <v>6797</v>
      </c>
      <c r="E881" s="96" t="s">
        <v>6655</v>
      </c>
      <c r="F881" s="31">
        <v>16</v>
      </c>
      <c r="G881" s="31">
        <v>4</v>
      </c>
      <c r="H881" s="31" t="s">
        <v>6798</v>
      </c>
      <c r="I881" s="31" t="s">
        <v>6799</v>
      </c>
      <c r="J881" s="33" t="str">
        <f t="shared" si="13"/>
        <v>https://aiche.onlinelibrary.wiley.com/doi/abs/10.1002/prs.680160410</v>
      </c>
    </row>
    <row r="882" spans="1:10" ht="47.5" customHeight="1" x14ac:dyDescent="0.35">
      <c r="A882" s="31">
        <v>881</v>
      </c>
      <c r="B882" s="31">
        <v>1997</v>
      </c>
      <c r="C882" s="32" t="s">
        <v>6030</v>
      </c>
      <c r="D882" s="32" t="s">
        <v>6801</v>
      </c>
      <c r="E882" s="96" t="s">
        <v>6800</v>
      </c>
      <c r="F882" s="31">
        <v>16</v>
      </c>
      <c r="G882" s="31">
        <v>4</v>
      </c>
      <c r="H882" s="31" t="s">
        <v>5710</v>
      </c>
      <c r="I882" s="31" t="s">
        <v>6802</v>
      </c>
      <c r="J882" s="33" t="str">
        <f t="shared" si="13"/>
        <v>https://aiche.onlinelibrary.wiley.com/doi/abs/10.1002/prs.680160411</v>
      </c>
    </row>
    <row r="883" spans="1:10" ht="47.5" customHeight="1" x14ac:dyDescent="0.35">
      <c r="A883" s="31">
        <v>882</v>
      </c>
      <c r="B883" s="31">
        <v>1998</v>
      </c>
      <c r="C883" s="32" t="s">
        <v>6030</v>
      </c>
      <c r="D883" s="32" t="s">
        <v>6803</v>
      </c>
      <c r="E883" s="96" t="s">
        <v>2762</v>
      </c>
      <c r="F883" s="31">
        <v>17</v>
      </c>
      <c r="G883" s="31">
        <v>1</v>
      </c>
      <c r="H883" s="31" t="s">
        <v>6804</v>
      </c>
      <c r="I883" s="31" t="s">
        <v>6805</v>
      </c>
      <c r="J883" s="33" t="str">
        <f t="shared" si="13"/>
        <v>https://aiche.onlinelibrary.wiley.com/doi/abs/10.1002/prs.680170103</v>
      </c>
    </row>
    <row r="884" spans="1:10" ht="47.5" customHeight="1" x14ac:dyDescent="0.35">
      <c r="A884" s="31">
        <v>883</v>
      </c>
      <c r="B884" s="31">
        <v>1998</v>
      </c>
      <c r="C884" s="32" t="s">
        <v>6030</v>
      </c>
      <c r="D884" s="32" t="s">
        <v>6807</v>
      </c>
      <c r="E884" s="96" t="s">
        <v>6806</v>
      </c>
      <c r="F884" s="31">
        <v>17</v>
      </c>
      <c r="G884" s="31">
        <v>1</v>
      </c>
      <c r="H884" s="31" t="s">
        <v>6808</v>
      </c>
      <c r="I884" s="31" t="s">
        <v>6809</v>
      </c>
      <c r="J884" s="33" t="str">
        <f t="shared" si="13"/>
        <v>https://aiche.onlinelibrary.wiley.com/doi/abs/10.1002/prs.680170104</v>
      </c>
    </row>
    <row r="885" spans="1:10" ht="47.5" customHeight="1" x14ac:dyDescent="0.35">
      <c r="A885" s="31">
        <v>884</v>
      </c>
      <c r="B885" s="31">
        <v>1998</v>
      </c>
      <c r="C885" s="32" t="s">
        <v>6030</v>
      </c>
      <c r="D885" s="32" t="s">
        <v>6811</v>
      </c>
      <c r="E885" s="96" t="s">
        <v>6810</v>
      </c>
      <c r="F885" s="31">
        <v>17</v>
      </c>
      <c r="G885" s="31">
        <v>1</v>
      </c>
      <c r="H885" s="31" t="s">
        <v>4718</v>
      </c>
      <c r="I885" s="31" t="s">
        <v>6812</v>
      </c>
      <c r="J885" s="33" t="str">
        <f t="shared" si="13"/>
        <v>https://aiche.onlinelibrary.wiley.com/doi/abs/10.1002/prs.680170105</v>
      </c>
    </row>
    <row r="886" spans="1:10" ht="47.5" customHeight="1" x14ac:dyDescent="0.35">
      <c r="A886" s="31">
        <v>885</v>
      </c>
      <c r="B886" s="31">
        <v>1998</v>
      </c>
      <c r="C886" s="32" t="s">
        <v>6030</v>
      </c>
      <c r="D886" s="32" t="s">
        <v>6813</v>
      </c>
      <c r="E886" s="96" t="s">
        <v>747</v>
      </c>
      <c r="F886" s="31">
        <v>17</v>
      </c>
      <c r="G886" s="31">
        <v>1</v>
      </c>
      <c r="H886" s="31" t="s">
        <v>6814</v>
      </c>
      <c r="I886" s="31" t="s">
        <v>6815</v>
      </c>
      <c r="J886" s="33" t="str">
        <f t="shared" si="13"/>
        <v>https://aiche.onlinelibrary.wiley.com/doi/abs/10.1002/prs.680170106</v>
      </c>
    </row>
    <row r="887" spans="1:10" ht="47.5" customHeight="1" x14ac:dyDescent="0.35">
      <c r="A887" s="31">
        <v>886</v>
      </c>
      <c r="B887" s="31">
        <v>1998</v>
      </c>
      <c r="C887" s="32" t="s">
        <v>6030</v>
      </c>
      <c r="D887" s="32" t="s">
        <v>6816</v>
      </c>
      <c r="E887" s="96" t="s">
        <v>804</v>
      </c>
      <c r="F887" s="31">
        <v>17</v>
      </c>
      <c r="G887" s="31">
        <v>1</v>
      </c>
      <c r="H887" s="31" t="s">
        <v>1452</v>
      </c>
      <c r="I887" s="31" t="s">
        <v>6817</v>
      </c>
      <c r="J887" s="33" t="str">
        <f t="shared" si="13"/>
        <v>https://aiche.onlinelibrary.wiley.com/doi/abs/10.1002/prs.680170107</v>
      </c>
    </row>
    <row r="888" spans="1:10" ht="47.5" customHeight="1" x14ac:dyDescent="0.35">
      <c r="A888" s="31">
        <v>887</v>
      </c>
      <c r="B888" s="31">
        <v>1998</v>
      </c>
      <c r="C888" s="32" t="s">
        <v>6030</v>
      </c>
      <c r="D888" s="32" t="s">
        <v>6819</v>
      </c>
      <c r="E888" s="96" t="s">
        <v>6818</v>
      </c>
      <c r="F888" s="31">
        <v>17</v>
      </c>
      <c r="G888" s="31">
        <v>1</v>
      </c>
      <c r="H888" s="31" t="s">
        <v>6820</v>
      </c>
      <c r="I888" s="31" t="s">
        <v>6821</v>
      </c>
      <c r="J888" s="33" t="str">
        <f t="shared" si="13"/>
        <v>https://aiche.onlinelibrary.wiley.com/doi/abs/10.1002/prs.680170108</v>
      </c>
    </row>
    <row r="889" spans="1:10" ht="47.5" customHeight="1" x14ac:dyDescent="0.35">
      <c r="A889" s="31">
        <v>888</v>
      </c>
      <c r="B889" s="31">
        <v>1998</v>
      </c>
      <c r="C889" s="32" t="s">
        <v>6030</v>
      </c>
      <c r="D889" s="32" t="s">
        <v>6822</v>
      </c>
      <c r="E889" s="96" t="s">
        <v>2937</v>
      </c>
      <c r="F889" s="31">
        <v>17</v>
      </c>
      <c r="G889" s="31">
        <v>1</v>
      </c>
      <c r="H889" s="31" t="s">
        <v>6823</v>
      </c>
      <c r="I889" s="31" t="s">
        <v>6824</v>
      </c>
      <c r="J889" s="33" t="str">
        <f t="shared" si="13"/>
        <v>https://aiche.onlinelibrary.wiley.com/doi/abs/10.1002/prs.680170109</v>
      </c>
    </row>
    <row r="890" spans="1:10" ht="47.5" customHeight="1" x14ac:dyDescent="0.35">
      <c r="A890" s="31">
        <v>889</v>
      </c>
      <c r="B890" s="31">
        <v>1998</v>
      </c>
      <c r="C890" s="32" t="s">
        <v>6030</v>
      </c>
      <c r="D890" s="32" t="s">
        <v>6825</v>
      </c>
      <c r="E890" s="96" t="s">
        <v>6728</v>
      </c>
      <c r="F890" s="31">
        <v>17</v>
      </c>
      <c r="G890" s="31">
        <v>1</v>
      </c>
      <c r="H890" s="31" t="s">
        <v>6826</v>
      </c>
      <c r="I890" s="31" t="s">
        <v>6827</v>
      </c>
      <c r="J890" s="33" t="str">
        <f t="shared" si="13"/>
        <v>https://aiche.onlinelibrary.wiley.com/doi/abs/10.1002/prs.680170110</v>
      </c>
    </row>
    <row r="891" spans="1:10" ht="47.5" customHeight="1" x14ac:dyDescent="0.35">
      <c r="A891" s="31">
        <v>890</v>
      </c>
      <c r="B891" s="31">
        <v>1998</v>
      </c>
      <c r="C891" s="32" t="s">
        <v>6030</v>
      </c>
      <c r="D891" s="32" t="s">
        <v>6829</v>
      </c>
      <c r="E891" s="96" t="s">
        <v>6828</v>
      </c>
      <c r="F891" s="31">
        <v>17</v>
      </c>
      <c r="G891" s="31">
        <v>1</v>
      </c>
      <c r="H891" s="31" t="s">
        <v>6830</v>
      </c>
      <c r="I891" s="31" t="s">
        <v>6831</v>
      </c>
      <c r="J891" s="33" t="str">
        <f t="shared" si="13"/>
        <v>https://aiche.onlinelibrary.wiley.com/doi/abs/10.1002/prs.680170111</v>
      </c>
    </row>
    <row r="892" spans="1:10" ht="47.5" customHeight="1" x14ac:dyDescent="0.35">
      <c r="A892" s="31">
        <v>891</v>
      </c>
      <c r="B892" s="31">
        <v>1998</v>
      </c>
      <c r="C892" s="32" t="s">
        <v>6030</v>
      </c>
      <c r="D892" s="32" t="s">
        <v>6833</v>
      </c>
      <c r="E892" s="96" t="s">
        <v>6832</v>
      </c>
      <c r="F892" s="31">
        <v>17</v>
      </c>
      <c r="G892" s="31">
        <v>1</v>
      </c>
      <c r="H892" s="31" t="s">
        <v>6834</v>
      </c>
      <c r="I892" s="31" t="s">
        <v>6835</v>
      </c>
      <c r="J892" s="33" t="str">
        <f t="shared" si="13"/>
        <v>https://aiche.onlinelibrary.wiley.com/doi/abs/10.1002/prs.680170112</v>
      </c>
    </row>
    <row r="893" spans="1:10" ht="47.5" customHeight="1" x14ac:dyDescent="0.35">
      <c r="A893" s="31">
        <v>892</v>
      </c>
      <c r="B893" s="31">
        <v>1998</v>
      </c>
      <c r="C893" s="32" t="s">
        <v>6030</v>
      </c>
      <c r="D893" s="32" t="s">
        <v>6837</v>
      </c>
      <c r="E893" s="96" t="s">
        <v>6836</v>
      </c>
      <c r="F893" s="31">
        <v>17</v>
      </c>
      <c r="G893" s="31">
        <v>1</v>
      </c>
      <c r="H893" s="31" t="s">
        <v>6838</v>
      </c>
      <c r="I893" s="31" t="s">
        <v>6839</v>
      </c>
      <c r="J893" s="33" t="str">
        <f t="shared" si="13"/>
        <v>https://aiche.onlinelibrary.wiley.com/doi/abs/10.1002/prs.680170113</v>
      </c>
    </row>
    <row r="894" spans="1:10" ht="47.5" customHeight="1" x14ac:dyDescent="0.35">
      <c r="A894" s="31">
        <v>893</v>
      </c>
      <c r="B894" s="31">
        <v>1998</v>
      </c>
      <c r="C894" s="32" t="s">
        <v>6030</v>
      </c>
      <c r="D894" s="32" t="s">
        <v>6841</v>
      </c>
      <c r="E894" s="96" t="s">
        <v>6840</v>
      </c>
      <c r="F894" s="31">
        <v>17</v>
      </c>
      <c r="G894" s="31">
        <v>1</v>
      </c>
      <c r="H894" s="31" t="s">
        <v>6842</v>
      </c>
      <c r="I894" s="31" t="s">
        <v>6843</v>
      </c>
      <c r="J894" s="33" t="str">
        <f t="shared" si="13"/>
        <v>https://aiche.onlinelibrary.wiley.com/doi/abs/10.1002/prs.680170114</v>
      </c>
    </row>
    <row r="895" spans="1:10" ht="47.5" customHeight="1" x14ac:dyDescent="0.35">
      <c r="A895" s="31">
        <v>894</v>
      </c>
      <c r="B895" s="31">
        <v>1998</v>
      </c>
      <c r="C895" s="32" t="s">
        <v>6030</v>
      </c>
      <c r="D895" s="32" t="s">
        <v>6701</v>
      </c>
      <c r="E895" s="96"/>
      <c r="F895" s="31">
        <v>17</v>
      </c>
      <c r="G895" s="31">
        <v>1</v>
      </c>
      <c r="H895" s="31" t="s">
        <v>6505</v>
      </c>
      <c r="I895" s="31" t="s">
        <v>6844</v>
      </c>
      <c r="J895" s="33" t="str">
        <f t="shared" si="13"/>
        <v>https://aiche.onlinelibrary.wiley.com/doi/abs/10.1002/prs.680170102</v>
      </c>
    </row>
    <row r="896" spans="1:10" ht="47.5" customHeight="1" x14ac:dyDescent="0.35">
      <c r="A896" s="31">
        <v>895</v>
      </c>
      <c r="B896" s="31">
        <v>1998</v>
      </c>
      <c r="C896" s="32" t="s">
        <v>6030</v>
      </c>
      <c r="D896" s="32" t="s">
        <v>6846</v>
      </c>
      <c r="E896" s="96" t="s">
        <v>6845</v>
      </c>
      <c r="F896" s="31">
        <v>17</v>
      </c>
      <c r="G896" s="31">
        <v>2</v>
      </c>
      <c r="H896" s="31" t="s">
        <v>6694</v>
      </c>
      <c r="I896" s="31" t="s">
        <v>6847</v>
      </c>
      <c r="J896" s="33" t="str">
        <f t="shared" si="13"/>
        <v>https://aiche.onlinelibrary.wiley.com/doi/abs/10.1002/prs.680170203</v>
      </c>
    </row>
    <row r="897" spans="1:10" ht="47.5" customHeight="1" x14ac:dyDescent="0.35">
      <c r="A897" s="31">
        <v>896</v>
      </c>
      <c r="B897" s="31">
        <v>1998</v>
      </c>
      <c r="C897" s="32" t="s">
        <v>6030</v>
      </c>
      <c r="D897" s="32" t="s">
        <v>6849</v>
      </c>
      <c r="E897" s="96" t="s">
        <v>6848</v>
      </c>
      <c r="F897" s="31">
        <v>17</v>
      </c>
      <c r="G897" s="31">
        <v>2</v>
      </c>
      <c r="H897" s="31" t="s">
        <v>6850</v>
      </c>
      <c r="I897" s="31" t="s">
        <v>6851</v>
      </c>
      <c r="J897" s="33" t="str">
        <f t="shared" si="13"/>
        <v>https://aiche.onlinelibrary.wiley.com/doi/abs/10.1002/prs.680170204</v>
      </c>
    </row>
    <row r="898" spans="1:10" ht="47.5" customHeight="1" x14ac:dyDescent="0.35">
      <c r="A898" s="31">
        <v>897</v>
      </c>
      <c r="B898" s="31">
        <v>1998</v>
      </c>
      <c r="C898" s="32" t="s">
        <v>6030</v>
      </c>
      <c r="D898" s="32" t="s">
        <v>6701</v>
      </c>
      <c r="E898" s="96"/>
      <c r="F898" s="31">
        <v>17</v>
      </c>
      <c r="G898" s="31">
        <v>2</v>
      </c>
      <c r="H898" s="31" t="s">
        <v>6505</v>
      </c>
      <c r="I898" s="31" t="s">
        <v>6852</v>
      </c>
      <c r="J898" s="33" t="str">
        <f t="shared" si="13"/>
        <v>https://aiche.onlinelibrary.wiley.com/doi/abs/10.1002/prs.680170202</v>
      </c>
    </row>
    <row r="899" spans="1:10" ht="47.5" customHeight="1" x14ac:dyDescent="0.35">
      <c r="A899" s="31">
        <v>898</v>
      </c>
      <c r="B899" s="31">
        <v>1998</v>
      </c>
      <c r="C899" s="32" t="s">
        <v>6030</v>
      </c>
      <c r="D899" s="32" t="s">
        <v>6854</v>
      </c>
      <c r="E899" s="96" t="s">
        <v>6853</v>
      </c>
      <c r="F899" s="31">
        <v>17</v>
      </c>
      <c r="G899" s="31">
        <v>2</v>
      </c>
      <c r="H899" s="31" t="s">
        <v>6855</v>
      </c>
      <c r="I899" s="31" t="s">
        <v>6856</v>
      </c>
      <c r="J899" s="33" t="str">
        <f t="shared" ref="J899:J962" si="14">HYPERLINK(I899)</f>
        <v>https://aiche.onlinelibrary.wiley.com/doi/abs/10.1002/prs.680170205</v>
      </c>
    </row>
    <row r="900" spans="1:10" ht="47.5" customHeight="1" x14ac:dyDescent="0.35">
      <c r="A900" s="31">
        <v>899</v>
      </c>
      <c r="B900" s="31">
        <v>1998</v>
      </c>
      <c r="C900" s="32" t="s">
        <v>6030</v>
      </c>
      <c r="D900" s="32" t="s">
        <v>6858</v>
      </c>
      <c r="E900" s="96" t="s">
        <v>6857</v>
      </c>
      <c r="F900" s="31">
        <v>17</v>
      </c>
      <c r="G900" s="31">
        <v>2</v>
      </c>
      <c r="H900" s="31" t="s">
        <v>6859</v>
      </c>
      <c r="I900" s="31" t="s">
        <v>6860</v>
      </c>
      <c r="J900" s="33" t="str">
        <f t="shared" si="14"/>
        <v>https://aiche.onlinelibrary.wiley.com/doi/abs/10.1002/prs.680170206</v>
      </c>
    </row>
    <row r="901" spans="1:10" ht="47.5" customHeight="1" x14ac:dyDescent="0.35">
      <c r="A901" s="31">
        <v>900</v>
      </c>
      <c r="B901" s="31">
        <v>1998</v>
      </c>
      <c r="C901" s="32" t="s">
        <v>6030</v>
      </c>
      <c r="D901" s="32" t="s">
        <v>6861</v>
      </c>
      <c r="E901" s="96" t="s">
        <v>6756</v>
      </c>
      <c r="F901" s="31">
        <v>17</v>
      </c>
      <c r="G901" s="31">
        <v>2</v>
      </c>
      <c r="H901" s="31" t="s">
        <v>6862</v>
      </c>
      <c r="I901" s="31" t="s">
        <v>6863</v>
      </c>
      <c r="J901" s="33" t="str">
        <f t="shared" si="14"/>
        <v>https://aiche.onlinelibrary.wiley.com/doi/abs/10.1002/prs.680170207</v>
      </c>
    </row>
    <row r="902" spans="1:10" ht="47.5" customHeight="1" x14ac:dyDescent="0.35">
      <c r="A902" s="31">
        <v>901</v>
      </c>
      <c r="B902" s="31">
        <v>1998</v>
      </c>
      <c r="C902" s="32" t="s">
        <v>6030</v>
      </c>
      <c r="D902" s="32" t="s">
        <v>6864</v>
      </c>
      <c r="E902" s="96" t="s">
        <v>1443</v>
      </c>
      <c r="F902" s="31">
        <v>17</v>
      </c>
      <c r="G902" s="31">
        <v>2</v>
      </c>
      <c r="H902" s="31" t="s">
        <v>6865</v>
      </c>
      <c r="I902" s="31" t="s">
        <v>6866</v>
      </c>
      <c r="J902" s="33" t="str">
        <f t="shared" si="14"/>
        <v>https://aiche.onlinelibrary.wiley.com/doi/abs/10.1002/prs.680170208</v>
      </c>
    </row>
    <row r="903" spans="1:10" ht="47.5" customHeight="1" x14ac:dyDescent="0.35">
      <c r="A903" s="31">
        <v>902</v>
      </c>
      <c r="B903" s="31">
        <v>1998</v>
      </c>
      <c r="C903" s="32" t="s">
        <v>6030</v>
      </c>
      <c r="D903" s="32" t="s">
        <v>6868</v>
      </c>
      <c r="E903" s="96" t="s">
        <v>6867</v>
      </c>
      <c r="F903" s="31">
        <v>17</v>
      </c>
      <c r="G903" s="31">
        <v>2</v>
      </c>
      <c r="H903" s="31" t="s">
        <v>6869</v>
      </c>
      <c r="I903" s="31" t="s">
        <v>6870</v>
      </c>
      <c r="J903" s="33" t="str">
        <f t="shared" si="14"/>
        <v>https://aiche.onlinelibrary.wiley.com/doi/abs/10.1002/prs.680170209</v>
      </c>
    </row>
    <row r="904" spans="1:10" ht="47.5" customHeight="1" x14ac:dyDescent="0.35">
      <c r="A904" s="31">
        <v>903</v>
      </c>
      <c r="B904" s="31">
        <v>1998</v>
      </c>
      <c r="C904" s="32" t="s">
        <v>6030</v>
      </c>
      <c r="D904" s="32" t="s">
        <v>6872</v>
      </c>
      <c r="E904" s="96" t="s">
        <v>6871</v>
      </c>
      <c r="F904" s="31">
        <v>17</v>
      </c>
      <c r="G904" s="31">
        <v>2</v>
      </c>
      <c r="H904" s="31" t="s">
        <v>6873</v>
      </c>
      <c r="I904" s="31" t="s">
        <v>6874</v>
      </c>
      <c r="J904" s="33" t="str">
        <f t="shared" si="14"/>
        <v>https://aiche.onlinelibrary.wiley.com/doi/abs/10.1002/prs.680170210</v>
      </c>
    </row>
    <row r="905" spans="1:10" ht="47.5" customHeight="1" x14ac:dyDescent="0.35">
      <c r="A905" s="31">
        <v>904</v>
      </c>
      <c r="B905" s="31">
        <v>1998</v>
      </c>
      <c r="C905" s="32" t="s">
        <v>6030</v>
      </c>
      <c r="D905" s="32" t="s">
        <v>6875</v>
      </c>
      <c r="E905" s="96" t="s">
        <v>1443</v>
      </c>
      <c r="F905" s="31">
        <v>17</v>
      </c>
      <c r="G905" s="31">
        <v>2</v>
      </c>
      <c r="H905" s="31" t="s">
        <v>6876</v>
      </c>
      <c r="I905" s="31" t="s">
        <v>6877</v>
      </c>
      <c r="J905" s="33" t="str">
        <f t="shared" si="14"/>
        <v>https://aiche.onlinelibrary.wiley.com/doi/abs/10.1002/prs.680170211</v>
      </c>
    </row>
    <row r="906" spans="1:10" ht="47.5" customHeight="1" x14ac:dyDescent="0.35">
      <c r="A906" s="31">
        <v>905</v>
      </c>
      <c r="B906" s="31">
        <v>1998</v>
      </c>
      <c r="C906" s="32" t="s">
        <v>6030</v>
      </c>
      <c r="D906" s="32" t="s">
        <v>6879</v>
      </c>
      <c r="E906" s="96" t="s">
        <v>6878</v>
      </c>
      <c r="F906" s="31">
        <v>17</v>
      </c>
      <c r="G906" s="31">
        <v>2</v>
      </c>
      <c r="H906" s="31" t="s">
        <v>6880</v>
      </c>
      <c r="I906" s="31" t="s">
        <v>6881</v>
      </c>
      <c r="J906" s="33" t="str">
        <f t="shared" si="14"/>
        <v>https://aiche.onlinelibrary.wiley.com/doi/abs/10.1002/prs.680170212</v>
      </c>
    </row>
    <row r="907" spans="1:10" ht="47.5" customHeight="1" x14ac:dyDescent="0.35">
      <c r="A907" s="31">
        <v>906</v>
      </c>
      <c r="B907" s="31">
        <v>1998</v>
      </c>
      <c r="C907" s="32" t="s">
        <v>6030</v>
      </c>
      <c r="D907" s="32" t="s">
        <v>6701</v>
      </c>
      <c r="E907" s="96"/>
      <c r="F907" s="31">
        <v>17</v>
      </c>
      <c r="G907" s="31">
        <v>3</v>
      </c>
      <c r="H907" s="31" t="s">
        <v>6882</v>
      </c>
      <c r="I907" s="31" t="s">
        <v>6883</v>
      </c>
      <c r="J907" s="33" t="str">
        <f t="shared" si="14"/>
        <v>https://aiche.onlinelibrary.wiley.com/doi/abs/10.1002/prs.680170302</v>
      </c>
    </row>
    <row r="908" spans="1:10" ht="47.5" customHeight="1" x14ac:dyDescent="0.35">
      <c r="A908" s="31">
        <v>907</v>
      </c>
      <c r="B908" s="31">
        <v>1998</v>
      </c>
      <c r="C908" s="32" t="s">
        <v>6030</v>
      </c>
      <c r="D908" s="32" t="s">
        <v>6884</v>
      </c>
      <c r="E908" s="96" t="s">
        <v>6756</v>
      </c>
      <c r="F908" s="31">
        <v>17</v>
      </c>
      <c r="G908" s="31">
        <v>3</v>
      </c>
      <c r="H908" s="31" t="s">
        <v>6885</v>
      </c>
      <c r="I908" s="31" t="s">
        <v>6886</v>
      </c>
      <c r="J908" s="33" t="str">
        <f t="shared" si="14"/>
        <v>https://aiche.onlinelibrary.wiley.com/doi/abs/10.1002/prs.680170303</v>
      </c>
    </row>
    <row r="909" spans="1:10" ht="47.5" customHeight="1" x14ac:dyDescent="0.35">
      <c r="A909" s="31">
        <v>908</v>
      </c>
      <c r="B909" s="31">
        <v>1998</v>
      </c>
      <c r="C909" s="32" t="s">
        <v>6030</v>
      </c>
      <c r="D909" s="32" t="s">
        <v>6887</v>
      </c>
      <c r="E909" s="96" t="s">
        <v>6867</v>
      </c>
      <c r="F909" s="31">
        <v>17</v>
      </c>
      <c r="G909" s="31">
        <v>3</v>
      </c>
      <c r="H909" s="31" t="s">
        <v>6302</v>
      </c>
      <c r="I909" s="31" t="s">
        <v>6888</v>
      </c>
      <c r="J909" s="33" t="str">
        <f t="shared" si="14"/>
        <v>https://aiche.onlinelibrary.wiley.com/doi/abs/10.1002/prs.680170304</v>
      </c>
    </row>
    <row r="910" spans="1:10" ht="47.5" customHeight="1" x14ac:dyDescent="0.35">
      <c r="A910" s="31">
        <v>909</v>
      </c>
      <c r="B910" s="31">
        <v>1998</v>
      </c>
      <c r="C910" s="32" t="s">
        <v>6030</v>
      </c>
      <c r="D910" s="32" t="s">
        <v>6890</v>
      </c>
      <c r="E910" s="96" t="s">
        <v>6889</v>
      </c>
      <c r="F910" s="31">
        <v>17</v>
      </c>
      <c r="G910" s="31">
        <v>3</v>
      </c>
      <c r="H910" s="31" t="s">
        <v>6891</v>
      </c>
      <c r="I910" s="31" t="s">
        <v>6892</v>
      </c>
      <c r="J910" s="33" t="str">
        <f t="shared" si="14"/>
        <v>https://aiche.onlinelibrary.wiley.com/doi/abs/10.1002/prs.680170305</v>
      </c>
    </row>
    <row r="911" spans="1:10" ht="47.5" customHeight="1" x14ac:dyDescent="0.35">
      <c r="A911" s="31">
        <v>910</v>
      </c>
      <c r="B911" s="31">
        <v>1998</v>
      </c>
      <c r="C911" s="32" t="s">
        <v>6030</v>
      </c>
      <c r="D911" s="32" t="s">
        <v>6894</v>
      </c>
      <c r="E911" s="96" t="s">
        <v>6893</v>
      </c>
      <c r="F911" s="31">
        <v>17</v>
      </c>
      <c r="G911" s="31">
        <v>3</v>
      </c>
      <c r="H911" s="31" t="s">
        <v>6895</v>
      </c>
      <c r="I911" s="31" t="s">
        <v>6896</v>
      </c>
      <c r="J911" s="33" t="str">
        <f t="shared" si="14"/>
        <v>https://aiche.onlinelibrary.wiley.com/doi/abs/10.1002/prs.680170306</v>
      </c>
    </row>
    <row r="912" spans="1:10" ht="47.5" customHeight="1" x14ac:dyDescent="0.35">
      <c r="A912" s="31">
        <v>911</v>
      </c>
      <c r="B912" s="31">
        <v>1998</v>
      </c>
      <c r="C912" s="32" t="s">
        <v>6030</v>
      </c>
      <c r="D912" s="32" t="s">
        <v>6897</v>
      </c>
      <c r="E912" s="96" t="s">
        <v>1012</v>
      </c>
      <c r="F912" s="31">
        <v>17</v>
      </c>
      <c r="G912" s="31">
        <v>3</v>
      </c>
      <c r="H912" s="31" t="s">
        <v>6898</v>
      </c>
      <c r="I912" s="31" t="s">
        <v>6899</v>
      </c>
      <c r="J912" s="33" t="str">
        <f t="shared" si="14"/>
        <v>https://aiche.onlinelibrary.wiley.com/doi/abs/10.1002/prs.680170307</v>
      </c>
    </row>
    <row r="913" spans="1:10" ht="47.5" customHeight="1" x14ac:dyDescent="0.35">
      <c r="A913" s="31">
        <v>912</v>
      </c>
      <c r="B913" s="31">
        <v>1998</v>
      </c>
      <c r="C913" s="32" t="s">
        <v>6030</v>
      </c>
      <c r="D913" s="32" t="s">
        <v>6900</v>
      </c>
      <c r="E913" s="96" t="s">
        <v>747</v>
      </c>
      <c r="F913" s="31">
        <v>17</v>
      </c>
      <c r="G913" s="31">
        <v>3</v>
      </c>
      <c r="H913" s="31" t="s">
        <v>6901</v>
      </c>
      <c r="I913" s="31" t="s">
        <v>6902</v>
      </c>
      <c r="J913" s="33" t="str">
        <f t="shared" si="14"/>
        <v>https://aiche.onlinelibrary.wiley.com/doi/abs/10.1002/prs.680170308</v>
      </c>
    </row>
    <row r="914" spans="1:10" ht="47.5" customHeight="1" x14ac:dyDescent="0.35">
      <c r="A914" s="31">
        <v>913</v>
      </c>
      <c r="B914" s="31">
        <v>1998</v>
      </c>
      <c r="C914" s="32" t="s">
        <v>6030</v>
      </c>
      <c r="D914" s="32" t="s">
        <v>6904</v>
      </c>
      <c r="E914" s="96" t="s">
        <v>6903</v>
      </c>
      <c r="F914" s="31">
        <v>17</v>
      </c>
      <c r="G914" s="31">
        <v>3</v>
      </c>
      <c r="H914" s="31" t="s">
        <v>6905</v>
      </c>
      <c r="I914" s="31" t="s">
        <v>6906</v>
      </c>
      <c r="J914" s="33" t="str">
        <f t="shared" si="14"/>
        <v>https://aiche.onlinelibrary.wiley.com/doi/abs/10.1002/prs.680170309</v>
      </c>
    </row>
    <row r="915" spans="1:10" ht="47.5" customHeight="1" x14ac:dyDescent="0.35">
      <c r="A915" s="31">
        <v>914</v>
      </c>
      <c r="B915" s="31">
        <v>1998</v>
      </c>
      <c r="C915" s="32" t="s">
        <v>6030</v>
      </c>
      <c r="D915" s="32" t="s">
        <v>6908</v>
      </c>
      <c r="E915" s="96" t="s">
        <v>6907</v>
      </c>
      <c r="F915" s="31">
        <v>17</v>
      </c>
      <c r="G915" s="31">
        <v>3</v>
      </c>
      <c r="H915" s="31" t="s">
        <v>6909</v>
      </c>
      <c r="I915" s="31" t="s">
        <v>6910</v>
      </c>
      <c r="J915" s="33" t="str">
        <f t="shared" si="14"/>
        <v>https://aiche.onlinelibrary.wiley.com/doi/abs/10.1002/prs.680170310</v>
      </c>
    </row>
    <row r="916" spans="1:10" ht="47.5" customHeight="1" x14ac:dyDescent="0.35">
      <c r="A916" s="31">
        <v>915</v>
      </c>
      <c r="B916" s="31">
        <v>1998</v>
      </c>
      <c r="C916" s="32" t="s">
        <v>6030</v>
      </c>
      <c r="D916" s="32" t="s">
        <v>6912</v>
      </c>
      <c r="E916" s="96" t="s">
        <v>6911</v>
      </c>
      <c r="F916" s="31">
        <v>17</v>
      </c>
      <c r="G916" s="31">
        <v>3</v>
      </c>
      <c r="H916" s="31" t="s">
        <v>6600</v>
      </c>
      <c r="I916" s="31" t="s">
        <v>6913</v>
      </c>
      <c r="J916" s="33" t="str">
        <f t="shared" si="14"/>
        <v>https://aiche.onlinelibrary.wiley.com/doi/abs/10.1002/prs.680170311</v>
      </c>
    </row>
    <row r="917" spans="1:10" ht="47.5" customHeight="1" x14ac:dyDescent="0.35">
      <c r="A917" s="31">
        <v>916</v>
      </c>
      <c r="B917" s="31">
        <v>1998</v>
      </c>
      <c r="C917" s="32" t="s">
        <v>6030</v>
      </c>
      <c r="D917" s="32" t="s">
        <v>6915</v>
      </c>
      <c r="E917" s="96" t="s">
        <v>6914</v>
      </c>
      <c r="F917" s="31">
        <v>17</v>
      </c>
      <c r="G917" s="31">
        <v>3</v>
      </c>
      <c r="H917" s="31" t="s">
        <v>6775</v>
      </c>
      <c r="I917" s="31" t="s">
        <v>6916</v>
      </c>
      <c r="J917" s="33" t="str">
        <f t="shared" si="14"/>
        <v>https://aiche.onlinelibrary.wiley.com/doi/abs/10.1002/prs.680170312</v>
      </c>
    </row>
    <row r="918" spans="1:10" ht="47.5" customHeight="1" x14ac:dyDescent="0.35">
      <c r="A918" s="31">
        <v>917</v>
      </c>
      <c r="B918" s="31">
        <v>1998</v>
      </c>
      <c r="C918" s="32" t="s">
        <v>6030</v>
      </c>
      <c r="D918" s="32" t="s">
        <v>6918</v>
      </c>
      <c r="E918" s="96" t="s">
        <v>6917</v>
      </c>
      <c r="F918" s="31">
        <v>17</v>
      </c>
      <c r="G918" s="31">
        <v>3</v>
      </c>
      <c r="H918" s="31" t="s">
        <v>6919</v>
      </c>
      <c r="I918" s="31" t="s">
        <v>6920</v>
      </c>
      <c r="J918" s="33" t="str">
        <f t="shared" si="14"/>
        <v>https://aiche.onlinelibrary.wiley.com/doi/abs/10.1002/prs.680170313</v>
      </c>
    </row>
    <row r="919" spans="1:10" ht="47.5" customHeight="1" x14ac:dyDescent="0.35">
      <c r="A919" s="31">
        <v>918</v>
      </c>
      <c r="B919" s="31">
        <v>1998</v>
      </c>
      <c r="C919" s="32" t="s">
        <v>6030</v>
      </c>
      <c r="D919" s="32" t="s">
        <v>6701</v>
      </c>
      <c r="E919" s="96"/>
      <c r="F919" s="31">
        <v>17</v>
      </c>
      <c r="G919" s="31">
        <v>4</v>
      </c>
      <c r="H919" s="31" t="s">
        <v>6921</v>
      </c>
      <c r="I919" s="31" t="s">
        <v>6922</v>
      </c>
      <c r="J919" s="33" t="str">
        <f t="shared" si="14"/>
        <v>https://aiche.onlinelibrary.wiley.com/doi/abs/10.1002/prs.680170402</v>
      </c>
    </row>
    <row r="920" spans="1:10" ht="47.5" customHeight="1" x14ac:dyDescent="0.35">
      <c r="A920" s="31">
        <v>919</v>
      </c>
      <c r="B920" s="31">
        <v>1998</v>
      </c>
      <c r="C920" s="32" t="s">
        <v>6030</v>
      </c>
      <c r="D920" s="32" t="s">
        <v>6924</v>
      </c>
      <c r="E920" s="96" t="s">
        <v>6923</v>
      </c>
      <c r="F920" s="31">
        <v>17</v>
      </c>
      <c r="G920" s="31">
        <v>4</v>
      </c>
      <c r="H920" s="31" t="s">
        <v>6925</v>
      </c>
      <c r="I920" s="31" t="s">
        <v>6926</v>
      </c>
      <c r="J920" s="33" t="str">
        <f t="shared" si="14"/>
        <v>https://aiche.onlinelibrary.wiley.com/doi/abs/10.1002/prs.680170403</v>
      </c>
    </row>
    <row r="921" spans="1:10" ht="47.5" customHeight="1" x14ac:dyDescent="0.35">
      <c r="A921" s="31">
        <v>920</v>
      </c>
      <c r="B921" s="31">
        <v>1998</v>
      </c>
      <c r="C921" s="32" t="s">
        <v>6030</v>
      </c>
      <c r="D921" s="32" t="s">
        <v>6928</v>
      </c>
      <c r="E921" s="96" t="s">
        <v>6927</v>
      </c>
      <c r="F921" s="31">
        <v>17</v>
      </c>
      <c r="G921" s="31">
        <v>4</v>
      </c>
      <c r="H921" s="31" t="s">
        <v>6929</v>
      </c>
      <c r="I921" s="31" t="s">
        <v>6930</v>
      </c>
      <c r="J921" s="33" t="str">
        <f t="shared" si="14"/>
        <v>https://aiche.onlinelibrary.wiley.com/doi/abs/10.1002/prs.680170404</v>
      </c>
    </row>
    <row r="922" spans="1:10" ht="47.5" customHeight="1" x14ac:dyDescent="0.35">
      <c r="A922" s="31">
        <v>921</v>
      </c>
      <c r="B922" s="31">
        <v>1998</v>
      </c>
      <c r="C922" s="32" t="s">
        <v>6030</v>
      </c>
      <c r="D922" s="32" t="s">
        <v>6932</v>
      </c>
      <c r="E922" s="96" t="s">
        <v>6931</v>
      </c>
      <c r="F922" s="31">
        <v>17</v>
      </c>
      <c r="G922" s="31">
        <v>4</v>
      </c>
      <c r="H922" s="31" t="s">
        <v>6933</v>
      </c>
      <c r="I922" s="31" t="s">
        <v>6934</v>
      </c>
      <c r="J922" s="33" t="str">
        <f t="shared" si="14"/>
        <v>https://aiche.onlinelibrary.wiley.com/doi/abs/10.1002/prs.680170405</v>
      </c>
    </row>
    <row r="923" spans="1:10" ht="47.5" customHeight="1" x14ac:dyDescent="0.35">
      <c r="A923" s="31">
        <v>922</v>
      </c>
      <c r="B923" s="31">
        <v>1998</v>
      </c>
      <c r="C923" s="32" t="s">
        <v>6030</v>
      </c>
      <c r="D923" s="32" t="s">
        <v>6936</v>
      </c>
      <c r="E923" s="96" t="s">
        <v>6935</v>
      </c>
      <c r="F923" s="31">
        <v>17</v>
      </c>
      <c r="G923" s="31">
        <v>4</v>
      </c>
      <c r="H923" s="31" t="s">
        <v>6937</v>
      </c>
      <c r="I923" s="31" t="s">
        <v>6938</v>
      </c>
      <c r="J923" s="33" t="str">
        <f t="shared" si="14"/>
        <v>https://aiche.onlinelibrary.wiley.com/doi/abs/10.1002/prs.680170406</v>
      </c>
    </row>
    <row r="924" spans="1:10" ht="47.5" customHeight="1" x14ac:dyDescent="0.35">
      <c r="A924" s="31">
        <v>923</v>
      </c>
      <c r="B924" s="31">
        <v>1998</v>
      </c>
      <c r="C924" s="32" t="s">
        <v>6030</v>
      </c>
      <c r="D924" s="32" t="s">
        <v>6940</v>
      </c>
      <c r="E924" s="96" t="s">
        <v>6939</v>
      </c>
      <c r="F924" s="31">
        <v>17</v>
      </c>
      <c r="G924" s="31">
        <v>4</v>
      </c>
      <c r="H924" s="31" t="s">
        <v>6941</v>
      </c>
      <c r="I924" s="31" t="s">
        <v>6942</v>
      </c>
      <c r="J924" s="33" t="str">
        <f t="shared" si="14"/>
        <v>https://aiche.onlinelibrary.wiley.com/doi/abs/10.1002/prs.680170407</v>
      </c>
    </row>
    <row r="925" spans="1:10" ht="47.5" customHeight="1" x14ac:dyDescent="0.35">
      <c r="A925" s="31">
        <v>924</v>
      </c>
      <c r="B925" s="31">
        <v>1998</v>
      </c>
      <c r="C925" s="32" t="s">
        <v>6030</v>
      </c>
      <c r="D925" s="32" t="s">
        <v>6944</v>
      </c>
      <c r="E925" s="96" t="s">
        <v>6943</v>
      </c>
      <c r="F925" s="31">
        <v>17</v>
      </c>
      <c r="G925" s="31">
        <v>4</v>
      </c>
      <c r="H925" s="31" t="s">
        <v>6945</v>
      </c>
      <c r="I925" s="31" t="s">
        <v>6946</v>
      </c>
      <c r="J925" s="33" t="str">
        <f t="shared" si="14"/>
        <v>https://aiche.onlinelibrary.wiley.com/doi/abs/10.1002/prs.680170408</v>
      </c>
    </row>
    <row r="926" spans="1:10" ht="47.5" customHeight="1" x14ac:dyDescent="0.35">
      <c r="A926" s="31">
        <v>925</v>
      </c>
      <c r="B926" s="31">
        <v>1998</v>
      </c>
      <c r="C926" s="32" t="s">
        <v>6030</v>
      </c>
      <c r="D926" s="32" t="s">
        <v>6948</v>
      </c>
      <c r="E926" s="96" t="s">
        <v>6947</v>
      </c>
      <c r="F926" s="31">
        <v>17</v>
      </c>
      <c r="G926" s="31">
        <v>4</v>
      </c>
      <c r="H926" s="31" t="s">
        <v>6949</v>
      </c>
      <c r="I926" s="31" t="s">
        <v>6950</v>
      </c>
      <c r="J926" s="33" t="str">
        <f t="shared" si="14"/>
        <v>https://aiche.onlinelibrary.wiley.com/doi/abs/10.1002/prs.680170409</v>
      </c>
    </row>
    <row r="927" spans="1:10" ht="47.5" customHeight="1" x14ac:dyDescent="0.35">
      <c r="A927" s="31">
        <v>926</v>
      </c>
      <c r="B927" s="31">
        <v>1998</v>
      </c>
      <c r="C927" s="32" t="s">
        <v>6030</v>
      </c>
      <c r="D927" s="32" t="s">
        <v>6952</v>
      </c>
      <c r="E927" s="96" t="s">
        <v>6951</v>
      </c>
      <c r="F927" s="31">
        <v>17</v>
      </c>
      <c r="G927" s="31">
        <v>4</v>
      </c>
      <c r="H927" s="31" t="s">
        <v>6953</v>
      </c>
      <c r="I927" s="31" t="s">
        <v>6954</v>
      </c>
      <c r="J927" s="33" t="str">
        <f t="shared" si="14"/>
        <v>https://aiche.onlinelibrary.wiley.com/doi/abs/10.1002/prs.680170410</v>
      </c>
    </row>
    <row r="928" spans="1:10" ht="47.5" customHeight="1" x14ac:dyDescent="0.35">
      <c r="A928" s="31">
        <v>927</v>
      </c>
      <c r="B928" s="31">
        <v>1998</v>
      </c>
      <c r="C928" s="32" t="s">
        <v>6030</v>
      </c>
      <c r="D928" s="32" t="s">
        <v>6956</v>
      </c>
      <c r="E928" s="96" t="s">
        <v>6955</v>
      </c>
      <c r="F928" s="31">
        <v>17</v>
      </c>
      <c r="G928" s="31">
        <v>4</v>
      </c>
      <c r="H928" s="31" t="s">
        <v>6957</v>
      </c>
      <c r="I928" s="31" t="s">
        <v>6958</v>
      </c>
      <c r="J928" s="33" t="str">
        <f t="shared" si="14"/>
        <v>https://aiche.onlinelibrary.wiley.com/doi/abs/10.1002/prs.680170411</v>
      </c>
    </row>
    <row r="929" spans="1:10" ht="47.5" customHeight="1" x14ac:dyDescent="0.35">
      <c r="A929" s="31">
        <v>928</v>
      </c>
      <c r="B929" s="31">
        <v>1999</v>
      </c>
      <c r="C929" s="32" t="s">
        <v>6030</v>
      </c>
      <c r="D929" s="32" t="s">
        <v>6960</v>
      </c>
      <c r="E929" s="96" t="s">
        <v>6959</v>
      </c>
      <c r="F929" s="31">
        <v>18</v>
      </c>
      <c r="G929" s="31">
        <v>1</v>
      </c>
      <c r="H929" s="31" t="s">
        <v>4708</v>
      </c>
      <c r="I929" s="31" t="s">
        <v>6961</v>
      </c>
      <c r="J929" s="33" t="str">
        <f t="shared" si="14"/>
        <v>https://aiche.onlinelibrary.wiley.com/doi/abs/10.1002/prs.680180103</v>
      </c>
    </row>
    <row r="930" spans="1:10" ht="47.5" customHeight="1" x14ac:dyDescent="0.35">
      <c r="A930" s="31">
        <v>929</v>
      </c>
      <c r="B930" s="31">
        <v>1999</v>
      </c>
      <c r="C930" s="32" t="s">
        <v>6030</v>
      </c>
      <c r="D930" s="32" t="s">
        <v>6962</v>
      </c>
      <c r="E930" s="96" t="s">
        <v>1128</v>
      </c>
      <c r="F930" s="31">
        <v>18</v>
      </c>
      <c r="G930" s="31">
        <v>1</v>
      </c>
      <c r="H930" s="31" t="s">
        <v>6963</v>
      </c>
      <c r="I930" s="31" t="s">
        <v>6964</v>
      </c>
      <c r="J930" s="33" t="str">
        <f t="shared" si="14"/>
        <v>https://aiche.onlinelibrary.wiley.com/doi/abs/10.1002/prs.680180104</v>
      </c>
    </row>
    <row r="931" spans="1:10" ht="47.5" customHeight="1" x14ac:dyDescent="0.35">
      <c r="A931" s="31">
        <v>930</v>
      </c>
      <c r="B931" s="31">
        <v>1999</v>
      </c>
      <c r="C931" s="32" t="s">
        <v>6030</v>
      </c>
      <c r="D931" s="32" t="s">
        <v>6966</v>
      </c>
      <c r="E931" s="96" t="s">
        <v>6965</v>
      </c>
      <c r="F931" s="31">
        <v>18</v>
      </c>
      <c r="G931" s="31">
        <v>1</v>
      </c>
      <c r="H931" s="31" t="s">
        <v>6967</v>
      </c>
      <c r="I931" s="31" t="s">
        <v>6968</v>
      </c>
      <c r="J931" s="33" t="str">
        <f t="shared" si="14"/>
        <v>https://aiche.onlinelibrary.wiley.com/doi/abs/10.1002/prs.680180105</v>
      </c>
    </row>
    <row r="932" spans="1:10" ht="47.5" customHeight="1" x14ac:dyDescent="0.35">
      <c r="A932" s="31">
        <v>931</v>
      </c>
      <c r="B932" s="31">
        <v>1999</v>
      </c>
      <c r="C932" s="32" t="s">
        <v>6030</v>
      </c>
      <c r="D932" s="32" t="s">
        <v>6970</v>
      </c>
      <c r="E932" s="96" t="s">
        <v>6969</v>
      </c>
      <c r="F932" s="31">
        <v>18</v>
      </c>
      <c r="G932" s="31">
        <v>1</v>
      </c>
      <c r="H932" s="31" t="s">
        <v>6971</v>
      </c>
      <c r="I932" s="31" t="s">
        <v>6972</v>
      </c>
      <c r="J932" s="33" t="str">
        <f t="shared" si="14"/>
        <v>https://aiche.onlinelibrary.wiley.com/doi/abs/10.1002/prs.680180106</v>
      </c>
    </row>
    <row r="933" spans="1:10" ht="47.5" customHeight="1" x14ac:dyDescent="0.35">
      <c r="A933" s="31">
        <v>932</v>
      </c>
      <c r="B933" s="31">
        <v>1999</v>
      </c>
      <c r="C933" s="32" t="s">
        <v>6030</v>
      </c>
      <c r="D933" s="32" t="s">
        <v>6974</v>
      </c>
      <c r="E933" s="96" t="s">
        <v>6973</v>
      </c>
      <c r="F933" s="31">
        <v>18</v>
      </c>
      <c r="G933" s="31">
        <v>1</v>
      </c>
      <c r="H933" s="31" t="s">
        <v>4498</v>
      </c>
      <c r="I933" s="31" t="s">
        <v>6975</v>
      </c>
      <c r="J933" s="33" t="str">
        <f t="shared" si="14"/>
        <v>https://aiche.onlinelibrary.wiley.com/doi/abs/10.1002/prs.680180107</v>
      </c>
    </row>
    <row r="934" spans="1:10" ht="47.5" customHeight="1" x14ac:dyDescent="0.35">
      <c r="A934" s="31">
        <v>933</v>
      </c>
      <c r="B934" s="31">
        <v>1999</v>
      </c>
      <c r="C934" s="32" t="s">
        <v>6030</v>
      </c>
      <c r="D934" s="32" t="s">
        <v>6977</v>
      </c>
      <c r="E934" s="96" t="s">
        <v>6976</v>
      </c>
      <c r="F934" s="31">
        <v>18</v>
      </c>
      <c r="G934" s="31">
        <v>1</v>
      </c>
      <c r="H934" s="31" t="s">
        <v>5062</v>
      </c>
      <c r="I934" s="31" t="s">
        <v>6978</v>
      </c>
      <c r="J934" s="33" t="str">
        <f t="shared" si="14"/>
        <v>https://aiche.onlinelibrary.wiley.com/doi/abs/10.1002/prs.680180108</v>
      </c>
    </row>
    <row r="935" spans="1:10" ht="47.5" customHeight="1" x14ac:dyDescent="0.35">
      <c r="A935" s="31">
        <v>934</v>
      </c>
      <c r="B935" s="31">
        <v>1999</v>
      </c>
      <c r="C935" s="32" t="s">
        <v>6030</v>
      </c>
      <c r="D935" s="32" t="s">
        <v>6979</v>
      </c>
      <c r="E935" s="96" t="s">
        <v>6756</v>
      </c>
      <c r="F935" s="31">
        <v>18</v>
      </c>
      <c r="G935" s="31">
        <v>1</v>
      </c>
      <c r="H935" s="31" t="s">
        <v>6980</v>
      </c>
      <c r="I935" s="31" t="s">
        <v>6981</v>
      </c>
      <c r="J935" s="33" t="str">
        <f t="shared" si="14"/>
        <v>https://aiche.onlinelibrary.wiley.com/doi/abs/10.1002/prs.680180109</v>
      </c>
    </row>
    <row r="936" spans="1:10" ht="47.5" customHeight="1" x14ac:dyDescent="0.35">
      <c r="A936" s="31">
        <v>935</v>
      </c>
      <c r="B936" s="31">
        <v>1999</v>
      </c>
      <c r="C936" s="32" t="s">
        <v>6030</v>
      </c>
      <c r="D936" s="32" t="s">
        <v>6983</v>
      </c>
      <c r="E936" s="96" t="s">
        <v>6982</v>
      </c>
      <c r="F936" s="31">
        <v>18</v>
      </c>
      <c r="G936" s="31">
        <v>1</v>
      </c>
      <c r="H936" s="31" t="s">
        <v>6984</v>
      </c>
      <c r="I936" s="31" t="s">
        <v>6985</v>
      </c>
      <c r="J936" s="33" t="str">
        <f t="shared" si="14"/>
        <v>https://aiche.onlinelibrary.wiley.com/doi/abs/10.1002/prs.680180110</v>
      </c>
    </row>
    <row r="937" spans="1:10" ht="47.5" customHeight="1" x14ac:dyDescent="0.35">
      <c r="A937" s="31">
        <v>936</v>
      </c>
      <c r="B937" s="31">
        <v>1999</v>
      </c>
      <c r="C937" s="32" t="s">
        <v>6030</v>
      </c>
      <c r="D937" s="32" t="s">
        <v>6987</v>
      </c>
      <c r="E937" s="96" t="s">
        <v>6986</v>
      </c>
      <c r="F937" s="31">
        <v>18</v>
      </c>
      <c r="G937" s="31">
        <v>1</v>
      </c>
      <c r="H937" s="31" t="s">
        <v>6988</v>
      </c>
      <c r="I937" s="31" t="s">
        <v>6989</v>
      </c>
      <c r="J937" s="33" t="str">
        <f t="shared" si="14"/>
        <v>https://aiche.onlinelibrary.wiley.com/doi/abs/10.1002/prs.680180111</v>
      </c>
    </row>
    <row r="938" spans="1:10" ht="47.5" customHeight="1" x14ac:dyDescent="0.35">
      <c r="A938" s="31">
        <v>937</v>
      </c>
      <c r="B938" s="31">
        <v>1999</v>
      </c>
      <c r="C938" s="32" t="s">
        <v>6030</v>
      </c>
      <c r="D938" s="32" t="s">
        <v>6990</v>
      </c>
      <c r="E938" s="96" t="s">
        <v>747</v>
      </c>
      <c r="F938" s="31">
        <v>18</v>
      </c>
      <c r="G938" s="31">
        <v>1</v>
      </c>
      <c r="H938" s="31" t="s">
        <v>6991</v>
      </c>
      <c r="I938" s="31" t="s">
        <v>6992</v>
      </c>
      <c r="J938" s="33" t="str">
        <f t="shared" si="14"/>
        <v>https://aiche.onlinelibrary.wiley.com/doi/abs/10.1002/prs.680180112</v>
      </c>
    </row>
    <row r="939" spans="1:10" ht="47.5" customHeight="1" x14ac:dyDescent="0.35">
      <c r="A939" s="31">
        <v>938</v>
      </c>
      <c r="B939" s="31">
        <v>1999</v>
      </c>
      <c r="C939" s="32" t="s">
        <v>6030</v>
      </c>
      <c r="D939" s="32" t="s">
        <v>6701</v>
      </c>
      <c r="E939" s="96"/>
      <c r="F939" s="31">
        <v>18</v>
      </c>
      <c r="G939" s="31">
        <v>1</v>
      </c>
      <c r="H939" s="31" t="s">
        <v>6993</v>
      </c>
      <c r="I939" s="31" t="s">
        <v>6994</v>
      </c>
      <c r="J939" s="33" t="str">
        <f t="shared" si="14"/>
        <v>https://aiche.onlinelibrary.wiley.com/doi/abs/10.1002/prs.680180102</v>
      </c>
    </row>
    <row r="940" spans="1:10" ht="47.5" customHeight="1" x14ac:dyDescent="0.35">
      <c r="A940" s="31">
        <v>939</v>
      </c>
      <c r="B940" s="31">
        <v>1999</v>
      </c>
      <c r="C940" s="32" t="s">
        <v>6030</v>
      </c>
      <c r="D940" s="32" t="s">
        <v>6996</v>
      </c>
      <c r="E940" s="96" t="s">
        <v>6995</v>
      </c>
      <c r="F940" s="31">
        <v>18</v>
      </c>
      <c r="G940" s="31">
        <v>2</v>
      </c>
      <c r="H940" s="31" t="s">
        <v>6997</v>
      </c>
      <c r="I940" s="31" t="s">
        <v>6998</v>
      </c>
      <c r="J940" s="33" t="str">
        <f t="shared" si="14"/>
        <v>https://aiche.onlinelibrary.wiley.com/doi/abs/10.1002/prs.680180205</v>
      </c>
    </row>
    <row r="941" spans="1:10" ht="47.5" customHeight="1" x14ac:dyDescent="0.35">
      <c r="A941" s="31">
        <v>940</v>
      </c>
      <c r="B941" s="31">
        <v>1999</v>
      </c>
      <c r="C941" s="32" t="s">
        <v>6030</v>
      </c>
      <c r="D941" s="32" t="s">
        <v>7000</v>
      </c>
      <c r="E941" s="96" t="s">
        <v>6999</v>
      </c>
      <c r="F941" s="31">
        <v>18</v>
      </c>
      <c r="G941" s="31">
        <v>2</v>
      </c>
      <c r="H941" s="31" t="s">
        <v>7001</v>
      </c>
      <c r="I941" s="31" t="s">
        <v>7002</v>
      </c>
      <c r="J941" s="33" t="str">
        <f t="shared" si="14"/>
        <v>https://aiche.onlinelibrary.wiley.com/doi/abs/10.1002/prs.680180206</v>
      </c>
    </row>
    <row r="942" spans="1:10" ht="47.5" customHeight="1" x14ac:dyDescent="0.35">
      <c r="A942" s="31">
        <v>941</v>
      </c>
      <c r="B942" s="31">
        <v>1999</v>
      </c>
      <c r="C942" s="32" t="s">
        <v>6030</v>
      </c>
      <c r="D942" s="32" t="s">
        <v>7004</v>
      </c>
      <c r="E942" s="96" t="s">
        <v>7003</v>
      </c>
      <c r="F942" s="31">
        <v>18</v>
      </c>
      <c r="G942" s="31">
        <v>2</v>
      </c>
      <c r="H942" s="31" t="s">
        <v>7005</v>
      </c>
      <c r="I942" s="31" t="s">
        <v>7006</v>
      </c>
      <c r="J942" s="33" t="str">
        <f t="shared" si="14"/>
        <v>https://aiche.onlinelibrary.wiley.com/doi/abs/10.1002/prs.680180207</v>
      </c>
    </row>
    <row r="943" spans="1:10" ht="47.5" customHeight="1" x14ac:dyDescent="0.35">
      <c r="A943" s="31">
        <v>942</v>
      </c>
      <c r="B943" s="31">
        <v>1999</v>
      </c>
      <c r="C943" s="32" t="s">
        <v>6030</v>
      </c>
      <c r="D943" s="32" t="s">
        <v>7008</v>
      </c>
      <c r="E943" s="96" t="s">
        <v>7007</v>
      </c>
      <c r="F943" s="31">
        <v>18</v>
      </c>
      <c r="G943" s="31">
        <v>2</v>
      </c>
      <c r="H943" s="31" t="s">
        <v>4293</v>
      </c>
      <c r="I943" s="31" t="s">
        <v>7009</v>
      </c>
      <c r="J943" s="33" t="str">
        <f t="shared" si="14"/>
        <v>https://aiche.onlinelibrary.wiley.com/doi/abs/10.1002/prs.680180208</v>
      </c>
    </row>
    <row r="944" spans="1:10" ht="47.5" customHeight="1" x14ac:dyDescent="0.35">
      <c r="A944" s="31">
        <v>943</v>
      </c>
      <c r="B944" s="31">
        <v>1999</v>
      </c>
      <c r="C944" s="32" t="s">
        <v>6030</v>
      </c>
      <c r="D944" s="32" t="s">
        <v>7010</v>
      </c>
      <c r="E944" s="96" t="s">
        <v>1816</v>
      </c>
      <c r="F944" s="31">
        <v>18</v>
      </c>
      <c r="G944" s="31">
        <v>2</v>
      </c>
      <c r="H944" s="31" t="s">
        <v>7011</v>
      </c>
      <c r="I944" s="31" t="s">
        <v>7012</v>
      </c>
      <c r="J944" s="33" t="str">
        <f t="shared" si="14"/>
        <v>https://aiche.onlinelibrary.wiley.com/doi/abs/10.1002/prs.680180202</v>
      </c>
    </row>
    <row r="945" spans="1:10" ht="47.5" customHeight="1" x14ac:dyDescent="0.35">
      <c r="A945" s="31">
        <v>944</v>
      </c>
      <c r="B945" s="31">
        <v>1999</v>
      </c>
      <c r="C945" s="32" t="s">
        <v>6030</v>
      </c>
      <c r="D945" s="32" t="s">
        <v>7013</v>
      </c>
      <c r="E945" s="96"/>
      <c r="F945" s="31">
        <v>18</v>
      </c>
      <c r="G945" s="31">
        <v>2</v>
      </c>
      <c r="H945" s="31" t="s">
        <v>6993</v>
      </c>
      <c r="I945" s="31" t="s">
        <v>7014</v>
      </c>
      <c r="J945" s="33" t="str">
        <f t="shared" si="14"/>
        <v>https://aiche.onlinelibrary.wiley.com/doi/abs/10.1002/prs.680180203</v>
      </c>
    </row>
    <row r="946" spans="1:10" ht="47.5" customHeight="1" x14ac:dyDescent="0.35">
      <c r="A946" s="31">
        <v>945</v>
      </c>
      <c r="B946" s="31">
        <v>1999</v>
      </c>
      <c r="C946" s="32" t="s">
        <v>6030</v>
      </c>
      <c r="D946" s="32" t="s">
        <v>6701</v>
      </c>
      <c r="E946" s="96"/>
      <c r="F946" s="31">
        <v>18</v>
      </c>
      <c r="G946" s="31">
        <v>2</v>
      </c>
      <c r="H946" s="31" t="s">
        <v>7015</v>
      </c>
      <c r="I946" s="31" t="s">
        <v>7016</v>
      </c>
      <c r="J946" s="33" t="str">
        <f t="shared" si="14"/>
        <v>https://aiche.onlinelibrary.wiley.com/doi/abs/10.1002/prs.680180204</v>
      </c>
    </row>
    <row r="947" spans="1:10" ht="47.5" customHeight="1" x14ac:dyDescent="0.35">
      <c r="A947" s="31">
        <v>946</v>
      </c>
      <c r="B947" s="31">
        <v>1999</v>
      </c>
      <c r="C947" s="32" t="s">
        <v>6030</v>
      </c>
      <c r="D947" s="32" t="s">
        <v>7018</v>
      </c>
      <c r="E947" s="96" t="s">
        <v>7017</v>
      </c>
      <c r="F947" s="31">
        <v>18</v>
      </c>
      <c r="G947" s="31">
        <v>2</v>
      </c>
      <c r="H947" s="31" t="s">
        <v>7019</v>
      </c>
      <c r="I947" s="31" t="s">
        <v>7020</v>
      </c>
      <c r="J947" s="33" t="str">
        <f t="shared" si="14"/>
        <v>https://aiche.onlinelibrary.wiley.com/doi/abs/10.1002/prs.680180209</v>
      </c>
    </row>
    <row r="948" spans="1:10" ht="47.5" customHeight="1" x14ac:dyDescent="0.35">
      <c r="A948" s="31">
        <v>947</v>
      </c>
      <c r="B948" s="31">
        <v>1999</v>
      </c>
      <c r="C948" s="32" t="s">
        <v>6030</v>
      </c>
      <c r="D948" s="32" t="s">
        <v>7022</v>
      </c>
      <c r="E948" s="96" t="s">
        <v>7021</v>
      </c>
      <c r="F948" s="31">
        <v>18</v>
      </c>
      <c r="G948" s="31">
        <v>2</v>
      </c>
      <c r="H948" s="31" t="s">
        <v>7023</v>
      </c>
      <c r="I948" s="31" t="s">
        <v>7024</v>
      </c>
      <c r="J948" s="33" t="str">
        <f t="shared" si="14"/>
        <v>https://aiche.onlinelibrary.wiley.com/doi/abs/10.1002/prs.680180210</v>
      </c>
    </row>
    <row r="949" spans="1:10" ht="47.5" customHeight="1" x14ac:dyDescent="0.35">
      <c r="A949" s="31">
        <v>948</v>
      </c>
      <c r="B949" s="31">
        <v>1999</v>
      </c>
      <c r="C949" s="32" t="s">
        <v>6030</v>
      </c>
      <c r="D949" s="32" t="s">
        <v>7026</v>
      </c>
      <c r="E949" s="96" t="s">
        <v>7025</v>
      </c>
      <c r="F949" s="31">
        <v>18</v>
      </c>
      <c r="G949" s="31">
        <v>2</v>
      </c>
      <c r="H949" s="31" t="s">
        <v>7027</v>
      </c>
      <c r="I949" s="31" t="s">
        <v>7028</v>
      </c>
      <c r="J949" s="33" t="str">
        <f t="shared" si="14"/>
        <v>https://aiche.onlinelibrary.wiley.com/doi/abs/10.1002/prs.680180211</v>
      </c>
    </row>
    <row r="950" spans="1:10" ht="47.5" customHeight="1" x14ac:dyDescent="0.35">
      <c r="A950" s="31">
        <v>949</v>
      </c>
      <c r="B950" s="31">
        <v>1999</v>
      </c>
      <c r="C950" s="32" t="s">
        <v>6030</v>
      </c>
      <c r="D950" s="32" t="s">
        <v>7030</v>
      </c>
      <c r="E950" s="96" t="s">
        <v>7029</v>
      </c>
      <c r="F950" s="31">
        <v>18</v>
      </c>
      <c r="G950" s="31">
        <v>2</v>
      </c>
      <c r="H950" s="31" t="s">
        <v>7031</v>
      </c>
      <c r="I950" s="31" t="s">
        <v>7032</v>
      </c>
      <c r="J950" s="33" t="str">
        <f t="shared" si="14"/>
        <v>https://aiche.onlinelibrary.wiley.com/doi/abs/10.1002/prs.680180212</v>
      </c>
    </row>
    <row r="951" spans="1:10" ht="47.5" customHeight="1" x14ac:dyDescent="0.35">
      <c r="A951" s="31">
        <v>950</v>
      </c>
      <c r="B951" s="31">
        <v>1999</v>
      </c>
      <c r="C951" s="32" t="s">
        <v>6030</v>
      </c>
      <c r="D951" s="32" t="s">
        <v>7034</v>
      </c>
      <c r="E951" s="96" t="s">
        <v>7033</v>
      </c>
      <c r="F951" s="31">
        <v>18</v>
      </c>
      <c r="G951" s="31">
        <v>2</v>
      </c>
      <c r="H951" s="31" t="s">
        <v>5940</v>
      </c>
      <c r="I951" s="31" t="s">
        <v>7035</v>
      </c>
      <c r="J951" s="33" t="str">
        <f t="shared" si="14"/>
        <v>https://aiche.onlinelibrary.wiley.com/doi/abs/10.1002/prs.680180213</v>
      </c>
    </row>
    <row r="952" spans="1:10" ht="47.5" customHeight="1" x14ac:dyDescent="0.35">
      <c r="A952" s="31">
        <v>951</v>
      </c>
      <c r="B952" s="31">
        <v>1999</v>
      </c>
      <c r="C952" s="32" t="s">
        <v>6030</v>
      </c>
      <c r="D952" s="32" t="s">
        <v>6701</v>
      </c>
      <c r="E952" s="96"/>
      <c r="F952" s="31">
        <v>18</v>
      </c>
      <c r="G952" s="31">
        <v>3</v>
      </c>
      <c r="H952" s="31" t="s">
        <v>7036</v>
      </c>
      <c r="I952" s="31" t="s">
        <v>7037</v>
      </c>
      <c r="J952" s="33" t="str">
        <f t="shared" si="14"/>
        <v>https://aiche.onlinelibrary.wiley.com/doi/abs/10.1002/prs.680180302</v>
      </c>
    </row>
    <row r="953" spans="1:10" ht="47.5" customHeight="1" x14ac:dyDescent="0.35">
      <c r="A953" s="31">
        <v>952</v>
      </c>
      <c r="B953" s="31">
        <v>1999</v>
      </c>
      <c r="C953" s="32" t="s">
        <v>6030</v>
      </c>
      <c r="D953" s="32" t="s">
        <v>7038</v>
      </c>
      <c r="E953" s="96" t="s">
        <v>6889</v>
      </c>
      <c r="F953" s="31">
        <v>18</v>
      </c>
      <c r="G953" s="31">
        <v>3</v>
      </c>
      <c r="H953" s="31" t="s">
        <v>4110</v>
      </c>
      <c r="I953" s="31" t="s">
        <v>7039</v>
      </c>
      <c r="J953" s="33" t="str">
        <f t="shared" si="14"/>
        <v>https://aiche.onlinelibrary.wiley.com/doi/abs/10.1002/prs.680180303</v>
      </c>
    </row>
    <row r="954" spans="1:10" ht="47.5" customHeight="1" x14ac:dyDescent="0.35">
      <c r="A954" s="31">
        <v>953</v>
      </c>
      <c r="B954" s="31">
        <v>1999</v>
      </c>
      <c r="C954" s="32" t="s">
        <v>6030</v>
      </c>
      <c r="D954" s="32" t="s">
        <v>7040</v>
      </c>
      <c r="E954" s="96" t="s">
        <v>6756</v>
      </c>
      <c r="F954" s="31">
        <v>18</v>
      </c>
      <c r="G954" s="31">
        <v>3</v>
      </c>
      <c r="H954" s="31" t="s">
        <v>7041</v>
      </c>
      <c r="I954" s="31" t="s">
        <v>7042</v>
      </c>
      <c r="J954" s="33" t="str">
        <f t="shared" si="14"/>
        <v>https://aiche.onlinelibrary.wiley.com/doi/abs/10.1002/prs.680180304</v>
      </c>
    </row>
    <row r="955" spans="1:10" ht="47.5" customHeight="1" x14ac:dyDescent="0.35">
      <c r="A955" s="31">
        <v>954</v>
      </c>
      <c r="B955" s="31">
        <v>1999</v>
      </c>
      <c r="C955" s="32" t="s">
        <v>6030</v>
      </c>
      <c r="D955" s="32" t="s">
        <v>7044</v>
      </c>
      <c r="E955" s="96" t="s">
        <v>7043</v>
      </c>
      <c r="F955" s="31">
        <v>18</v>
      </c>
      <c r="G955" s="31">
        <v>3</v>
      </c>
      <c r="H955" s="31" t="s">
        <v>5153</v>
      </c>
      <c r="I955" s="31" t="s">
        <v>7045</v>
      </c>
      <c r="J955" s="33" t="str">
        <f t="shared" si="14"/>
        <v>https://aiche.onlinelibrary.wiley.com/doi/abs/10.1002/prs.680180305</v>
      </c>
    </row>
    <row r="956" spans="1:10" ht="47.5" customHeight="1" x14ac:dyDescent="0.35">
      <c r="A956" s="31">
        <v>955</v>
      </c>
      <c r="B956" s="31">
        <v>1999</v>
      </c>
      <c r="C956" s="32" t="s">
        <v>6030</v>
      </c>
      <c r="D956" s="32" t="s">
        <v>7047</v>
      </c>
      <c r="E956" s="96" t="s">
        <v>7046</v>
      </c>
      <c r="F956" s="31">
        <v>18</v>
      </c>
      <c r="G956" s="31">
        <v>3</v>
      </c>
      <c r="H956" s="31" t="s">
        <v>7048</v>
      </c>
      <c r="I956" s="31" t="s">
        <v>7049</v>
      </c>
      <c r="J956" s="33" t="str">
        <f t="shared" si="14"/>
        <v>https://aiche.onlinelibrary.wiley.com/doi/abs/10.1002/prs.680180306</v>
      </c>
    </row>
    <row r="957" spans="1:10" ht="47.5" customHeight="1" x14ac:dyDescent="0.35">
      <c r="A957" s="31">
        <v>956</v>
      </c>
      <c r="B957" s="31">
        <v>1999</v>
      </c>
      <c r="C957" s="32" t="s">
        <v>6030</v>
      </c>
      <c r="D957" s="32" t="s">
        <v>7050</v>
      </c>
      <c r="E957" s="96" t="s">
        <v>1898</v>
      </c>
      <c r="F957" s="31">
        <v>18</v>
      </c>
      <c r="G957" s="31">
        <v>3</v>
      </c>
      <c r="H957" s="31" t="s">
        <v>7051</v>
      </c>
      <c r="I957" s="31" t="s">
        <v>7052</v>
      </c>
      <c r="J957" s="33" t="str">
        <f t="shared" si="14"/>
        <v>https://aiche.onlinelibrary.wiley.com/doi/abs/10.1002/prs.680180307</v>
      </c>
    </row>
    <row r="958" spans="1:10" ht="47.5" customHeight="1" x14ac:dyDescent="0.35">
      <c r="A958" s="31">
        <v>957</v>
      </c>
      <c r="B958" s="31">
        <v>1999</v>
      </c>
      <c r="C958" s="32" t="s">
        <v>6030</v>
      </c>
      <c r="D958" s="32" t="s">
        <v>7054</v>
      </c>
      <c r="E958" s="96" t="s">
        <v>7053</v>
      </c>
      <c r="F958" s="31">
        <v>18</v>
      </c>
      <c r="G958" s="31">
        <v>3</v>
      </c>
      <c r="H958" s="31" t="s">
        <v>5618</v>
      </c>
      <c r="I958" s="31" t="s">
        <v>7055</v>
      </c>
      <c r="J958" s="33" t="str">
        <f t="shared" si="14"/>
        <v>https://aiche.onlinelibrary.wiley.com/doi/abs/10.1002/prs.680180308</v>
      </c>
    </row>
    <row r="959" spans="1:10" ht="47.5" customHeight="1" x14ac:dyDescent="0.35">
      <c r="A959" s="31">
        <v>958</v>
      </c>
      <c r="B959" s="31">
        <v>1999</v>
      </c>
      <c r="C959" s="32" t="s">
        <v>6030</v>
      </c>
      <c r="D959" s="32" t="s">
        <v>7057</v>
      </c>
      <c r="E959" s="96" t="s">
        <v>7056</v>
      </c>
      <c r="F959" s="31">
        <v>18</v>
      </c>
      <c r="G959" s="31">
        <v>3</v>
      </c>
      <c r="H959" s="31" t="s">
        <v>4144</v>
      </c>
      <c r="I959" s="31" t="s">
        <v>7058</v>
      </c>
      <c r="J959" s="33" t="str">
        <f t="shared" si="14"/>
        <v>https://aiche.onlinelibrary.wiley.com/doi/abs/10.1002/prs.680180309</v>
      </c>
    </row>
    <row r="960" spans="1:10" ht="47.5" customHeight="1" x14ac:dyDescent="0.35">
      <c r="A960" s="31">
        <v>959</v>
      </c>
      <c r="B960" s="31">
        <v>1999</v>
      </c>
      <c r="C960" s="32" t="s">
        <v>6030</v>
      </c>
      <c r="D960" s="32" t="s">
        <v>7060</v>
      </c>
      <c r="E960" s="96" t="s">
        <v>7059</v>
      </c>
      <c r="F960" s="31">
        <v>18</v>
      </c>
      <c r="G960" s="31">
        <v>3</v>
      </c>
      <c r="H960" s="31" t="s">
        <v>7061</v>
      </c>
      <c r="I960" s="31" t="s">
        <v>7062</v>
      </c>
      <c r="J960" s="33" t="str">
        <f t="shared" si="14"/>
        <v>https://aiche.onlinelibrary.wiley.com/doi/abs/10.1002/prs.680180310</v>
      </c>
    </row>
    <row r="961" spans="1:10" ht="47.5" customHeight="1" x14ac:dyDescent="0.35">
      <c r="A961" s="31">
        <v>960</v>
      </c>
      <c r="B961" s="31">
        <v>1999</v>
      </c>
      <c r="C961" s="32" t="s">
        <v>6030</v>
      </c>
      <c r="D961" s="32" t="s">
        <v>7064</v>
      </c>
      <c r="E961" s="96" t="s">
        <v>7063</v>
      </c>
      <c r="F961" s="31">
        <v>18</v>
      </c>
      <c r="G961" s="31">
        <v>3</v>
      </c>
      <c r="H961" s="31" t="s">
        <v>7065</v>
      </c>
      <c r="I961" s="31" t="s">
        <v>7066</v>
      </c>
      <c r="J961" s="33" t="str">
        <f t="shared" si="14"/>
        <v>https://aiche.onlinelibrary.wiley.com/doi/abs/10.1002/prs.680180311</v>
      </c>
    </row>
    <row r="962" spans="1:10" ht="47.5" customHeight="1" x14ac:dyDescent="0.35">
      <c r="A962" s="31">
        <v>961</v>
      </c>
      <c r="B962" s="31">
        <v>1999</v>
      </c>
      <c r="C962" s="32" t="s">
        <v>6030</v>
      </c>
      <c r="D962" s="32" t="s">
        <v>7068</v>
      </c>
      <c r="E962" s="96" t="s">
        <v>7067</v>
      </c>
      <c r="F962" s="31">
        <v>18</v>
      </c>
      <c r="G962" s="31">
        <v>4</v>
      </c>
      <c r="H962" s="31" t="s">
        <v>7069</v>
      </c>
      <c r="I962" s="31" t="s">
        <v>7070</v>
      </c>
      <c r="J962" s="33" t="str">
        <f t="shared" si="14"/>
        <v>https://aiche.onlinelibrary.wiley.com/doi/abs/10.1002/prs.680180402</v>
      </c>
    </row>
    <row r="963" spans="1:10" ht="47.5" customHeight="1" x14ac:dyDescent="0.35">
      <c r="A963" s="31">
        <v>962</v>
      </c>
      <c r="B963" s="31">
        <v>1999</v>
      </c>
      <c r="C963" s="32" t="s">
        <v>6030</v>
      </c>
      <c r="D963" s="32" t="s">
        <v>6701</v>
      </c>
      <c r="E963" s="96"/>
      <c r="F963" s="31">
        <v>18</v>
      </c>
      <c r="G963" s="31">
        <v>4</v>
      </c>
      <c r="H963" s="31" t="s">
        <v>7071</v>
      </c>
      <c r="I963" s="31" t="s">
        <v>7072</v>
      </c>
      <c r="J963" s="33" t="str">
        <f t="shared" ref="J963:J1026" si="15">HYPERLINK(I963)</f>
        <v>https://aiche.onlinelibrary.wiley.com/doi/abs/10.1002/prs.680180403</v>
      </c>
    </row>
    <row r="964" spans="1:10" ht="47.5" customHeight="1" x14ac:dyDescent="0.35">
      <c r="A964" s="31">
        <v>963</v>
      </c>
      <c r="B964" s="31">
        <v>1999</v>
      </c>
      <c r="C964" s="32" t="s">
        <v>6030</v>
      </c>
      <c r="D964" s="32" t="s">
        <v>7074</v>
      </c>
      <c r="E964" s="96" t="s">
        <v>7073</v>
      </c>
      <c r="F964" s="31">
        <v>18</v>
      </c>
      <c r="G964" s="31">
        <v>4</v>
      </c>
      <c r="H964" s="31" t="s">
        <v>5478</v>
      </c>
      <c r="I964" s="31" t="s">
        <v>7075</v>
      </c>
      <c r="J964" s="33" t="str">
        <f t="shared" si="15"/>
        <v>https://aiche.onlinelibrary.wiley.com/doi/abs/10.1002/prs.680180404</v>
      </c>
    </row>
    <row r="965" spans="1:10" ht="47.5" customHeight="1" x14ac:dyDescent="0.35">
      <c r="A965" s="31">
        <v>964</v>
      </c>
      <c r="B965" s="31">
        <v>1999</v>
      </c>
      <c r="C965" s="32" t="s">
        <v>6030</v>
      </c>
      <c r="D965" s="32" t="s">
        <v>7077</v>
      </c>
      <c r="E965" s="96" t="s">
        <v>7076</v>
      </c>
      <c r="F965" s="31">
        <v>18</v>
      </c>
      <c r="G965" s="31">
        <v>4</v>
      </c>
      <c r="H965" s="31" t="s">
        <v>7078</v>
      </c>
      <c r="I965" s="31" t="s">
        <v>7079</v>
      </c>
      <c r="J965" s="33" t="str">
        <f t="shared" si="15"/>
        <v>https://aiche.onlinelibrary.wiley.com/doi/abs/10.1002/prs.680180405</v>
      </c>
    </row>
    <row r="966" spans="1:10" ht="47.5" customHeight="1" x14ac:dyDescent="0.35">
      <c r="A966" s="31">
        <v>965</v>
      </c>
      <c r="B966" s="31">
        <v>1999</v>
      </c>
      <c r="C966" s="32" t="s">
        <v>6030</v>
      </c>
      <c r="D966" s="32" t="s">
        <v>7080</v>
      </c>
      <c r="E966" s="96" t="s">
        <v>6675</v>
      </c>
      <c r="F966" s="31">
        <v>18</v>
      </c>
      <c r="G966" s="31">
        <v>4</v>
      </c>
      <c r="H966" s="31" t="s">
        <v>7081</v>
      </c>
      <c r="I966" s="31" t="s">
        <v>7082</v>
      </c>
      <c r="J966" s="33" t="str">
        <f t="shared" si="15"/>
        <v>https://aiche.onlinelibrary.wiley.com/doi/abs/10.1002/prs.680180406</v>
      </c>
    </row>
    <row r="967" spans="1:10" ht="47.5" customHeight="1" x14ac:dyDescent="0.35">
      <c r="A967" s="31">
        <v>966</v>
      </c>
      <c r="B967" s="31">
        <v>1999</v>
      </c>
      <c r="C967" s="32" t="s">
        <v>6030</v>
      </c>
      <c r="D967" s="32" t="s">
        <v>7084</v>
      </c>
      <c r="E967" s="96" t="s">
        <v>7083</v>
      </c>
      <c r="F967" s="31">
        <v>18</v>
      </c>
      <c r="G967" s="31">
        <v>4</v>
      </c>
      <c r="H967" s="31" t="s">
        <v>7085</v>
      </c>
      <c r="I967" s="31" t="s">
        <v>7086</v>
      </c>
      <c r="J967" s="33" t="str">
        <f t="shared" si="15"/>
        <v>https://aiche.onlinelibrary.wiley.com/doi/abs/10.1002/prs.680180407</v>
      </c>
    </row>
    <row r="968" spans="1:10" ht="47.5" customHeight="1" x14ac:dyDescent="0.35">
      <c r="A968" s="31">
        <v>967</v>
      </c>
      <c r="B968" s="31">
        <v>1999</v>
      </c>
      <c r="C968" s="32" t="s">
        <v>6030</v>
      </c>
      <c r="D968" s="32" t="s">
        <v>7088</v>
      </c>
      <c r="E968" s="96" t="s">
        <v>7087</v>
      </c>
      <c r="F968" s="31">
        <v>18</v>
      </c>
      <c r="G968" s="31">
        <v>4</v>
      </c>
      <c r="H968" s="31" t="s">
        <v>7089</v>
      </c>
      <c r="I968" s="31" t="s">
        <v>7090</v>
      </c>
      <c r="J968" s="33" t="str">
        <f t="shared" si="15"/>
        <v>https://aiche.onlinelibrary.wiley.com/doi/abs/10.1002/prs.680180408</v>
      </c>
    </row>
    <row r="969" spans="1:10" ht="47.5" customHeight="1" x14ac:dyDescent="0.35">
      <c r="A969" s="31">
        <v>968</v>
      </c>
      <c r="B969" s="31">
        <v>1999</v>
      </c>
      <c r="C969" s="32" t="s">
        <v>6030</v>
      </c>
      <c r="D969" s="32" t="s">
        <v>7091</v>
      </c>
      <c r="E969" s="96" t="s">
        <v>6209</v>
      </c>
      <c r="F969" s="31">
        <v>18</v>
      </c>
      <c r="G969" s="31">
        <v>4</v>
      </c>
      <c r="H969" s="31" t="s">
        <v>7092</v>
      </c>
      <c r="I969" s="31" t="s">
        <v>7093</v>
      </c>
      <c r="J969" s="33" t="str">
        <f t="shared" si="15"/>
        <v>https://aiche.onlinelibrary.wiley.com/doi/abs/10.1002/prs.680180409</v>
      </c>
    </row>
    <row r="970" spans="1:10" ht="47.5" customHeight="1" x14ac:dyDescent="0.35">
      <c r="A970" s="31">
        <v>969</v>
      </c>
      <c r="B970" s="31">
        <v>1999</v>
      </c>
      <c r="C970" s="32" t="s">
        <v>6030</v>
      </c>
      <c r="D970" s="32" t="s">
        <v>7095</v>
      </c>
      <c r="E970" s="96" t="s">
        <v>7094</v>
      </c>
      <c r="F970" s="31">
        <v>18</v>
      </c>
      <c r="G970" s="31">
        <v>4</v>
      </c>
      <c r="H970" s="31" t="s">
        <v>5034</v>
      </c>
      <c r="I970" s="31" t="s">
        <v>7096</v>
      </c>
      <c r="J970" s="33" t="str">
        <f t="shared" si="15"/>
        <v>https://aiche.onlinelibrary.wiley.com/doi/abs/10.1002/prs.680180410</v>
      </c>
    </row>
    <row r="971" spans="1:10" ht="47.5" customHeight="1" x14ac:dyDescent="0.35">
      <c r="A971" s="31">
        <v>970</v>
      </c>
      <c r="B971" s="31">
        <v>1999</v>
      </c>
      <c r="C971" s="32" t="s">
        <v>6030</v>
      </c>
      <c r="D971" s="32" t="s">
        <v>7098</v>
      </c>
      <c r="E971" s="96" t="s">
        <v>7097</v>
      </c>
      <c r="F971" s="31">
        <v>18</v>
      </c>
      <c r="G971" s="31">
        <v>4</v>
      </c>
      <c r="H971" s="31" t="s">
        <v>7099</v>
      </c>
      <c r="I971" s="31" t="s">
        <v>7100</v>
      </c>
      <c r="J971" s="33" t="str">
        <f t="shared" si="15"/>
        <v>https://aiche.onlinelibrary.wiley.com/doi/abs/10.1002/prs.680180411</v>
      </c>
    </row>
    <row r="972" spans="1:10" ht="47.5" customHeight="1" x14ac:dyDescent="0.35">
      <c r="A972" s="31">
        <v>971</v>
      </c>
      <c r="B972" s="31">
        <v>1999</v>
      </c>
      <c r="C972" s="32" t="s">
        <v>6030</v>
      </c>
      <c r="D972" s="32" t="s">
        <v>7102</v>
      </c>
      <c r="E972" s="96" t="s">
        <v>7101</v>
      </c>
      <c r="F972" s="31">
        <v>18</v>
      </c>
      <c r="G972" s="31">
        <v>4</v>
      </c>
      <c r="H972" s="31" t="s">
        <v>7103</v>
      </c>
      <c r="I972" s="31" t="s">
        <v>7104</v>
      </c>
      <c r="J972" s="33" t="str">
        <f t="shared" si="15"/>
        <v>https://aiche.onlinelibrary.wiley.com/doi/abs/10.1002/prs.680180412</v>
      </c>
    </row>
    <row r="973" spans="1:10" ht="47.5" customHeight="1" x14ac:dyDescent="0.35">
      <c r="A973" s="31">
        <v>972</v>
      </c>
      <c r="B973" s="31">
        <v>1999</v>
      </c>
      <c r="C973" s="32" t="s">
        <v>6030</v>
      </c>
      <c r="D973" s="32" t="s">
        <v>7106</v>
      </c>
      <c r="E973" s="96" t="s">
        <v>7105</v>
      </c>
      <c r="F973" s="31">
        <v>18</v>
      </c>
      <c r="G973" s="31">
        <v>4</v>
      </c>
      <c r="H973" s="31" t="s">
        <v>7107</v>
      </c>
      <c r="I973" s="31" t="s">
        <v>7108</v>
      </c>
      <c r="J973" s="33" t="str">
        <f t="shared" si="15"/>
        <v>https://aiche.onlinelibrary.wiley.com/doi/abs/10.1002/prs.680180413</v>
      </c>
    </row>
    <row r="974" spans="1:10" ht="47.5" customHeight="1" x14ac:dyDescent="0.35">
      <c r="A974" s="31">
        <v>973</v>
      </c>
      <c r="B974" s="31">
        <v>2000</v>
      </c>
      <c r="C974" s="32" t="s">
        <v>6030</v>
      </c>
      <c r="D974" s="32" t="s">
        <v>7110</v>
      </c>
      <c r="E974" s="96" t="s">
        <v>7109</v>
      </c>
      <c r="F974" s="31">
        <v>19</v>
      </c>
      <c r="G974" s="31">
        <v>1</v>
      </c>
      <c r="H974" s="31" t="s">
        <v>4708</v>
      </c>
      <c r="I974" s="31" t="s">
        <v>7111</v>
      </c>
      <c r="J974" s="33" t="str">
        <f t="shared" si="15"/>
        <v>https://aiche.onlinelibrary.wiley.com/doi/abs/10.1002/prs.680190103</v>
      </c>
    </row>
    <row r="975" spans="1:10" ht="47.5" customHeight="1" x14ac:dyDescent="0.35">
      <c r="A975" s="31">
        <v>974</v>
      </c>
      <c r="B975" s="31">
        <v>2000</v>
      </c>
      <c r="C975" s="32" t="s">
        <v>6030</v>
      </c>
      <c r="D975" s="32" t="s">
        <v>7113</v>
      </c>
      <c r="E975" s="96" t="s">
        <v>7112</v>
      </c>
      <c r="F975" s="31">
        <v>19</v>
      </c>
      <c r="G975" s="31">
        <v>1</v>
      </c>
      <c r="H975" s="31" t="s">
        <v>6473</v>
      </c>
      <c r="I975" s="31" t="s">
        <v>7114</v>
      </c>
      <c r="J975" s="33" t="str">
        <f t="shared" si="15"/>
        <v>https://aiche.onlinelibrary.wiley.com/doi/abs/10.1002/prs.680190104</v>
      </c>
    </row>
    <row r="976" spans="1:10" ht="47.5" customHeight="1" x14ac:dyDescent="0.35">
      <c r="A976" s="31">
        <v>975</v>
      </c>
      <c r="B976" s="31">
        <v>2000</v>
      </c>
      <c r="C976" s="32" t="s">
        <v>6030</v>
      </c>
      <c r="D976" s="32" t="s">
        <v>7116</v>
      </c>
      <c r="E976" s="96" t="s">
        <v>7115</v>
      </c>
      <c r="F976" s="31">
        <v>19</v>
      </c>
      <c r="G976" s="31">
        <v>1</v>
      </c>
      <c r="H976" s="31" t="s">
        <v>7117</v>
      </c>
      <c r="I976" s="31" t="s">
        <v>7118</v>
      </c>
      <c r="J976" s="33" t="str">
        <f t="shared" si="15"/>
        <v>https://aiche.onlinelibrary.wiley.com/doi/abs/10.1002/prs.680190105</v>
      </c>
    </row>
    <row r="977" spans="1:10" ht="47.5" customHeight="1" x14ac:dyDescent="0.35">
      <c r="A977" s="31">
        <v>976</v>
      </c>
      <c r="B977" s="31">
        <v>2000</v>
      </c>
      <c r="C977" s="32" t="s">
        <v>6030</v>
      </c>
      <c r="D977" s="32" t="s">
        <v>7120</v>
      </c>
      <c r="E977" s="96" t="s">
        <v>7119</v>
      </c>
      <c r="F977" s="31">
        <v>19</v>
      </c>
      <c r="G977" s="31">
        <v>1</v>
      </c>
      <c r="H977" s="31" t="s">
        <v>7121</v>
      </c>
      <c r="I977" s="31" t="s">
        <v>7122</v>
      </c>
      <c r="J977" s="33" t="str">
        <f t="shared" si="15"/>
        <v>https://aiche.onlinelibrary.wiley.com/doi/abs/10.1002/prs.680190106</v>
      </c>
    </row>
    <row r="978" spans="1:10" ht="47.5" customHeight="1" x14ac:dyDescent="0.35">
      <c r="A978" s="31">
        <v>977</v>
      </c>
      <c r="B978" s="31">
        <v>2000</v>
      </c>
      <c r="C978" s="32" t="s">
        <v>6030</v>
      </c>
      <c r="D978" s="32" t="s">
        <v>7124</v>
      </c>
      <c r="E978" s="96" t="s">
        <v>7123</v>
      </c>
      <c r="F978" s="31">
        <v>19</v>
      </c>
      <c r="G978" s="31">
        <v>1</v>
      </c>
      <c r="H978" s="31" t="s">
        <v>1599</v>
      </c>
      <c r="I978" s="31" t="s">
        <v>7125</v>
      </c>
      <c r="J978" s="33" t="str">
        <f t="shared" si="15"/>
        <v>https://aiche.onlinelibrary.wiley.com/doi/abs/10.1002/prs.680190107</v>
      </c>
    </row>
    <row r="979" spans="1:10" ht="47.5" customHeight="1" x14ac:dyDescent="0.35">
      <c r="A979" s="31">
        <v>978</v>
      </c>
      <c r="B979" s="31">
        <v>2000</v>
      </c>
      <c r="C979" s="32" t="s">
        <v>6030</v>
      </c>
      <c r="D979" s="32" t="s">
        <v>7127</v>
      </c>
      <c r="E979" s="96" t="s">
        <v>7126</v>
      </c>
      <c r="F979" s="31">
        <v>19</v>
      </c>
      <c r="G979" s="31">
        <v>1</v>
      </c>
      <c r="H979" s="31" t="s">
        <v>6646</v>
      </c>
      <c r="I979" s="31" t="s">
        <v>7128</v>
      </c>
      <c r="J979" s="33" t="str">
        <f t="shared" si="15"/>
        <v>https://aiche.onlinelibrary.wiley.com/doi/abs/10.1002/prs.680190108</v>
      </c>
    </row>
    <row r="980" spans="1:10" ht="47.5" customHeight="1" x14ac:dyDescent="0.35">
      <c r="A980" s="31">
        <v>979</v>
      </c>
      <c r="B980" s="31">
        <v>2000</v>
      </c>
      <c r="C980" s="32" t="s">
        <v>6030</v>
      </c>
      <c r="D980" s="32" t="s">
        <v>7130</v>
      </c>
      <c r="E980" s="96" t="s">
        <v>7129</v>
      </c>
      <c r="F980" s="31">
        <v>19</v>
      </c>
      <c r="G980" s="31">
        <v>1</v>
      </c>
      <c r="H980" s="31" t="s">
        <v>7131</v>
      </c>
      <c r="I980" s="31" t="s">
        <v>7132</v>
      </c>
      <c r="J980" s="33" t="str">
        <f t="shared" si="15"/>
        <v>https://aiche.onlinelibrary.wiley.com/doi/abs/10.1002/prs.680190109</v>
      </c>
    </row>
    <row r="981" spans="1:10" ht="47.5" customHeight="1" x14ac:dyDescent="0.35">
      <c r="A981" s="31">
        <v>980</v>
      </c>
      <c r="B981" s="31">
        <v>2000</v>
      </c>
      <c r="C981" s="32" t="s">
        <v>6030</v>
      </c>
      <c r="D981" s="32" t="s">
        <v>7133</v>
      </c>
      <c r="E981" s="96" t="s">
        <v>6756</v>
      </c>
      <c r="F981" s="31">
        <v>19</v>
      </c>
      <c r="G981" s="31">
        <v>1</v>
      </c>
      <c r="H981" s="31" t="s">
        <v>7134</v>
      </c>
      <c r="I981" s="31" t="s">
        <v>7135</v>
      </c>
      <c r="J981" s="33" t="str">
        <f t="shared" si="15"/>
        <v>https://aiche.onlinelibrary.wiley.com/doi/abs/10.1002/prs.680190110</v>
      </c>
    </row>
    <row r="982" spans="1:10" ht="47.5" customHeight="1" x14ac:dyDescent="0.35">
      <c r="A982" s="31">
        <v>981</v>
      </c>
      <c r="B982" s="31">
        <v>2000</v>
      </c>
      <c r="C982" s="32" t="s">
        <v>6030</v>
      </c>
      <c r="D982" s="32" t="s">
        <v>7137</v>
      </c>
      <c r="E982" s="96" t="s">
        <v>7136</v>
      </c>
      <c r="F982" s="31">
        <v>19</v>
      </c>
      <c r="G982" s="31">
        <v>1</v>
      </c>
      <c r="H982" s="31" t="s">
        <v>7138</v>
      </c>
      <c r="I982" s="31" t="s">
        <v>7139</v>
      </c>
      <c r="J982" s="33" t="str">
        <f t="shared" si="15"/>
        <v>https://aiche.onlinelibrary.wiley.com/doi/abs/10.1002/prs.680190111</v>
      </c>
    </row>
    <row r="983" spans="1:10" ht="47.5" customHeight="1" x14ac:dyDescent="0.35">
      <c r="A983" s="31">
        <v>982</v>
      </c>
      <c r="B983" s="31">
        <v>2000</v>
      </c>
      <c r="C983" s="32" t="s">
        <v>6030</v>
      </c>
      <c r="D983" s="32" t="s">
        <v>6701</v>
      </c>
      <c r="E983" s="96"/>
      <c r="F983" s="31">
        <v>19</v>
      </c>
      <c r="G983" s="31">
        <v>1</v>
      </c>
      <c r="H983" s="31" t="s">
        <v>7140</v>
      </c>
      <c r="I983" s="31" t="s">
        <v>7141</v>
      </c>
      <c r="J983" s="33" t="str">
        <f t="shared" si="15"/>
        <v>https://aiche.onlinelibrary.wiley.com/doi/abs/10.1002/prs.680190102</v>
      </c>
    </row>
    <row r="984" spans="1:10" ht="47.5" customHeight="1" x14ac:dyDescent="0.35">
      <c r="A984" s="31">
        <v>983</v>
      </c>
      <c r="B984" s="31">
        <v>2000</v>
      </c>
      <c r="C984" s="32" t="s">
        <v>6030</v>
      </c>
      <c r="D984" s="32" t="s">
        <v>7142</v>
      </c>
      <c r="E984" s="96" t="s">
        <v>1816</v>
      </c>
      <c r="F984" s="31">
        <v>19</v>
      </c>
      <c r="G984" s="31">
        <v>2</v>
      </c>
      <c r="H984" s="31" t="s">
        <v>5748</v>
      </c>
      <c r="I984" s="31" t="s">
        <v>7143</v>
      </c>
      <c r="J984" s="33" t="str">
        <f t="shared" si="15"/>
        <v>https://aiche.onlinelibrary.wiley.com/doi/abs/10.1002/prs.680190203</v>
      </c>
    </row>
    <row r="985" spans="1:10" ht="47.5" customHeight="1" x14ac:dyDescent="0.35">
      <c r="A985" s="31">
        <v>984</v>
      </c>
      <c r="B985" s="31">
        <v>2000</v>
      </c>
      <c r="C985" s="32" t="s">
        <v>6030</v>
      </c>
      <c r="D985" s="32" t="s">
        <v>7145</v>
      </c>
      <c r="E985" s="96" t="s">
        <v>7144</v>
      </c>
      <c r="F985" s="31">
        <v>19</v>
      </c>
      <c r="G985" s="31">
        <v>2</v>
      </c>
      <c r="H985" s="31" t="s">
        <v>7146</v>
      </c>
      <c r="I985" s="31" t="s">
        <v>7147</v>
      </c>
      <c r="J985" s="33" t="str">
        <f t="shared" si="15"/>
        <v>https://aiche.onlinelibrary.wiley.com/doi/abs/10.1002/prs.680190204</v>
      </c>
    </row>
    <row r="986" spans="1:10" ht="47.5" customHeight="1" x14ac:dyDescent="0.35">
      <c r="A986" s="31">
        <v>985</v>
      </c>
      <c r="B986" s="31">
        <v>2000</v>
      </c>
      <c r="C986" s="32" t="s">
        <v>6030</v>
      </c>
      <c r="D986" s="32" t="s">
        <v>7149</v>
      </c>
      <c r="E986" s="96" t="s">
        <v>7148</v>
      </c>
      <c r="F986" s="31">
        <v>19</v>
      </c>
      <c r="G986" s="31">
        <v>2</v>
      </c>
      <c r="H986" s="31" t="s">
        <v>7150</v>
      </c>
      <c r="I986" s="31" t="s">
        <v>7151</v>
      </c>
      <c r="J986" s="33" t="str">
        <f t="shared" si="15"/>
        <v>https://aiche.onlinelibrary.wiley.com/doi/abs/10.1002/prs.680190205</v>
      </c>
    </row>
    <row r="987" spans="1:10" ht="47.5" customHeight="1" x14ac:dyDescent="0.35">
      <c r="A987" s="31">
        <v>986</v>
      </c>
      <c r="B987" s="31">
        <v>2000</v>
      </c>
      <c r="C987" s="32" t="s">
        <v>6030</v>
      </c>
      <c r="D987" s="32" t="s">
        <v>7153</v>
      </c>
      <c r="E987" s="96" t="s">
        <v>7152</v>
      </c>
      <c r="F987" s="31">
        <v>19</v>
      </c>
      <c r="G987" s="31">
        <v>2</v>
      </c>
      <c r="H987" s="31" t="s">
        <v>7154</v>
      </c>
      <c r="I987" s="31" t="s">
        <v>7155</v>
      </c>
      <c r="J987" s="33" t="str">
        <f t="shared" si="15"/>
        <v>https://aiche.onlinelibrary.wiley.com/doi/abs/10.1002/prs.680190206</v>
      </c>
    </row>
    <row r="988" spans="1:10" ht="47.5" customHeight="1" x14ac:dyDescent="0.35">
      <c r="A988" s="31">
        <v>987</v>
      </c>
      <c r="B988" s="31">
        <v>2000</v>
      </c>
      <c r="C988" s="32" t="s">
        <v>6030</v>
      </c>
      <c r="D988" s="32" t="s">
        <v>7157</v>
      </c>
      <c r="E988" s="96" t="s">
        <v>7156</v>
      </c>
      <c r="F988" s="31">
        <v>19</v>
      </c>
      <c r="G988" s="31">
        <v>2</v>
      </c>
      <c r="H988" s="31" t="s">
        <v>7158</v>
      </c>
      <c r="I988" s="31" t="s">
        <v>7159</v>
      </c>
      <c r="J988" s="33" t="str">
        <f t="shared" si="15"/>
        <v>https://aiche.onlinelibrary.wiley.com/doi/abs/10.1002/prs.680190207</v>
      </c>
    </row>
    <row r="989" spans="1:10" ht="47.5" customHeight="1" x14ac:dyDescent="0.35">
      <c r="A989" s="31">
        <v>988</v>
      </c>
      <c r="B989" s="31">
        <v>2000</v>
      </c>
      <c r="C989" s="32" t="s">
        <v>6030</v>
      </c>
      <c r="D989" s="32" t="s">
        <v>7161</v>
      </c>
      <c r="E989" s="96" t="s">
        <v>7160</v>
      </c>
      <c r="F989" s="31">
        <v>19</v>
      </c>
      <c r="G989" s="31">
        <v>2</v>
      </c>
      <c r="H989" s="31" t="s">
        <v>5541</v>
      </c>
      <c r="I989" s="31" t="s">
        <v>7162</v>
      </c>
      <c r="J989" s="33" t="str">
        <f t="shared" si="15"/>
        <v>https://aiche.onlinelibrary.wiley.com/doi/abs/10.1002/prs.680190208</v>
      </c>
    </row>
    <row r="990" spans="1:10" ht="47.5" customHeight="1" x14ac:dyDescent="0.35">
      <c r="A990" s="31">
        <v>989</v>
      </c>
      <c r="B990" s="31">
        <v>2000</v>
      </c>
      <c r="C990" s="32" t="s">
        <v>6030</v>
      </c>
      <c r="D990" s="32" t="s">
        <v>6701</v>
      </c>
      <c r="E990" s="96"/>
      <c r="F990" s="31">
        <v>19</v>
      </c>
      <c r="G990" s="31">
        <v>2</v>
      </c>
      <c r="H990" s="31" t="s">
        <v>7163</v>
      </c>
      <c r="I990" s="31" t="s">
        <v>7164</v>
      </c>
      <c r="J990" s="33" t="str">
        <f t="shared" si="15"/>
        <v>https://aiche.onlinelibrary.wiley.com/doi/abs/10.1002/prs.680190202</v>
      </c>
    </row>
    <row r="991" spans="1:10" ht="47.5" customHeight="1" x14ac:dyDescent="0.35">
      <c r="A991" s="31">
        <v>990</v>
      </c>
      <c r="B991" s="31">
        <v>2000</v>
      </c>
      <c r="C991" s="32" t="s">
        <v>6030</v>
      </c>
      <c r="D991" s="32" t="s">
        <v>7166</v>
      </c>
      <c r="E991" s="96" t="s">
        <v>7165</v>
      </c>
      <c r="F991" s="31">
        <v>19</v>
      </c>
      <c r="G991" s="31">
        <v>2</v>
      </c>
      <c r="H991" s="31" t="s">
        <v>5548</v>
      </c>
      <c r="I991" s="31" t="s">
        <v>7167</v>
      </c>
      <c r="J991" s="33" t="str">
        <f t="shared" si="15"/>
        <v>https://aiche.onlinelibrary.wiley.com/doi/abs/10.1002/prs.680190209</v>
      </c>
    </row>
    <row r="992" spans="1:10" ht="47.5" customHeight="1" x14ac:dyDescent="0.35">
      <c r="A992" s="31">
        <v>991</v>
      </c>
      <c r="B992" s="31">
        <v>2000</v>
      </c>
      <c r="C992" s="32" t="s">
        <v>6030</v>
      </c>
      <c r="D992" s="32" t="s">
        <v>7169</v>
      </c>
      <c r="E992" s="96" t="s">
        <v>7168</v>
      </c>
      <c r="F992" s="31">
        <v>19</v>
      </c>
      <c r="G992" s="31">
        <v>2</v>
      </c>
      <c r="H992" s="31" t="s">
        <v>7170</v>
      </c>
      <c r="I992" s="31" t="s">
        <v>7171</v>
      </c>
      <c r="J992" s="33" t="str">
        <f t="shared" si="15"/>
        <v>https://aiche.onlinelibrary.wiley.com/doi/abs/10.1002/prs.680190210</v>
      </c>
    </row>
    <row r="993" spans="1:10" ht="47.5" customHeight="1" x14ac:dyDescent="0.35">
      <c r="A993" s="31">
        <v>992</v>
      </c>
      <c r="B993" s="31">
        <v>2000</v>
      </c>
      <c r="C993" s="32" t="s">
        <v>6030</v>
      </c>
      <c r="D993" s="32" t="s">
        <v>7172</v>
      </c>
      <c r="E993" s="96" t="s">
        <v>6907</v>
      </c>
      <c r="F993" s="31">
        <v>19</v>
      </c>
      <c r="G993" s="31">
        <v>2</v>
      </c>
      <c r="H993" s="31" t="s">
        <v>7173</v>
      </c>
      <c r="I993" s="31" t="s">
        <v>7174</v>
      </c>
      <c r="J993" s="33" t="str">
        <f t="shared" si="15"/>
        <v>https://aiche.onlinelibrary.wiley.com/doi/abs/10.1002/prs.680190211</v>
      </c>
    </row>
    <row r="994" spans="1:10" ht="47.5" customHeight="1" x14ac:dyDescent="0.35">
      <c r="A994" s="31">
        <v>993</v>
      </c>
      <c r="B994" s="31">
        <v>2000</v>
      </c>
      <c r="C994" s="32" t="s">
        <v>6030</v>
      </c>
      <c r="D994" s="32" t="s">
        <v>7175</v>
      </c>
      <c r="E994" s="96" t="s">
        <v>6889</v>
      </c>
      <c r="F994" s="31">
        <v>19</v>
      </c>
      <c r="G994" s="31">
        <v>2</v>
      </c>
      <c r="H994" s="31" t="s">
        <v>5123</v>
      </c>
      <c r="I994" s="31" t="s">
        <v>7176</v>
      </c>
      <c r="J994" s="33" t="str">
        <f t="shared" si="15"/>
        <v>https://aiche.onlinelibrary.wiley.com/doi/abs/10.1002/prs.680190212</v>
      </c>
    </row>
    <row r="995" spans="1:10" ht="47.5" customHeight="1" x14ac:dyDescent="0.35">
      <c r="A995" s="31">
        <v>994</v>
      </c>
      <c r="B995" s="31">
        <v>2000</v>
      </c>
      <c r="C995" s="32" t="s">
        <v>6030</v>
      </c>
      <c r="D995" s="32" t="s">
        <v>7178</v>
      </c>
      <c r="E995" s="96" t="s">
        <v>7177</v>
      </c>
      <c r="F995" s="31">
        <v>19</v>
      </c>
      <c r="G995" s="31">
        <v>2</v>
      </c>
      <c r="H995" s="31" t="s">
        <v>5127</v>
      </c>
      <c r="I995" s="31" t="s">
        <v>7179</v>
      </c>
      <c r="J995" s="33" t="str">
        <f t="shared" si="15"/>
        <v>https://aiche.onlinelibrary.wiley.com/doi/abs/10.1002/prs.680190213</v>
      </c>
    </row>
    <row r="996" spans="1:10" ht="47.5" customHeight="1" x14ac:dyDescent="0.35">
      <c r="A996" s="31">
        <v>995</v>
      </c>
      <c r="B996" s="31">
        <v>2000</v>
      </c>
      <c r="C996" s="32" t="s">
        <v>6030</v>
      </c>
      <c r="D996" s="32" t="s">
        <v>6701</v>
      </c>
      <c r="E996" s="96"/>
      <c r="F996" s="31">
        <v>19</v>
      </c>
      <c r="G996" s="31">
        <v>3</v>
      </c>
      <c r="H996" s="31" t="s">
        <v>7180</v>
      </c>
      <c r="I996" s="31" t="s">
        <v>7181</v>
      </c>
      <c r="J996" s="33" t="str">
        <f t="shared" si="15"/>
        <v>https://aiche.onlinelibrary.wiley.com/doi/abs/10.1002/prs.680190302</v>
      </c>
    </row>
    <row r="997" spans="1:10" ht="47.5" customHeight="1" x14ac:dyDescent="0.35">
      <c r="A997" s="31">
        <v>996</v>
      </c>
      <c r="B997" s="31">
        <v>2000</v>
      </c>
      <c r="C997" s="32" t="s">
        <v>6030</v>
      </c>
      <c r="D997" s="32" t="s">
        <v>7183</v>
      </c>
      <c r="E997" s="96" t="s">
        <v>7182</v>
      </c>
      <c r="F997" s="31">
        <v>19</v>
      </c>
      <c r="G997" s="31">
        <v>3</v>
      </c>
      <c r="H997" s="31" t="s">
        <v>7184</v>
      </c>
      <c r="I997" s="31" t="s">
        <v>7185</v>
      </c>
      <c r="J997" s="33" t="str">
        <f t="shared" si="15"/>
        <v>https://aiche.onlinelibrary.wiley.com/doi/abs/10.1002/prs.680190303</v>
      </c>
    </row>
    <row r="998" spans="1:10" ht="47.5" customHeight="1" x14ac:dyDescent="0.35">
      <c r="A998" s="31">
        <v>997</v>
      </c>
      <c r="B998" s="31">
        <v>2000</v>
      </c>
      <c r="C998" s="32" t="s">
        <v>6030</v>
      </c>
      <c r="D998" s="32" t="s">
        <v>7186</v>
      </c>
      <c r="E998" s="96" t="s">
        <v>1443</v>
      </c>
      <c r="F998" s="31">
        <v>19</v>
      </c>
      <c r="G998" s="31">
        <v>3</v>
      </c>
      <c r="H998" s="31" t="s">
        <v>7187</v>
      </c>
      <c r="I998" s="31" t="s">
        <v>7188</v>
      </c>
      <c r="J998" s="33" t="str">
        <f t="shared" si="15"/>
        <v>https://aiche.onlinelibrary.wiley.com/doi/abs/10.1002/prs.680190304</v>
      </c>
    </row>
    <row r="999" spans="1:10" ht="47.5" customHeight="1" x14ac:dyDescent="0.35">
      <c r="A999" s="31">
        <v>998</v>
      </c>
      <c r="B999" s="31">
        <v>2000</v>
      </c>
      <c r="C999" s="32" t="s">
        <v>6030</v>
      </c>
      <c r="D999" s="32" t="s">
        <v>7189</v>
      </c>
      <c r="E999" s="96" t="s">
        <v>6613</v>
      </c>
      <c r="F999" s="31">
        <v>19</v>
      </c>
      <c r="G999" s="31">
        <v>3</v>
      </c>
      <c r="H999" s="31" t="s">
        <v>7190</v>
      </c>
      <c r="I999" s="31" t="s">
        <v>7191</v>
      </c>
      <c r="J999" s="33" t="str">
        <f t="shared" si="15"/>
        <v>https://aiche.onlinelibrary.wiley.com/doi/abs/10.1002/prs.680190305</v>
      </c>
    </row>
    <row r="1000" spans="1:10" ht="47.5" customHeight="1" x14ac:dyDescent="0.35">
      <c r="A1000" s="31">
        <v>999</v>
      </c>
      <c r="B1000" s="31">
        <v>2000</v>
      </c>
      <c r="C1000" s="32" t="s">
        <v>6030</v>
      </c>
      <c r="D1000" s="32" t="s">
        <v>7193</v>
      </c>
      <c r="E1000" s="96" t="s">
        <v>7192</v>
      </c>
      <c r="F1000" s="31">
        <v>19</v>
      </c>
      <c r="G1000" s="31">
        <v>3</v>
      </c>
      <c r="H1000" s="31" t="s">
        <v>7194</v>
      </c>
      <c r="I1000" s="31" t="s">
        <v>7195</v>
      </c>
      <c r="J1000" s="33" t="str">
        <f t="shared" si="15"/>
        <v>https://aiche.onlinelibrary.wiley.com/doi/abs/10.1002/prs.680190306</v>
      </c>
    </row>
    <row r="1001" spans="1:10" ht="47.5" customHeight="1" x14ac:dyDescent="0.35">
      <c r="A1001" s="31">
        <v>1000</v>
      </c>
      <c r="B1001" s="31">
        <v>2000</v>
      </c>
      <c r="C1001" s="32" t="s">
        <v>6030</v>
      </c>
      <c r="D1001" s="32" t="s">
        <v>7196</v>
      </c>
      <c r="E1001" s="96" t="s">
        <v>2762</v>
      </c>
      <c r="F1001" s="31">
        <v>19</v>
      </c>
      <c r="G1001" s="31">
        <v>3</v>
      </c>
      <c r="H1001" s="31" t="s">
        <v>7197</v>
      </c>
      <c r="I1001" s="31" t="s">
        <v>7198</v>
      </c>
      <c r="J1001" s="33" t="str">
        <f t="shared" si="15"/>
        <v>https://aiche.onlinelibrary.wiley.com/doi/abs/10.1002/prs.680190307</v>
      </c>
    </row>
    <row r="1002" spans="1:10" ht="47.5" customHeight="1" x14ac:dyDescent="0.35">
      <c r="A1002" s="31">
        <v>1001</v>
      </c>
      <c r="B1002" s="31">
        <v>2000</v>
      </c>
      <c r="C1002" s="32" t="s">
        <v>6030</v>
      </c>
      <c r="D1002" s="32" t="s">
        <v>7200</v>
      </c>
      <c r="E1002" s="96" t="s">
        <v>7199</v>
      </c>
      <c r="F1002" s="31">
        <v>19</v>
      </c>
      <c r="G1002" s="31">
        <v>3</v>
      </c>
      <c r="H1002" s="31" t="s">
        <v>7201</v>
      </c>
      <c r="I1002" s="31" t="s">
        <v>7202</v>
      </c>
      <c r="J1002" s="33" t="str">
        <f t="shared" si="15"/>
        <v>https://aiche.onlinelibrary.wiley.com/doi/abs/10.1002/prs.680190308</v>
      </c>
    </row>
    <row r="1003" spans="1:10" ht="47.5" customHeight="1" x14ac:dyDescent="0.35">
      <c r="A1003" s="31">
        <v>1002</v>
      </c>
      <c r="B1003" s="31">
        <v>2000</v>
      </c>
      <c r="C1003" s="32" t="s">
        <v>6030</v>
      </c>
      <c r="D1003" s="32" t="s">
        <v>7204</v>
      </c>
      <c r="E1003" s="96" t="s">
        <v>7203</v>
      </c>
      <c r="F1003" s="31">
        <v>19</v>
      </c>
      <c r="G1003" s="31">
        <v>3</v>
      </c>
      <c r="H1003" s="31" t="s">
        <v>7205</v>
      </c>
      <c r="I1003" s="31" t="s">
        <v>7206</v>
      </c>
      <c r="J1003" s="33" t="str">
        <f t="shared" si="15"/>
        <v>https://aiche.onlinelibrary.wiley.com/doi/abs/10.1002/prs.680190309</v>
      </c>
    </row>
    <row r="1004" spans="1:10" ht="47.5" customHeight="1" x14ac:dyDescent="0.35">
      <c r="A1004" s="31">
        <v>1003</v>
      </c>
      <c r="B1004" s="31">
        <v>2000</v>
      </c>
      <c r="C1004" s="32" t="s">
        <v>6030</v>
      </c>
      <c r="D1004" s="32" t="s">
        <v>7208</v>
      </c>
      <c r="E1004" s="96" t="s">
        <v>7207</v>
      </c>
      <c r="F1004" s="31">
        <v>19</v>
      </c>
      <c r="G1004" s="31">
        <v>3</v>
      </c>
      <c r="H1004" s="31" t="s">
        <v>7209</v>
      </c>
      <c r="I1004" s="31" t="s">
        <v>7210</v>
      </c>
      <c r="J1004" s="33" t="str">
        <f t="shared" si="15"/>
        <v>https://aiche.onlinelibrary.wiley.com/doi/abs/10.1002/prs.680190310</v>
      </c>
    </row>
    <row r="1005" spans="1:10" ht="47.5" customHeight="1" x14ac:dyDescent="0.35">
      <c r="A1005" s="31">
        <v>1004</v>
      </c>
      <c r="B1005" s="31">
        <v>2000</v>
      </c>
      <c r="C1005" s="32" t="s">
        <v>6030</v>
      </c>
      <c r="D1005" s="32" t="s">
        <v>6701</v>
      </c>
      <c r="E1005" s="96"/>
      <c r="F1005" s="31">
        <v>19</v>
      </c>
      <c r="G1005" s="31">
        <v>4</v>
      </c>
      <c r="H1005" s="31" t="s">
        <v>7211</v>
      </c>
      <c r="I1005" s="31" t="s">
        <v>7212</v>
      </c>
      <c r="J1005" s="33" t="str">
        <f t="shared" si="15"/>
        <v>https://aiche.onlinelibrary.wiley.com/doi/abs/10.1002/prs.680190402</v>
      </c>
    </row>
    <row r="1006" spans="1:10" ht="47.5" customHeight="1" x14ac:dyDescent="0.35">
      <c r="A1006" s="31">
        <v>1005</v>
      </c>
      <c r="B1006" s="31">
        <v>2000</v>
      </c>
      <c r="C1006" s="32" t="s">
        <v>6030</v>
      </c>
      <c r="D1006" s="32" t="s">
        <v>7214</v>
      </c>
      <c r="E1006" s="96" t="s">
        <v>7213</v>
      </c>
      <c r="F1006" s="31">
        <v>19</v>
      </c>
      <c r="G1006" s="31">
        <v>4</v>
      </c>
      <c r="H1006" s="31" t="s">
        <v>7215</v>
      </c>
      <c r="I1006" s="31" t="s">
        <v>7216</v>
      </c>
      <c r="J1006" s="33" t="str">
        <f t="shared" si="15"/>
        <v>https://aiche.onlinelibrary.wiley.com/doi/abs/10.1002/prs.680190403</v>
      </c>
    </row>
    <row r="1007" spans="1:10" ht="47.5" customHeight="1" x14ac:dyDescent="0.35">
      <c r="A1007" s="31">
        <v>1006</v>
      </c>
      <c r="B1007" s="31">
        <v>2000</v>
      </c>
      <c r="C1007" s="32" t="s">
        <v>6030</v>
      </c>
      <c r="D1007" s="32" t="s">
        <v>7218</v>
      </c>
      <c r="E1007" s="96" t="s">
        <v>7217</v>
      </c>
      <c r="F1007" s="31">
        <v>19</v>
      </c>
      <c r="G1007" s="31">
        <v>4</v>
      </c>
      <c r="H1007" s="31" t="s">
        <v>4390</v>
      </c>
      <c r="I1007" s="31" t="s">
        <v>7219</v>
      </c>
      <c r="J1007" s="33" t="str">
        <f t="shared" si="15"/>
        <v>https://aiche.onlinelibrary.wiley.com/doi/abs/10.1002/prs.680190404</v>
      </c>
    </row>
    <row r="1008" spans="1:10" ht="47.5" customHeight="1" x14ac:dyDescent="0.35">
      <c r="A1008" s="31">
        <v>1007</v>
      </c>
      <c r="B1008" s="31">
        <v>2000</v>
      </c>
      <c r="C1008" s="32" t="s">
        <v>6030</v>
      </c>
      <c r="D1008" s="32" t="s">
        <v>7220</v>
      </c>
      <c r="E1008" s="96" t="s">
        <v>1443</v>
      </c>
      <c r="F1008" s="31">
        <v>19</v>
      </c>
      <c r="G1008" s="31">
        <v>4</v>
      </c>
      <c r="H1008" s="31" t="s">
        <v>7221</v>
      </c>
      <c r="I1008" s="31" t="s">
        <v>7222</v>
      </c>
      <c r="J1008" s="33" t="str">
        <f t="shared" si="15"/>
        <v>https://aiche.onlinelibrary.wiley.com/doi/abs/10.1002/prs.680190405</v>
      </c>
    </row>
    <row r="1009" spans="1:10" ht="47.5" customHeight="1" x14ac:dyDescent="0.35">
      <c r="A1009" s="31">
        <v>1008</v>
      </c>
      <c r="B1009" s="31">
        <v>2000</v>
      </c>
      <c r="C1009" s="32" t="s">
        <v>6030</v>
      </c>
      <c r="D1009" s="32" t="s">
        <v>7224</v>
      </c>
      <c r="E1009" s="96" t="s">
        <v>7223</v>
      </c>
      <c r="F1009" s="31">
        <v>19</v>
      </c>
      <c r="G1009" s="31">
        <v>4</v>
      </c>
      <c r="H1009" s="31" t="s">
        <v>7225</v>
      </c>
      <c r="I1009" s="31" t="s">
        <v>7226</v>
      </c>
      <c r="J1009" s="33" t="str">
        <f t="shared" si="15"/>
        <v>https://aiche.onlinelibrary.wiley.com/doi/abs/10.1002/prs.680190406</v>
      </c>
    </row>
    <row r="1010" spans="1:10" ht="47.5" customHeight="1" x14ac:dyDescent="0.35">
      <c r="A1010" s="31">
        <v>1009</v>
      </c>
      <c r="B1010" s="31">
        <v>2000</v>
      </c>
      <c r="C1010" s="32" t="s">
        <v>6030</v>
      </c>
      <c r="D1010" s="32" t="s">
        <v>7228</v>
      </c>
      <c r="E1010" s="96" t="s">
        <v>7227</v>
      </c>
      <c r="F1010" s="31">
        <v>19</v>
      </c>
      <c r="G1010" s="31">
        <v>4</v>
      </c>
      <c r="H1010" s="31" t="s">
        <v>7229</v>
      </c>
      <c r="I1010" s="31" t="s">
        <v>7230</v>
      </c>
      <c r="J1010" s="33" t="str">
        <f t="shared" si="15"/>
        <v>https://aiche.onlinelibrary.wiley.com/doi/abs/10.1002/prs.680190407</v>
      </c>
    </row>
    <row r="1011" spans="1:10" ht="47.5" customHeight="1" x14ac:dyDescent="0.35">
      <c r="A1011" s="31">
        <v>1010</v>
      </c>
      <c r="B1011" s="31">
        <v>2001</v>
      </c>
      <c r="C1011" s="32" t="s">
        <v>6030</v>
      </c>
      <c r="D1011" s="32" t="s">
        <v>7232</v>
      </c>
      <c r="E1011" s="96" t="s">
        <v>7231</v>
      </c>
      <c r="F1011" s="31">
        <v>20</v>
      </c>
      <c r="G1011" s="31">
        <v>1</v>
      </c>
      <c r="H1011" s="31" t="s">
        <v>4208</v>
      </c>
      <c r="I1011" s="31" t="s">
        <v>7233</v>
      </c>
      <c r="J1011" s="33" t="str">
        <f t="shared" si="15"/>
        <v>https://aiche.onlinelibrary.wiley.com/doi/abs/10.1002/prs.680200104</v>
      </c>
    </row>
    <row r="1012" spans="1:10" ht="47.5" customHeight="1" x14ac:dyDescent="0.35">
      <c r="A1012" s="31">
        <v>1011</v>
      </c>
      <c r="B1012" s="31">
        <v>2001</v>
      </c>
      <c r="C1012" s="32" t="s">
        <v>6030</v>
      </c>
      <c r="D1012" s="32" t="s">
        <v>7235</v>
      </c>
      <c r="E1012" s="96" t="s">
        <v>7234</v>
      </c>
      <c r="F1012" s="31">
        <v>20</v>
      </c>
      <c r="G1012" s="31">
        <v>1</v>
      </c>
      <c r="H1012" s="31" t="s">
        <v>7236</v>
      </c>
      <c r="I1012" s="31" t="s">
        <v>7237</v>
      </c>
      <c r="J1012" s="33" t="str">
        <f t="shared" si="15"/>
        <v>https://aiche.onlinelibrary.wiley.com/doi/abs/10.1002/prs.680200105</v>
      </c>
    </row>
    <row r="1013" spans="1:10" ht="47.5" customHeight="1" x14ac:dyDescent="0.35">
      <c r="A1013" s="31">
        <v>1012</v>
      </c>
      <c r="B1013" s="31">
        <v>2001</v>
      </c>
      <c r="C1013" s="32" t="s">
        <v>6030</v>
      </c>
      <c r="D1013" s="32" t="s">
        <v>7238</v>
      </c>
      <c r="E1013" s="96" t="s">
        <v>5834</v>
      </c>
      <c r="F1013" s="31">
        <v>20</v>
      </c>
      <c r="G1013" s="31">
        <v>1</v>
      </c>
      <c r="H1013" s="31" t="s">
        <v>7239</v>
      </c>
      <c r="I1013" s="31" t="s">
        <v>7240</v>
      </c>
      <c r="J1013" s="33" t="str">
        <f t="shared" si="15"/>
        <v>https://aiche.onlinelibrary.wiley.com/doi/abs/10.1002/prs.680200106</v>
      </c>
    </row>
    <row r="1014" spans="1:10" ht="47.5" customHeight="1" x14ac:dyDescent="0.35">
      <c r="A1014" s="31">
        <v>1013</v>
      </c>
      <c r="B1014" s="31">
        <v>2001</v>
      </c>
      <c r="C1014" s="32" t="s">
        <v>6030</v>
      </c>
      <c r="D1014" s="32" t="s">
        <v>7242</v>
      </c>
      <c r="E1014" s="96" t="s">
        <v>7241</v>
      </c>
      <c r="F1014" s="31">
        <v>20</v>
      </c>
      <c r="G1014" s="31">
        <v>1</v>
      </c>
      <c r="H1014" s="31" t="s">
        <v>7243</v>
      </c>
      <c r="I1014" s="31" t="s">
        <v>7244</v>
      </c>
      <c r="J1014" s="33" t="str">
        <f t="shared" si="15"/>
        <v>https://aiche.onlinelibrary.wiley.com/doi/abs/10.1002/prs.680200107</v>
      </c>
    </row>
    <row r="1015" spans="1:10" ht="47.5" customHeight="1" x14ac:dyDescent="0.35">
      <c r="A1015" s="31">
        <v>1014</v>
      </c>
      <c r="B1015" s="31">
        <v>2001</v>
      </c>
      <c r="C1015" s="32" t="s">
        <v>6030</v>
      </c>
      <c r="D1015" s="32" t="s">
        <v>7246</v>
      </c>
      <c r="E1015" s="96" t="s">
        <v>7245</v>
      </c>
      <c r="F1015" s="31">
        <v>20</v>
      </c>
      <c r="G1015" s="31">
        <v>1</v>
      </c>
      <c r="H1015" s="31" t="s">
        <v>1460</v>
      </c>
      <c r="I1015" s="31" t="s">
        <v>7247</v>
      </c>
      <c r="J1015" s="33" t="str">
        <f t="shared" si="15"/>
        <v>https://aiche.onlinelibrary.wiley.com/doi/abs/10.1002/prs.680200108</v>
      </c>
    </row>
    <row r="1016" spans="1:10" ht="47.5" customHeight="1" x14ac:dyDescent="0.35">
      <c r="A1016" s="31">
        <v>1015</v>
      </c>
      <c r="B1016" s="31">
        <v>2001</v>
      </c>
      <c r="C1016" s="32" t="s">
        <v>6030</v>
      </c>
      <c r="D1016" s="32" t="s">
        <v>7249</v>
      </c>
      <c r="E1016" s="96" t="s">
        <v>7248</v>
      </c>
      <c r="F1016" s="31">
        <v>20</v>
      </c>
      <c r="G1016" s="31">
        <v>1</v>
      </c>
      <c r="H1016" s="31" t="s">
        <v>7250</v>
      </c>
      <c r="I1016" s="31" t="s">
        <v>7251</v>
      </c>
      <c r="J1016" s="33" t="str">
        <f t="shared" si="15"/>
        <v>https://aiche.onlinelibrary.wiley.com/doi/abs/10.1002/prs.680200109</v>
      </c>
    </row>
    <row r="1017" spans="1:10" ht="47.5" customHeight="1" x14ac:dyDescent="0.35">
      <c r="A1017" s="31">
        <v>1016</v>
      </c>
      <c r="B1017" s="31">
        <v>2001</v>
      </c>
      <c r="C1017" s="32" t="s">
        <v>6030</v>
      </c>
      <c r="D1017" s="32" t="s">
        <v>7253</v>
      </c>
      <c r="E1017" s="96" t="s">
        <v>7252</v>
      </c>
      <c r="F1017" s="31">
        <v>20</v>
      </c>
      <c r="G1017" s="31">
        <v>1</v>
      </c>
      <c r="H1017" s="31" t="s">
        <v>5895</v>
      </c>
      <c r="I1017" s="31" t="s">
        <v>7254</v>
      </c>
      <c r="J1017" s="33" t="str">
        <f t="shared" si="15"/>
        <v>https://aiche.onlinelibrary.wiley.com/doi/abs/10.1002/prs.680200110</v>
      </c>
    </row>
    <row r="1018" spans="1:10" ht="47.5" customHeight="1" x14ac:dyDescent="0.35">
      <c r="A1018" s="31">
        <v>1017</v>
      </c>
      <c r="B1018" s="31">
        <v>2001</v>
      </c>
      <c r="C1018" s="32" t="s">
        <v>6030</v>
      </c>
      <c r="D1018" s="32" t="s">
        <v>7256</v>
      </c>
      <c r="E1018" s="96" t="s">
        <v>7255</v>
      </c>
      <c r="F1018" s="31">
        <v>20</v>
      </c>
      <c r="G1018" s="31">
        <v>1</v>
      </c>
      <c r="H1018" s="31" t="s">
        <v>7257</v>
      </c>
      <c r="I1018" s="31" t="s">
        <v>7258</v>
      </c>
      <c r="J1018" s="33" t="str">
        <f t="shared" si="15"/>
        <v>https://aiche.onlinelibrary.wiley.com/doi/abs/10.1002/prs.680200111</v>
      </c>
    </row>
    <row r="1019" spans="1:10" ht="47.5" customHeight="1" x14ac:dyDescent="0.35">
      <c r="A1019" s="31">
        <v>1018</v>
      </c>
      <c r="B1019" s="31">
        <v>2001</v>
      </c>
      <c r="C1019" s="32" t="s">
        <v>6030</v>
      </c>
      <c r="D1019" s="32" t="s">
        <v>7260</v>
      </c>
      <c r="E1019" s="96" t="s">
        <v>7259</v>
      </c>
      <c r="F1019" s="31">
        <v>20</v>
      </c>
      <c r="G1019" s="31">
        <v>1</v>
      </c>
      <c r="H1019" s="31" t="s">
        <v>6363</v>
      </c>
      <c r="I1019" s="31" t="s">
        <v>7261</v>
      </c>
      <c r="J1019" s="33" t="str">
        <f t="shared" si="15"/>
        <v>https://aiche.onlinelibrary.wiley.com/doi/abs/10.1002/prs.680200112</v>
      </c>
    </row>
    <row r="1020" spans="1:10" ht="47.5" customHeight="1" x14ac:dyDescent="0.35">
      <c r="A1020" s="31">
        <v>1019</v>
      </c>
      <c r="B1020" s="31">
        <v>2001</v>
      </c>
      <c r="C1020" s="32" t="s">
        <v>6030</v>
      </c>
      <c r="D1020" s="32" t="s">
        <v>7263</v>
      </c>
      <c r="E1020" s="96" t="s">
        <v>7262</v>
      </c>
      <c r="F1020" s="31">
        <v>20</v>
      </c>
      <c r="G1020" s="31">
        <v>1</v>
      </c>
      <c r="H1020" s="31" t="s">
        <v>7264</v>
      </c>
      <c r="I1020" s="31" t="s">
        <v>7265</v>
      </c>
      <c r="J1020" s="33" t="str">
        <f t="shared" si="15"/>
        <v>https://aiche.onlinelibrary.wiley.com/doi/abs/10.1002/prs.680200113</v>
      </c>
    </row>
    <row r="1021" spans="1:10" ht="47.5" customHeight="1" x14ac:dyDescent="0.35">
      <c r="A1021" s="31">
        <v>1020</v>
      </c>
      <c r="B1021" s="31">
        <v>2001</v>
      </c>
      <c r="C1021" s="32" t="s">
        <v>6030</v>
      </c>
      <c r="D1021" s="32" t="s">
        <v>6701</v>
      </c>
      <c r="E1021" s="96"/>
      <c r="F1021" s="31">
        <v>20</v>
      </c>
      <c r="G1021" s="31">
        <v>1</v>
      </c>
      <c r="H1021" s="31" t="s">
        <v>7266</v>
      </c>
      <c r="I1021" s="31" t="s">
        <v>7267</v>
      </c>
      <c r="J1021" s="33" t="str">
        <f t="shared" si="15"/>
        <v>https://aiche.onlinelibrary.wiley.com/doi/abs/10.1002/prs.680200102</v>
      </c>
    </row>
    <row r="1022" spans="1:10" ht="47.5" customHeight="1" x14ac:dyDescent="0.35">
      <c r="A1022" s="31">
        <v>1021</v>
      </c>
      <c r="B1022" s="31">
        <v>2001</v>
      </c>
      <c r="C1022" s="32" t="s">
        <v>6030</v>
      </c>
      <c r="D1022" s="32" t="s">
        <v>7269</v>
      </c>
      <c r="E1022" s="96" t="s">
        <v>7268</v>
      </c>
      <c r="F1022" s="31">
        <v>20</v>
      </c>
      <c r="G1022" s="31">
        <v>1</v>
      </c>
      <c r="H1022" s="31" t="s">
        <v>7270</v>
      </c>
      <c r="I1022" s="31" t="s">
        <v>7271</v>
      </c>
      <c r="J1022" s="33" t="str">
        <f t="shared" si="15"/>
        <v>https://aiche.onlinelibrary.wiley.com/doi/abs/10.1002/prs.680200103</v>
      </c>
    </row>
    <row r="1023" spans="1:10" ht="47.5" customHeight="1" x14ac:dyDescent="0.35">
      <c r="A1023" s="31">
        <v>1022</v>
      </c>
      <c r="B1023" s="31">
        <v>2001</v>
      </c>
      <c r="C1023" s="32" t="s">
        <v>6030</v>
      </c>
      <c r="D1023" s="32" t="s">
        <v>7273</v>
      </c>
      <c r="E1023" s="96" t="s">
        <v>7272</v>
      </c>
      <c r="F1023" s="31">
        <v>20</v>
      </c>
      <c r="G1023" s="31">
        <v>2</v>
      </c>
      <c r="H1023" s="31" t="s">
        <v>7274</v>
      </c>
      <c r="I1023" s="31" t="s">
        <v>7275</v>
      </c>
      <c r="J1023" s="33" t="str">
        <f t="shared" si="15"/>
        <v>https://aiche.onlinelibrary.wiley.com/doi/abs/10.1002/prs.680200204</v>
      </c>
    </row>
    <row r="1024" spans="1:10" ht="47.5" customHeight="1" x14ac:dyDescent="0.35">
      <c r="A1024" s="31">
        <v>1023</v>
      </c>
      <c r="B1024" s="31">
        <v>2001</v>
      </c>
      <c r="C1024" s="32" t="s">
        <v>6030</v>
      </c>
      <c r="D1024" s="32" t="s">
        <v>7277</v>
      </c>
      <c r="E1024" s="96" t="s">
        <v>7276</v>
      </c>
      <c r="F1024" s="31">
        <v>20</v>
      </c>
      <c r="G1024" s="31">
        <v>2</v>
      </c>
      <c r="H1024" s="31" t="s">
        <v>7278</v>
      </c>
      <c r="I1024" s="31" t="s">
        <v>7279</v>
      </c>
      <c r="J1024" s="33" t="str">
        <f t="shared" si="15"/>
        <v>https://aiche.onlinelibrary.wiley.com/doi/abs/10.1002/prs.680200205</v>
      </c>
    </row>
    <row r="1025" spans="1:10" ht="47.5" customHeight="1" x14ac:dyDescent="0.35">
      <c r="A1025" s="31">
        <v>1024</v>
      </c>
      <c r="B1025" s="31">
        <v>2001</v>
      </c>
      <c r="C1025" s="32" t="s">
        <v>6030</v>
      </c>
      <c r="D1025" s="32" t="s">
        <v>7280</v>
      </c>
      <c r="E1025" s="96" t="s">
        <v>2881</v>
      </c>
      <c r="F1025" s="31">
        <v>20</v>
      </c>
      <c r="G1025" s="31">
        <v>2</v>
      </c>
      <c r="H1025" s="31" t="s">
        <v>5253</v>
      </c>
      <c r="I1025" s="31" t="s">
        <v>7281</v>
      </c>
      <c r="J1025" s="33" t="str">
        <f t="shared" si="15"/>
        <v>https://aiche.onlinelibrary.wiley.com/doi/abs/10.1002/prs.680200206</v>
      </c>
    </row>
    <row r="1026" spans="1:10" ht="47.5" customHeight="1" x14ac:dyDescent="0.35">
      <c r="A1026" s="31">
        <v>1025</v>
      </c>
      <c r="B1026" s="31">
        <v>2001</v>
      </c>
      <c r="C1026" s="32" t="s">
        <v>6030</v>
      </c>
      <c r="D1026" s="32" t="s">
        <v>6701</v>
      </c>
      <c r="E1026" s="96"/>
      <c r="F1026" s="31">
        <v>20</v>
      </c>
      <c r="G1026" s="31">
        <v>2</v>
      </c>
      <c r="H1026" s="31" t="s">
        <v>4525</v>
      </c>
      <c r="I1026" s="31" t="s">
        <v>7282</v>
      </c>
      <c r="J1026" s="33" t="str">
        <f t="shared" si="15"/>
        <v>https://aiche.onlinelibrary.wiley.com/doi/abs/10.1002/prs.680200202</v>
      </c>
    </row>
    <row r="1027" spans="1:10" ht="47.5" customHeight="1" x14ac:dyDescent="0.35">
      <c r="A1027" s="31">
        <v>1026</v>
      </c>
      <c r="B1027" s="31">
        <v>2001</v>
      </c>
      <c r="C1027" s="32" t="s">
        <v>6030</v>
      </c>
      <c r="D1027" s="32" t="s">
        <v>7283</v>
      </c>
      <c r="E1027" s="96" t="s">
        <v>7268</v>
      </c>
      <c r="F1027" s="31">
        <v>20</v>
      </c>
      <c r="G1027" s="31">
        <v>2</v>
      </c>
      <c r="H1027" s="31" t="s">
        <v>5243</v>
      </c>
      <c r="I1027" s="31" t="s">
        <v>7284</v>
      </c>
      <c r="J1027" s="33" t="str">
        <f t="shared" ref="J1027:J1090" si="16">HYPERLINK(I1027)</f>
        <v>https://aiche.onlinelibrary.wiley.com/doi/abs/10.1002/prs.680200203</v>
      </c>
    </row>
    <row r="1028" spans="1:10" ht="47.5" customHeight="1" x14ac:dyDescent="0.35">
      <c r="A1028" s="31">
        <v>1027</v>
      </c>
      <c r="B1028" s="31">
        <v>2001</v>
      </c>
      <c r="C1028" s="32" t="s">
        <v>6030</v>
      </c>
      <c r="D1028" s="32" t="s">
        <v>7286</v>
      </c>
      <c r="E1028" s="96" t="s">
        <v>7285</v>
      </c>
      <c r="F1028" s="31">
        <v>20</v>
      </c>
      <c r="G1028" s="31">
        <v>2</v>
      </c>
      <c r="H1028" s="31" t="s">
        <v>7287</v>
      </c>
      <c r="I1028" s="31" t="s">
        <v>7288</v>
      </c>
      <c r="J1028" s="33" t="str">
        <f t="shared" si="16"/>
        <v>https://aiche.onlinelibrary.wiley.com/doi/abs/10.1002/prs.680200207</v>
      </c>
    </row>
    <row r="1029" spans="1:10" ht="47.5" customHeight="1" x14ac:dyDescent="0.35">
      <c r="A1029" s="31">
        <v>1028</v>
      </c>
      <c r="B1029" s="31">
        <v>2001</v>
      </c>
      <c r="C1029" s="32" t="s">
        <v>6030</v>
      </c>
      <c r="D1029" s="32" t="s">
        <v>7290</v>
      </c>
      <c r="E1029" s="96" t="s">
        <v>7289</v>
      </c>
      <c r="F1029" s="31">
        <v>20</v>
      </c>
      <c r="G1029" s="31">
        <v>2</v>
      </c>
      <c r="H1029" s="31" t="s">
        <v>7291</v>
      </c>
      <c r="I1029" s="31" t="s">
        <v>7292</v>
      </c>
      <c r="J1029" s="33" t="str">
        <f t="shared" si="16"/>
        <v>https://aiche.onlinelibrary.wiley.com/doi/abs/10.1002/prs.680200208</v>
      </c>
    </row>
    <row r="1030" spans="1:10" ht="47.5" customHeight="1" x14ac:dyDescent="0.35">
      <c r="A1030" s="31">
        <v>1029</v>
      </c>
      <c r="B1030" s="31">
        <v>2001</v>
      </c>
      <c r="C1030" s="32" t="s">
        <v>6030</v>
      </c>
      <c r="D1030" s="32" t="s">
        <v>7294</v>
      </c>
      <c r="E1030" s="96" t="s">
        <v>7293</v>
      </c>
      <c r="F1030" s="31">
        <v>20</v>
      </c>
      <c r="G1030" s="31">
        <v>2</v>
      </c>
      <c r="H1030" s="31" t="s">
        <v>7295</v>
      </c>
      <c r="I1030" s="31" t="s">
        <v>7296</v>
      </c>
      <c r="J1030" s="33" t="str">
        <f t="shared" si="16"/>
        <v>https://aiche.onlinelibrary.wiley.com/doi/abs/10.1002/prs.680200209</v>
      </c>
    </row>
    <row r="1031" spans="1:10" ht="47.5" customHeight="1" x14ac:dyDescent="0.35">
      <c r="A1031" s="31">
        <v>1030</v>
      </c>
      <c r="B1031" s="31">
        <v>2001</v>
      </c>
      <c r="C1031" s="32" t="s">
        <v>6030</v>
      </c>
      <c r="D1031" s="32" t="s">
        <v>7298</v>
      </c>
      <c r="E1031" s="96" t="s">
        <v>7297</v>
      </c>
      <c r="F1031" s="31">
        <v>20</v>
      </c>
      <c r="G1031" s="31">
        <v>2</v>
      </c>
      <c r="H1031" s="31" t="s">
        <v>7299</v>
      </c>
      <c r="I1031" s="31" t="s">
        <v>7300</v>
      </c>
      <c r="J1031" s="33" t="str">
        <f t="shared" si="16"/>
        <v>https://aiche.onlinelibrary.wiley.com/doi/abs/10.1002/prs.680200210</v>
      </c>
    </row>
    <row r="1032" spans="1:10" ht="47.5" customHeight="1" x14ac:dyDescent="0.35">
      <c r="A1032" s="31">
        <v>1031</v>
      </c>
      <c r="B1032" s="31">
        <v>2001</v>
      </c>
      <c r="C1032" s="32" t="s">
        <v>6030</v>
      </c>
      <c r="D1032" s="32" t="s">
        <v>7301</v>
      </c>
      <c r="E1032" s="96" t="s">
        <v>5979</v>
      </c>
      <c r="F1032" s="31">
        <v>20</v>
      </c>
      <c r="G1032" s="31">
        <v>2</v>
      </c>
      <c r="H1032" s="31" t="s">
        <v>7302</v>
      </c>
      <c r="I1032" s="31" t="s">
        <v>7303</v>
      </c>
      <c r="J1032" s="33" t="str">
        <f t="shared" si="16"/>
        <v>https://aiche.onlinelibrary.wiley.com/doi/abs/10.1002/prs.680200211</v>
      </c>
    </row>
    <row r="1033" spans="1:10" ht="47.5" customHeight="1" x14ac:dyDescent="0.35">
      <c r="A1033" s="31">
        <v>1032</v>
      </c>
      <c r="B1033" s="31">
        <v>2001</v>
      </c>
      <c r="C1033" s="32" t="s">
        <v>6030</v>
      </c>
      <c r="D1033" s="32" t="s">
        <v>7305</v>
      </c>
      <c r="E1033" s="96" t="s">
        <v>7304</v>
      </c>
      <c r="F1033" s="31">
        <v>20</v>
      </c>
      <c r="G1033" s="31">
        <v>2</v>
      </c>
      <c r="H1033" s="31" t="s">
        <v>7306</v>
      </c>
      <c r="I1033" s="31" t="s">
        <v>7307</v>
      </c>
      <c r="J1033" s="33" t="str">
        <f t="shared" si="16"/>
        <v>https://aiche.onlinelibrary.wiley.com/doi/abs/10.1002/prs.680200212</v>
      </c>
    </row>
    <row r="1034" spans="1:10" ht="47.5" customHeight="1" x14ac:dyDescent="0.35">
      <c r="A1034" s="31">
        <v>1033</v>
      </c>
      <c r="B1034" s="31">
        <v>2001</v>
      </c>
      <c r="C1034" s="32" t="s">
        <v>6030</v>
      </c>
      <c r="D1034" s="32" t="s">
        <v>7309</v>
      </c>
      <c r="E1034" s="96" t="s">
        <v>7308</v>
      </c>
      <c r="F1034" s="31">
        <v>20</v>
      </c>
      <c r="G1034" s="31">
        <v>2</v>
      </c>
      <c r="H1034" s="31" t="s">
        <v>7310</v>
      </c>
      <c r="I1034" s="31" t="s">
        <v>7311</v>
      </c>
      <c r="J1034" s="33" t="str">
        <f t="shared" si="16"/>
        <v>https://aiche.onlinelibrary.wiley.com/doi/abs/10.1002/prs.680200213</v>
      </c>
    </row>
    <row r="1035" spans="1:10" ht="47.5" customHeight="1" x14ac:dyDescent="0.35">
      <c r="A1035" s="31">
        <v>1034</v>
      </c>
      <c r="B1035" s="31">
        <v>2001</v>
      </c>
      <c r="C1035" s="32" t="s">
        <v>6030</v>
      </c>
      <c r="D1035" s="32" t="s">
        <v>7313</v>
      </c>
      <c r="E1035" s="96" t="s">
        <v>7312</v>
      </c>
      <c r="F1035" s="31">
        <v>20</v>
      </c>
      <c r="G1035" s="31">
        <v>2</v>
      </c>
      <c r="H1035" s="31" t="s">
        <v>7314</v>
      </c>
      <c r="I1035" s="31" t="s">
        <v>7315</v>
      </c>
      <c r="J1035" s="33" t="str">
        <f t="shared" si="16"/>
        <v>https://aiche.onlinelibrary.wiley.com/doi/abs/10.1002/prs.680200214</v>
      </c>
    </row>
    <row r="1036" spans="1:10" ht="47.5" customHeight="1" x14ac:dyDescent="0.35">
      <c r="A1036" s="31">
        <v>1035</v>
      </c>
      <c r="B1036" s="31">
        <v>2001</v>
      </c>
      <c r="C1036" s="32" t="s">
        <v>6030</v>
      </c>
      <c r="D1036" s="32" t="s">
        <v>6701</v>
      </c>
      <c r="E1036" s="96"/>
      <c r="F1036" s="31">
        <v>20</v>
      </c>
      <c r="G1036" s="31">
        <v>3</v>
      </c>
      <c r="H1036" s="31" t="s">
        <v>7316</v>
      </c>
      <c r="I1036" s="31" t="s">
        <v>7317</v>
      </c>
      <c r="J1036" s="33" t="str">
        <f t="shared" si="16"/>
        <v>https://aiche.onlinelibrary.wiley.com/doi/abs/10.1002/prs.680200302</v>
      </c>
    </row>
    <row r="1037" spans="1:10" ht="47.5" customHeight="1" x14ac:dyDescent="0.35">
      <c r="A1037" s="31">
        <v>1036</v>
      </c>
      <c r="B1037" s="31">
        <v>2001</v>
      </c>
      <c r="C1037" s="32" t="s">
        <v>6030</v>
      </c>
      <c r="D1037" s="32" t="s">
        <v>7318</v>
      </c>
      <c r="E1037" s="96" t="s">
        <v>7268</v>
      </c>
      <c r="F1037" s="31">
        <v>20</v>
      </c>
      <c r="G1037" s="31">
        <v>3</v>
      </c>
      <c r="H1037" s="31" t="s">
        <v>7319</v>
      </c>
      <c r="I1037" s="31" t="s">
        <v>7320</v>
      </c>
      <c r="J1037" s="33" t="str">
        <f t="shared" si="16"/>
        <v>https://aiche.onlinelibrary.wiley.com/doi/abs/10.1002/prs.680200303</v>
      </c>
    </row>
    <row r="1038" spans="1:10" ht="47.5" customHeight="1" x14ac:dyDescent="0.35">
      <c r="A1038" s="31">
        <v>1037</v>
      </c>
      <c r="B1038" s="31">
        <v>2001</v>
      </c>
      <c r="C1038" s="32" t="s">
        <v>6030</v>
      </c>
      <c r="D1038" s="32" t="s">
        <v>7322</v>
      </c>
      <c r="E1038" s="96" t="s">
        <v>7321</v>
      </c>
      <c r="F1038" s="31">
        <v>20</v>
      </c>
      <c r="G1038" s="31">
        <v>3</v>
      </c>
      <c r="H1038" s="31" t="s">
        <v>5292</v>
      </c>
      <c r="I1038" s="31" t="s">
        <v>7323</v>
      </c>
      <c r="J1038" s="33" t="str">
        <f t="shared" si="16"/>
        <v>https://aiche.onlinelibrary.wiley.com/doi/abs/10.1002/prs.680200304</v>
      </c>
    </row>
    <row r="1039" spans="1:10" ht="47.5" customHeight="1" x14ac:dyDescent="0.35">
      <c r="A1039" s="31">
        <v>1038</v>
      </c>
      <c r="B1039" s="31">
        <v>2001</v>
      </c>
      <c r="C1039" s="32" t="s">
        <v>6030</v>
      </c>
      <c r="D1039" s="32" t="s">
        <v>7325</v>
      </c>
      <c r="E1039" s="96" t="s">
        <v>7324</v>
      </c>
      <c r="F1039" s="31">
        <v>20</v>
      </c>
      <c r="G1039" s="31">
        <v>3</v>
      </c>
      <c r="H1039" s="31" t="s">
        <v>7326</v>
      </c>
      <c r="I1039" s="31" t="s">
        <v>7327</v>
      </c>
      <c r="J1039" s="33" t="str">
        <f t="shared" si="16"/>
        <v>https://aiche.onlinelibrary.wiley.com/doi/abs/10.1002/prs.680200305</v>
      </c>
    </row>
    <row r="1040" spans="1:10" ht="47.5" customHeight="1" x14ac:dyDescent="0.35">
      <c r="A1040" s="31">
        <v>1039</v>
      </c>
      <c r="B1040" s="31">
        <v>2001</v>
      </c>
      <c r="C1040" s="32" t="s">
        <v>6030</v>
      </c>
      <c r="D1040" s="32" t="s">
        <v>7329</v>
      </c>
      <c r="E1040" s="96" t="s">
        <v>7328</v>
      </c>
      <c r="F1040" s="31">
        <v>20</v>
      </c>
      <c r="G1040" s="31">
        <v>3</v>
      </c>
      <c r="H1040" s="31" t="s">
        <v>7330</v>
      </c>
      <c r="I1040" s="31" t="s">
        <v>7331</v>
      </c>
      <c r="J1040" s="33" t="str">
        <f t="shared" si="16"/>
        <v>https://aiche.onlinelibrary.wiley.com/doi/abs/10.1002/prs.680200306</v>
      </c>
    </row>
    <row r="1041" spans="1:10" ht="47.5" customHeight="1" x14ac:dyDescent="0.35">
      <c r="A1041" s="31">
        <v>1040</v>
      </c>
      <c r="B1041" s="31">
        <v>2001</v>
      </c>
      <c r="C1041" s="32" t="s">
        <v>6030</v>
      </c>
      <c r="D1041" s="32" t="s">
        <v>7332</v>
      </c>
      <c r="E1041" s="96" t="s">
        <v>1131</v>
      </c>
      <c r="F1041" s="31">
        <v>20</v>
      </c>
      <c r="G1041" s="31">
        <v>3</v>
      </c>
      <c r="H1041" s="31" t="s">
        <v>7333</v>
      </c>
      <c r="I1041" s="31" t="s">
        <v>7334</v>
      </c>
      <c r="J1041" s="33" t="str">
        <f t="shared" si="16"/>
        <v>https://aiche.onlinelibrary.wiley.com/doi/abs/10.1002/prs.680200307</v>
      </c>
    </row>
    <row r="1042" spans="1:10" ht="47.5" customHeight="1" x14ac:dyDescent="0.35">
      <c r="A1042" s="31">
        <v>1041</v>
      </c>
      <c r="B1042" s="31">
        <v>2001</v>
      </c>
      <c r="C1042" s="32" t="s">
        <v>6030</v>
      </c>
      <c r="D1042" s="32" t="s">
        <v>7336</v>
      </c>
      <c r="E1042" s="96" t="s">
        <v>7335</v>
      </c>
      <c r="F1042" s="31">
        <v>20</v>
      </c>
      <c r="G1042" s="31">
        <v>3</v>
      </c>
      <c r="H1042" s="31" t="s">
        <v>7337</v>
      </c>
      <c r="I1042" s="31" t="s">
        <v>7338</v>
      </c>
      <c r="J1042" s="33" t="str">
        <f t="shared" si="16"/>
        <v>https://aiche.onlinelibrary.wiley.com/doi/abs/10.1002/prs.680200308</v>
      </c>
    </row>
    <row r="1043" spans="1:10" ht="47.5" customHeight="1" x14ac:dyDescent="0.35">
      <c r="A1043" s="31">
        <v>1042</v>
      </c>
      <c r="B1043" s="31">
        <v>2001</v>
      </c>
      <c r="C1043" s="32" t="s">
        <v>6030</v>
      </c>
      <c r="D1043" s="32" t="s">
        <v>7339</v>
      </c>
      <c r="E1043" s="96" t="s">
        <v>3160</v>
      </c>
      <c r="F1043" s="31">
        <v>20</v>
      </c>
      <c r="G1043" s="31">
        <v>3</v>
      </c>
      <c r="H1043" s="31" t="s">
        <v>7340</v>
      </c>
      <c r="I1043" s="31" t="s">
        <v>7341</v>
      </c>
      <c r="J1043" s="33" t="str">
        <f t="shared" si="16"/>
        <v>https://aiche.onlinelibrary.wiley.com/doi/abs/10.1002/prs.680200309</v>
      </c>
    </row>
    <row r="1044" spans="1:10" ht="47.5" customHeight="1" x14ac:dyDescent="0.35">
      <c r="A1044" s="31">
        <v>1043</v>
      </c>
      <c r="B1044" s="31">
        <v>2001</v>
      </c>
      <c r="C1044" s="32" t="s">
        <v>6030</v>
      </c>
      <c r="D1044" s="32" t="s">
        <v>7342</v>
      </c>
      <c r="E1044" s="96" t="s">
        <v>6209</v>
      </c>
      <c r="F1044" s="31">
        <v>20</v>
      </c>
      <c r="G1044" s="31">
        <v>3</v>
      </c>
      <c r="H1044" s="31" t="s">
        <v>7343</v>
      </c>
      <c r="I1044" s="31" t="s">
        <v>7344</v>
      </c>
      <c r="J1044" s="33" t="str">
        <f t="shared" si="16"/>
        <v>https://aiche.onlinelibrary.wiley.com/doi/abs/10.1002/prs.680200310</v>
      </c>
    </row>
    <row r="1045" spans="1:10" ht="47.5" customHeight="1" x14ac:dyDescent="0.35">
      <c r="A1045" s="31">
        <v>1044</v>
      </c>
      <c r="B1045" s="31">
        <v>2001</v>
      </c>
      <c r="C1045" s="32" t="s">
        <v>6030</v>
      </c>
      <c r="D1045" s="32" t="s">
        <v>7346</v>
      </c>
      <c r="E1045" s="96" t="s">
        <v>7345</v>
      </c>
      <c r="F1045" s="31">
        <v>20</v>
      </c>
      <c r="G1045" s="31">
        <v>3</v>
      </c>
      <c r="H1045" s="31" t="s">
        <v>7347</v>
      </c>
      <c r="I1045" s="31" t="s">
        <v>7348</v>
      </c>
      <c r="J1045" s="33" t="str">
        <f t="shared" si="16"/>
        <v>https://aiche.onlinelibrary.wiley.com/doi/abs/10.1002/prs.680200311</v>
      </c>
    </row>
    <row r="1046" spans="1:10" ht="47.5" customHeight="1" x14ac:dyDescent="0.35">
      <c r="A1046" s="31">
        <v>1045</v>
      </c>
      <c r="B1046" s="31">
        <v>2001</v>
      </c>
      <c r="C1046" s="32" t="s">
        <v>6030</v>
      </c>
      <c r="D1046" s="32" t="s">
        <v>6701</v>
      </c>
      <c r="E1046" s="96"/>
      <c r="F1046" s="31">
        <v>20</v>
      </c>
      <c r="G1046" s="31">
        <v>4</v>
      </c>
      <c r="H1046" s="31" t="s">
        <v>7349</v>
      </c>
      <c r="I1046" s="31" t="s">
        <v>7350</v>
      </c>
      <c r="J1046" s="33" t="str">
        <f t="shared" si="16"/>
        <v>https://aiche.onlinelibrary.wiley.com/doi/abs/10.1002/prs.680200402</v>
      </c>
    </row>
    <row r="1047" spans="1:10" ht="47.5" customHeight="1" x14ac:dyDescent="0.35">
      <c r="A1047" s="31">
        <v>1046</v>
      </c>
      <c r="B1047" s="31">
        <v>2001</v>
      </c>
      <c r="C1047" s="32" t="s">
        <v>6030</v>
      </c>
      <c r="D1047" s="32" t="s">
        <v>7351</v>
      </c>
      <c r="E1047" s="96" t="s">
        <v>7268</v>
      </c>
      <c r="F1047" s="31">
        <v>20</v>
      </c>
      <c r="G1047" s="31">
        <v>4</v>
      </c>
      <c r="H1047" s="31" t="s">
        <v>7352</v>
      </c>
      <c r="I1047" s="31" t="s">
        <v>7353</v>
      </c>
      <c r="J1047" s="33" t="str">
        <f t="shared" si="16"/>
        <v>https://aiche.onlinelibrary.wiley.com/doi/abs/10.1002/prs.680200403</v>
      </c>
    </row>
    <row r="1048" spans="1:10" ht="47.5" customHeight="1" x14ac:dyDescent="0.35">
      <c r="A1048" s="31">
        <v>1047</v>
      </c>
      <c r="B1048" s="31">
        <v>2001</v>
      </c>
      <c r="C1048" s="32" t="s">
        <v>6030</v>
      </c>
      <c r="D1048" s="32" t="s">
        <v>7355</v>
      </c>
      <c r="E1048" s="96" t="s">
        <v>7354</v>
      </c>
      <c r="F1048" s="31">
        <v>20</v>
      </c>
      <c r="G1048" s="31">
        <v>4</v>
      </c>
      <c r="H1048" s="31" t="s">
        <v>7356</v>
      </c>
      <c r="I1048" s="31" t="s">
        <v>7357</v>
      </c>
      <c r="J1048" s="33" t="str">
        <f t="shared" si="16"/>
        <v>https://aiche.onlinelibrary.wiley.com/doi/abs/10.1002/prs.680200404</v>
      </c>
    </row>
    <row r="1049" spans="1:10" ht="47.5" customHeight="1" x14ac:dyDescent="0.35">
      <c r="A1049" s="31">
        <v>1048</v>
      </c>
      <c r="B1049" s="31">
        <v>2001</v>
      </c>
      <c r="C1049" s="32" t="s">
        <v>6030</v>
      </c>
      <c r="D1049" s="32" t="s">
        <v>7359</v>
      </c>
      <c r="E1049" s="96" t="s">
        <v>7358</v>
      </c>
      <c r="F1049" s="31">
        <v>20</v>
      </c>
      <c r="G1049" s="31">
        <v>4</v>
      </c>
      <c r="H1049" s="31" t="s">
        <v>7360</v>
      </c>
      <c r="I1049" s="31" t="s">
        <v>7361</v>
      </c>
      <c r="J1049" s="33" t="str">
        <f t="shared" si="16"/>
        <v>https://aiche.onlinelibrary.wiley.com/doi/abs/10.1002/prs.680200405</v>
      </c>
    </row>
    <row r="1050" spans="1:10" ht="47.5" customHeight="1" x14ac:dyDescent="0.35">
      <c r="A1050" s="31">
        <v>1049</v>
      </c>
      <c r="B1050" s="31">
        <v>2001</v>
      </c>
      <c r="C1050" s="32" t="s">
        <v>6030</v>
      </c>
      <c r="D1050" s="32" t="s">
        <v>7362</v>
      </c>
      <c r="E1050" s="96" t="s">
        <v>6209</v>
      </c>
      <c r="F1050" s="31">
        <v>20</v>
      </c>
      <c r="G1050" s="31">
        <v>4</v>
      </c>
      <c r="H1050" s="31" t="s">
        <v>7363</v>
      </c>
      <c r="I1050" s="31" t="s">
        <v>7364</v>
      </c>
      <c r="J1050" s="33" t="str">
        <f t="shared" si="16"/>
        <v>https://aiche.onlinelibrary.wiley.com/doi/abs/10.1002/prs.680200406</v>
      </c>
    </row>
    <row r="1051" spans="1:10" ht="47.5" customHeight="1" x14ac:dyDescent="0.35">
      <c r="A1051" s="31">
        <v>1050</v>
      </c>
      <c r="B1051" s="31">
        <v>2001</v>
      </c>
      <c r="C1051" s="32" t="s">
        <v>6030</v>
      </c>
      <c r="D1051" s="32" t="s">
        <v>7366</v>
      </c>
      <c r="E1051" s="96" t="s">
        <v>7365</v>
      </c>
      <c r="F1051" s="31">
        <v>20</v>
      </c>
      <c r="G1051" s="31">
        <v>4</v>
      </c>
      <c r="H1051" s="31" t="s">
        <v>7367</v>
      </c>
      <c r="I1051" s="31" t="s">
        <v>7368</v>
      </c>
      <c r="J1051" s="33" t="str">
        <f t="shared" si="16"/>
        <v>https://aiche.onlinelibrary.wiley.com/doi/abs/10.1002/prs.680200407</v>
      </c>
    </row>
    <row r="1052" spans="1:10" ht="47.5" customHeight="1" x14ac:dyDescent="0.35">
      <c r="A1052" s="31">
        <v>1051</v>
      </c>
      <c r="B1052" s="31">
        <v>2001</v>
      </c>
      <c r="C1052" s="32" t="s">
        <v>6030</v>
      </c>
      <c r="D1052" s="32" t="s">
        <v>7370</v>
      </c>
      <c r="E1052" s="96" t="s">
        <v>7369</v>
      </c>
      <c r="F1052" s="31">
        <v>20</v>
      </c>
      <c r="G1052" s="31">
        <v>4</v>
      </c>
      <c r="H1052" s="31" t="s">
        <v>7371</v>
      </c>
      <c r="I1052" s="31" t="s">
        <v>7372</v>
      </c>
      <c r="J1052" s="33" t="str">
        <f t="shared" si="16"/>
        <v>https://aiche.onlinelibrary.wiley.com/doi/abs/10.1002/prs.680200408</v>
      </c>
    </row>
    <row r="1053" spans="1:10" ht="47.5" customHeight="1" x14ac:dyDescent="0.35">
      <c r="A1053" s="31">
        <v>1052</v>
      </c>
      <c r="B1053" s="31">
        <v>2001</v>
      </c>
      <c r="C1053" s="32" t="s">
        <v>6030</v>
      </c>
      <c r="D1053" s="32" t="s">
        <v>7374</v>
      </c>
      <c r="E1053" s="96" t="s">
        <v>7373</v>
      </c>
      <c r="F1053" s="31">
        <v>20</v>
      </c>
      <c r="G1053" s="31">
        <v>4</v>
      </c>
      <c r="H1053" s="31" t="s">
        <v>7375</v>
      </c>
      <c r="I1053" s="31" t="s">
        <v>7376</v>
      </c>
      <c r="J1053" s="33" t="str">
        <f t="shared" si="16"/>
        <v>https://aiche.onlinelibrary.wiley.com/doi/abs/10.1002/prs.680200409</v>
      </c>
    </row>
    <row r="1054" spans="1:10" ht="47.5" customHeight="1" x14ac:dyDescent="0.35">
      <c r="A1054" s="31">
        <v>1053</v>
      </c>
      <c r="B1054" s="31">
        <v>2001</v>
      </c>
      <c r="C1054" s="32" t="s">
        <v>6030</v>
      </c>
      <c r="D1054" s="32" t="s">
        <v>7378</v>
      </c>
      <c r="E1054" s="96" t="s">
        <v>7377</v>
      </c>
      <c r="F1054" s="31">
        <v>20</v>
      </c>
      <c r="G1054" s="31">
        <v>4</v>
      </c>
      <c r="H1054" s="31" t="s">
        <v>7379</v>
      </c>
      <c r="I1054" s="31" t="s">
        <v>7380</v>
      </c>
      <c r="J1054" s="33" t="str">
        <f t="shared" si="16"/>
        <v>https://aiche.onlinelibrary.wiley.com/doi/abs/10.1002/prs.680200410</v>
      </c>
    </row>
    <row r="1055" spans="1:10" ht="47.5" customHeight="1" x14ac:dyDescent="0.35">
      <c r="A1055" s="31">
        <v>1054</v>
      </c>
      <c r="B1055" s="31">
        <v>2001</v>
      </c>
      <c r="C1055" s="32" t="s">
        <v>6030</v>
      </c>
      <c r="D1055" s="32" t="s">
        <v>7382</v>
      </c>
      <c r="E1055" s="96" t="s">
        <v>7381</v>
      </c>
      <c r="F1055" s="31">
        <v>20</v>
      </c>
      <c r="G1055" s="31">
        <v>4</v>
      </c>
      <c r="H1055" s="31" t="s">
        <v>7383</v>
      </c>
      <c r="I1055" s="31" t="s">
        <v>7384</v>
      </c>
      <c r="J1055" s="33" t="str">
        <f t="shared" si="16"/>
        <v>https://aiche.onlinelibrary.wiley.com/doi/abs/10.1002/prs.680200411</v>
      </c>
    </row>
    <row r="1056" spans="1:10" ht="47.5" customHeight="1" x14ac:dyDescent="0.35">
      <c r="A1056" s="31">
        <v>1055</v>
      </c>
      <c r="B1056" s="31">
        <v>2002</v>
      </c>
      <c r="C1056" s="32" t="s">
        <v>6030</v>
      </c>
      <c r="D1056" s="32" t="s">
        <v>7385</v>
      </c>
      <c r="E1056" s="96" t="s">
        <v>1443</v>
      </c>
      <c r="F1056" s="31">
        <v>21</v>
      </c>
      <c r="G1056" s="31">
        <v>1</v>
      </c>
      <c r="H1056" s="31" t="s">
        <v>6031</v>
      </c>
      <c r="I1056" s="31" t="s">
        <v>7386</v>
      </c>
      <c r="J1056" s="33" t="str">
        <f t="shared" si="16"/>
        <v>https://aiche.onlinelibrary.wiley.com/doi/abs/10.1002/prs.680210104</v>
      </c>
    </row>
    <row r="1057" spans="1:10" ht="47.5" customHeight="1" x14ac:dyDescent="0.35">
      <c r="A1057" s="31">
        <v>1056</v>
      </c>
      <c r="B1057" s="31">
        <v>2002</v>
      </c>
      <c r="C1057" s="32" t="s">
        <v>6030</v>
      </c>
      <c r="D1057" s="32" t="s">
        <v>7387</v>
      </c>
      <c r="E1057" s="96" t="s">
        <v>6209</v>
      </c>
      <c r="F1057" s="31">
        <v>21</v>
      </c>
      <c r="G1057" s="31">
        <v>1</v>
      </c>
      <c r="H1057" s="31" t="s">
        <v>7121</v>
      </c>
      <c r="I1057" s="31" t="s">
        <v>7388</v>
      </c>
      <c r="J1057" s="33" t="str">
        <f t="shared" si="16"/>
        <v>https://aiche.onlinelibrary.wiley.com/doi/abs/10.1002/prs.680210105</v>
      </c>
    </row>
    <row r="1058" spans="1:10" ht="47.5" customHeight="1" x14ac:dyDescent="0.35">
      <c r="A1058" s="31">
        <v>1057</v>
      </c>
      <c r="B1058" s="31">
        <v>2002</v>
      </c>
      <c r="C1058" s="32" t="s">
        <v>6030</v>
      </c>
      <c r="D1058" s="32" t="s">
        <v>7390</v>
      </c>
      <c r="E1058" s="96" t="s">
        <v>7389</v>
      </c>
      <c r="F1058" s="31">
        <v>21</v>
      </c>
      <c r="G1058" s="31">
        <v>1</v>
      </c>
      <c r="H1058" s="31" t="s">
        <v>7391</v>
      </c>
      <c r="I1058" s="31" t="s">
        <v>7392</v>
      </c>
      <c r="J1058" s="33" t="str">
        <f t="shared" si="16"/>
        <v>https://aiche.onlinelibrary.wiley.com/doi/abs/10.1002/prs.680210106</v>
      </c>
    </row>
    <row r="1059" spans="1:10" ht="47.5" customHeight="1" x14ac:dyDescent="0.35">
      <c r="A1059" s="31">
        <v>1058</v>
      </c>
      <c r="B1059" s="31">
        <v>2002</v>
      </c>
      <c r="C1059" s="32" t="s">
        <v>6030</v>
      </c>
      <c r="D1059" s="32" t="s">
        <v>7394</v>
      </c>
      <c r="E1059" s="96" t="s">
        <v>7393</v>
      </c>
      <c r="F1059" s="31">
        <v>21</v>
      </c>
      <c r="G1059" s="31">
        <v>1</v>
      </c>
      <c r="H1059" s="31" t="s">
        <v>7395</v>
      </c>
      <c r="I1059" s="31" t="s">
        <v>7396</v>
      </c>
      <c r="J1059" s="33" t="str">
        <f t="shared" si="16"/>
        <v>https://aiche.onlinelibrary.wiley.com/doi/abs/10.1002/prs.680210107</v>
      </c>
    </row>
    <row r="1060" spans="1:10" ht="47.5" customHeight="1" x14ac:dyDescent="0.35">
      <c r="A1060" s="31">
        <v>1059</v>
      </c>
      <c r="B1060" s="31">
        <v>2002</v>
      </c>
      <c r="C1060" s="32" t="s">
        <v>6030</v>
      </c>
      <c r="D1060" s="32" t="s">
        <v>7397</v>
      </c>
      <c r="E1060" s="96" t="s">
        <v>1443</v>
      </c>
      <c r="F1060" s="31">
        <v>21</v>
      </c>
      <c r="G1060" s="31">
        <v>1</v>
      </c>
      <c r="H1060" s="31" t="s">
        <v>7398</v>
      </c>
      <c r="I1060" s="31" t="s">
        <v>7399</v>
      </c>
      <c r="J1060" s="33" t="str">
        <f t="shared" si="16"/>
        <v>https://aiche.onlinelibrary.wiley.com/doi/abs/10.1002/prs.680210108</v>
      </c>
    </row>
    <row r="1061" spans="1:10" ht="47.5" customHeight="1" x14ac:dyDescent="0.35">
      <c r="A1061" s="31">
        <v>1060</v>
      </c>
      <c r="B1061" s="31">
        <v>2002</v>
      </c>
      <c r="C1061" s="32" t="s">
        <v>6030</v>
      </c>
      <c r="D1061" s="32" t="s">
        <v>7401</v>
      </c>
      <c r="E1061" s="96" t="s">
        <v>7400</v>
      </c>
      <c r="F1061" s="31">
        <v>21</v>
      </c>
      <c r="G1061" s="31">
        <v>1</v>
      </c>
      <c r="H1061" s="31" t="s">
        <v>7402</v>
      </c>
      <c r="I1061" s="31" t="s">
        <v>7403</v>
      </c>
      <c r="J1061" s="33" t="str">
        <f t="shared" si="16"/>
        <v>https://aiche.onlinelibrary.wiley.com/doi/abs/10.1002/prs.680210109</v>
      </c>
    </row>
    <row r="1062" spans="1:10" ht="47.5" customHeight="1" x14ac:dyDescent="0.35">
      <c r="A1062" s="31">
        <v>1061</v>
      </c>
      <c r="B1062" s="31">
        <v>2002</v>
      </c>
      <c r="C1062" s="32" t="s">
        <v>6030</v>
      </c>
      <c r="D1062" s="32" t="s">
        <v>7404</v>
      </c>
      <c r="E1062" s="96" t="s">
        <v>3009</v>
      </c>
      <c r="F1062" s="31">
        <v>21</v>
      </c>
      <c r="G1062" s="31">
        <v>1</v>
      </c>
      <c r="H1062" s="31" t="s">
        <v>7405</v>
      </c>
      <c r="I1062" s="31" t="s">
        <v>7406</v>
      </c>
      <c r="J1062" s="33" t="str">
        <f t="shared" si="16"/>
        <v>https://aiche.onlinelibrary.wiley.com/doi/abs/10.1002/prs.680210110</v>
      </c>
    </row>
    <row r="1063" spans="1:10" ht="47.5" customHeight="1" x14ac:dyDescent="0.35">
      <c r="A1063" s="31">
        <v>1062</v>
      </c>
      <c r="B1063" s="31">
        <v>2002</v>
      </c>
      <c r="C1063" s="32" t="s">
        <v>6030</v>
      </c>
      <c r="D1063" s="32" t="s">
        <v>7408</v>
      </c>
      <c r="E1063" s="96" t="s">
        <v>7407</v>
      </c>
      <c r="F1063" s="31">
        <v>21</v>
      </c>
      <c r="G1063" s="31">
        <v>1</v>
      </c>
      <c r="H1063" s="31" t="s">
        <v>7409</v>
      </c>
      <c r="I1063" s="31" t="s">
        <v>7410</v>
      </c>
      <c r="J1063" s="33" t="str">
        <f t="shared" si="16"/>
        <v>https://aiche.onlinelibrary.wiley.com/doi/abs/10.1002/prs.680210111</v>
      </c>
    </row>
    <row r="1064" spans="1:10" ht="47.5" customHeight="1" x14ac:dyDescent="0.35">
      <c r="A1064" s="31">
        <v>1063</v>
      </c>
      <c r="B1064" s="31">
        <v>2002</v>
      </c>
      <c r="C1064" s="32" t="s">
        <v>6030</v>
      </c>
      <c r="D1064" s="32" t="s">
        <v>7411</v>
      </c>
      <c r="E1064" s="96" t="s">
        <v>7268</v>
      </c>
      <c r="F1064" s="31">
        <v>21</v>
      </c>
      <c r="G1064" s="31">
        <v>1</v>
      </c>
      <c r="H1064" s="31" t="s">
        <v>7412</v>
      </c>
      <c r="I1064" s="31" t="s">
        <v>7413</v>
      </c>
      <c r="J1064" s="33" t="str">
        <f t="shared" si="16"/>
        <v>https://aiche.onlinelibrary.wiley.com/doi/abs/10.1002/prs.680210102</v>
      </c>
    </row>
    <row r="1065" spans="1:10" ht="47.5" customHeight="1" x14ac:dyDescent="0.35">
      <c r="A1065" s="31">
        <v>1064</v>
      </c>
      <c r="B1065" s="31">
        <v>2002</v>
      </c>
      <c r="C1065" s="32" t="s">
        <v>6030</v>
      </c>
      <c r="D1065" s="32" t="s">
        <v>4666</v>
      </c>
      <c r="E1065" s="96"/>
      <c r="F1065" s="31">
        <v>21</v>
      </c>
      <c r="G1065" s="31">
        <v>1</v>
      </c>
      <c r="H1065" s="31" t="s">
        <v>7414</v>
      </c>
      <c r="I1065" s="31" t="s">
        <v>7415</v>
      </c>
      <c r="J1065" s="33" t="str">
        <f t="shared" si="16"/>
        <v>https://aiche.onlinelibrary.wiley.com/doi/abs/10.1002/prs.680210103</v>
      </c>
    </row>
    <row r="1066" spans="1:10" ht="47.5" customHeight="1" x14ac:dyDescent="0.35">
      <c r="A1066" s="31">
        <v>1065</v>
      </c>
      <c r="B1066" s="31">
        <v>2002</v>
      </c>
      <c r="C1066" s="32" t="s">
        <v>6030</v>
      </c>
      <c r="D1066" s="32" t="s">
        <v>7417</v>
      </c>
      <c r="E1066" s="96" t="s">
        <v>7416</v>
      </c>
      <c r="F1066" s="31">
        <v>21</v>
      </c>
      <c r="G1066" s="31">
        <v>2</v>
      </c>
      <c r="H1066" s="31" t="s">
        <v>7418</v>
      </c>
      <c r="I1066" s="31" t="s">
        <v>7419</v>
      </c>
      <c r="J1066" s="33" t="str">
        <f t="shared" si="16"/>
        <v>https://aiche.onlinelibrary.wiley.com/doi/abs/10.1002/prs.680210203</v>
      </c>
    </row>
    <row r="1067" spans="1:10" ht="47.5" customHeight="1" x14ac:dyDescent="0.35">
      <c r="A1067" s="31">
        <v>1066</v>
      </c>
      <c r="B1067" s="31">
        <v>2002</v>
      </c>
      <c r="C1067" s="32" t="s">
        <v>6030</v>
      </c>
      <c r="D1067" s="32" t="s">
        <v>7420</v>
      </c>
      <c r="E1067" s="96" t="s">
        <v>7268</v>
      </c>
      <c r="F1067" s="31">
        <v>21</v>
      </c>
      <c r="G1067" s="31">
        <v>2</v>
      </c>
      <c r="H1067" s="31" t="s">
        <v>4063</v>
      </c>
      <c r="I1067" s="31" t="s">
        <v>7421</v>
      </c>
      <c r="J1067" s="33" t="str">
        <f t="shared" si="16"/>
        <v>https://aiche.onlinelibrary.wiley.com/doi/abs/10.1002/prs.680210202</v>
      </c>
    </row>
    <row r="1068" spans="1:10" ht="47.5" customHeight="1" x14ac:dyDescent="0.35">
      <c r="A1068" s="31">
        <v>1067</v>
      </c>
      <c r="B1068" s="31">
        <v>2002</v>
      </c>
      <c r="C1068" s="32" t="s">
        <v>6030</v>
      </c>
      <c r="D1068" s="32" t="s">
        <v>7423</v>
      </c>
      <c r="E1068" s="96" t="s">
        <v>7422</v>
      </c>
      <c r="F1068" s="31">
        <v>21</v>
      </c>
      <c r="G1068" s="31">
        <v>2</v>
      </c>
      <c r="H1068" s="31" t="s">
        <v>4086</v>
      </c>
      <c r="I1068" s="31" t="s">
        <v>7424</v>
      </c>
      <c r="J1068" s="33" t="str">
        <f t="shared" si="16"/>
        <v>https://aiche.onlinelibrary.wiley.com/doi/abs/10.1002/prs.680210204</v>
      </c>
    </row>
    <row r="1069" spans="1:10" ht="47.5" customHeight="1" x14ac:dyDescent="0.35">
      <c r="A1069" s="31">
        <v>1068</v>
      </c>
      <c r="B1069" s="31">
        <v>2002</v>
      </c>
      <c r="C1069" s="32" t="s">
        <v>6030</v>
      </c>
      <c r="D1069" s="32" t="s">
        <v>7426</v>
      </c>
      <c r="E1069" s="96" t="s">
        <v>7425</v>
      </c>
      <c r="F1069" s="31">
        <v>21</v>
      </c>
      <c r="G1069" s="31">
        <v>2</v>
      </c>
      <c r="H1069" s="31" t="s">
        <v>7427</v>
      </c>
      <c r="I1069" s="31" t="s">
        <v>7428</v>
      </c>
      <c r="J1069" s="33" t="str">
        <f t="shared" si="16"/>
        <v>https://aiche.onlinelibrary.wiley.com/doi/abs/10.1002/prs.680210205</v>
      </c>
    </row>
    <row r="1070" spans="1:10" ht="47.5" customHeight="1" x14ac:dyDescent="0.35">
      <c r="A1070" s="31">
        <v>1069</v>
      </c>
      <c r="B1070" s="31">
        <v>2002</v>
      </c>
      <c r="C1070" s="32" t="s">
        <v>6030</v>
      </c>
      <c r="D1070" s="32" t="s">
        <v>7430</v>
      </c>
      <c r="E1070" s="96" t="s">
        <v>7429</v>
      </c>
      <c r="F1070" s="31">
        <v>21</v>
      </c>
      <c r="G1070" s="31">
        <v>2</v>
      </c>
      <c r="H1070" s="31" t="s">
        <v>7027</v>
      </c>
      <c r="I1070" s="31" t="s">
        <v>7431</v>
      </c>
      <c r="J1070" s="33" t="str">
        <f t="shared" si="16"/>
        <v>https://aiche.onlinelibrary.wiley.com/doi/abs/10.1002/prs.680210206</v>
      </c>
    </row>
    <row r="1071" spans="1:10" ht="47.5" customHeight="1" x14ac:dyDescent="0.35">
      <c r="A1071" s="31">
        <v>1070</v>
      </c>
      <c r="B1071" s="31">
        <v>2002</v>
      </c>
      <c r="C1071" s="32" t="s">
        <v>6030</v>
      </c>
      <c r="D1071" s="32" t="s">
        <v>7433</v>
      </c>
      <c r="E1071" s="96" t="s">
        <v>7432</v>
      </c>
      <c r="F1071" s="31">
        <v>21</v>
      </c>
      <c r="G1071" s="31">
        <v>2</v>
      </c>
      <c r="H1071" s="31" t="s">
        <v>7434</v>
      </c>
      <c r="I1071" s="31" t="s">
        <v>7435</v>
      </c>
      <c r="J1071" s="33" t="str">
        <f t="shared" si="16"/>
        <v>https://aiche.onlinelibrary.wiley.com/doi/abs/10.1002/prs.680210207</v>
      </c>
    </row>
    <row r="1072" spans="1:10" ht="47.5" customHeight="1" x14ac:dyDescent="0.35">
      <c r="A1072" s="31">
        <v>1071</v>
      </c>
      <c r="B1072" s="31">
        <v>2002</v>
      </c>
      <c r="C1072" s="32" t="s">
        <v>6030</v>
      </c>
      <c r="D1072" s="32" t="s">
        <v>7436</v>
      </c>
      <c r="E1072" s="96" t="s">
        <v>3922</v>
      </c>
      <c r="F1072" s="31">
        <v>21</v>
      </c>
      <c r="G1072" s="31">
        <v>2</v>
      </c>
      <c r="H1072" s="31" t="s">
        <v>7437</v>
      </c>
      <c r="I1072" s="31" t="s">
        <v>7438</v>
      </c>
      <c r="J1072" s="33" t="str">
        <f t="shared" si="16"/>
        <v>https://aiche.onlinelibrary.wiley.com/doi/abs/10.1002/prs.680210208</v>
      </c>
    </row>
    <row r="1073" spans="1:10" ht="47.5" customHeight="1" x14ac:dyDescent="0.35">
      <c r="A1073" s="31">
        <v>1072</v>
      </c>
      <c r="B1073" s="31">
        <v>2002</v>
      </c>
      <c r="C1073" s="32" t="s">
        <v>6030</v>
      </c>
      <c r="D1073" s="32" t="s">
        <v>7439</v>
      </c>
      <c r="E1073" s="96" t="s">
        <v>997</v>
      </c>
      <c r="F1073" s="31">
        <v>21</v>
      </c>
      <c r="G1073" s="31">
        <v>2</v>
      </c>
      <c r="H1073" s="31" t="s">
        <v>7299</v>
      </c>
      <c r="I1073" s="31" t="s">
        <v>7440</v>
      </c>
      <c r="J1073" s="33" t="str">
        <f t="shared" si="16"/>
        <v>https://aiche.onlinelibrary.wiley.com/doi/abs/10.1002/prs.680210209</v>
      </c>
    </row>
    <row r="1074" spans="1:10" ht="47.5" customHeight="1" x14ac:dyDescent="0.35">
      <c r="A1074" s="31">
        <v>1073</v>
      </c>
      <c r="B1074" s="31">
        <v>2002</v>
      </c>
      <c r="C1074" s="32" t="s">
        <v>6030</v>
      </c>
      <c r="D1074" s="32" t="s">
        <v>7442</v>
      </c>
      <c r="E1074" s="96" t="s">
        <v>7441</v>
      </c>
      <c r="F1074" s="31">
        <v>21</v>
      </c>
      <c r="G1074" s="31">
        <v>2</v>
      </c>
      <c r="H1074" s="31" t="s">
        <v>4621</v>
      </c>
      <c r="I1074" s="31" t="s">
        <v>7443</v>
      </c>
      <c r="J1074" s="33" t="str">
        <f t="shared" si="16"/>
        <v>https://aiche.onlinelibrary.wiley.com/doi/abs/10.1002/prs.680210210</v>
      </c>
    </row>
    <row r="1075" spans="1:10" ht="47.5" customHeight="1" x14ac:dyDescent="0.35">
      <c r="A1075" s="31">
        <v>1074</v>
      </c>
      <c r="B1075" s="31">
        <v>2002</v>
      </c>
      <c r="C1075" s="32" t="s">
        <v>6030</v>
      </c>
      <c r="D1075" s="32" t="s">
        <v>7445</v>
      </c>
      <c r="E1075" s="96" t="s">
        <v>7444</v>
      </c>
      <c r="F1075" s="31">
        <v>21</v>
      </c>
      <c r="G1075" s="31">
        <v>2</v>
      </c>
      <c r="H1075" s="31" t="s">
        <v>7446</v>
      </c>
      <c r="I1075" s="31" t="s">
        <v>7447</v>
      </c>
      <c r="J1075" s="33" t="str">
        <f t="shared" si="16"/>
        <v>https://aiche.onlinelibrary.wiley.com/doi/abs/10.1002/prs.680210211</v>
      </c>
    </row>
    <row r="1076" spans="1:10" ht="47.5" customHeight="1" x14ac:dyDescent="0.35">
      <c r="A1076" s="31">
        <v>1075</v>
      </c>
      <c r="B1076" s="31">
        <v>2002</v>
      </c>
      <c r="C1076" s="32" t="s">
        <v>6030</v>
      </c>
      <c r="D1076" s="32" t="s">
        <v>7449</v>
      </c>
      <c r="E1076" s="96" t="s">
        <v>7448</v>
      </c>
      <c r="F1076" s="31">
        <v>21</v>
      </c>
      <c r="G1076" s="31">
        <v>2</v>
      </c>
      <c r="H1076" s="31" t="s">
        <v>7450</v>
      </c>
      <c r="I1076" s="31" t="s">
        <v>7451</v>
      </c>
      <c r="J1076" s="33" t="str">
        <f t="shared" si="16"/>
        <v>https://aiche.onlinelibrary.wiley.com/doi/abs/10.1002/prs.680210212</v>
      </c>
    </row>
    <row r="1077" spans="1:10" ht="47.5" customHeight="1" x14ac:dyDescent="0.35">
      <c r="A1077" s="31">
        <v>1076</v>
      </c>
      <c r="B1077" s="31">
        <v>2002</v>
      </c>
      <c r="C1077" s="32" t="s">
        <v>6030</v>
      </c>
      <c r="D1077" s="32" t="s">
        <v>7452</v>
      </c>
      <c r="E1077" s="96" t="s">
        <v>3160</v>
      </c>
      <c r="F1077" s="31">
        <v>21</v>
      </c>
      <c r="G1077" s="31">
        <v>2</v>
      </c>
      <c r="H1077" s="31" t="s">
        <v>4821</v>
      </c>
      <c r="I1077" s="31" t="s">
        <v>7453</v>
      </c>
      <c r="J1077" s="33" t="str">
        <f t="shared" si="16"/>
        <v>https://aiche.onlinelibrary.wiley.com/doi/abs/10.1002/prs.680210213</v>
      </c>
    </row>
    <row r="1078" spans="1:10" ht="47.5" customHeight="1" x14ac:dyDescent="0.35">
      <c r="A1078" s="31">
        <v>1077</v>
      </c>
      <c r="B1078" s="31">
        <v>2002</v>
      </c>
      <c r="C1078" s="32" t="s">
        <v>6030</v>
      </c>
      <c r="D1078" s="32" t="s">
        <v>7455</v>
      </c>
      <c r="E1078" s="96" t="s">
        <v>7454</v>
      </c>
      <c r="F1078" s="31">
        <v>21</v>
      </c>
      <c r="G1078" s="31">
        <v>2</v>
      </c>
      <c r="H1078" s="31" t="s">
        <v>7456</v>
      </c>
      <c r="I1078" s="31" t="s">
        <v>7457</v>
      </c>
      <c r="J1078" s="33" t="str">
        <f t="shared" si="16"/>
        <v>https://aiche.onlinelibrary.wiley.com/doi/abs/10.1002/prs.680210214</v>
      </c>
    </row>
    <row r="1079" spans="1:10" ht="47.5" customHeight="1" x14ac:dyDescent="0.35">
      <c r="A1079" s="31">
        <v>1078</v>
      </c>
      <c r="B1079" s="31">
        <v>2002</v>
      </c>
      <c r="C1079" s="32" t="s">
        <v>6030</v>
      </c>
      <c r="D1079" s="32" t="s">
        <v>4666</v>
      </c>
      <c r="E1079" s="96"/>
      <c r="F1079" s="31">
        <v>21</v>
      </c>
      <c r="G1079" s="31">
        <v>3</v>
      </c>
      <c r="H1079" s="31" t="s">
        <v>7458</v>
      </c>
      <c r="I1079" s="31" t="s">
        <v>7459</v>
      </c>
      <c r="J1079" s="33" t="str">
        <f t="shared" si="16"/>
        <v>https://aiche.onlinelibrary.wiley.com/doi/abs/10.1002/prs.680210302</v>
      </c>
    </row>
    <row r="1080" spans="1:10" ht="47.5" customHeight="1" x14ac:dyDescent="0.35">
      <c r="A1080" s="31">
        <v>1079</v>
      </c>
      <c r="B1080" s="31">
        <v>2002</v>
      </c>
      <c r="C1080" s="32" t="s">
        <v>6030</v>
      </c>
      <c r="D1080" s="32" t="s">
        <v>7461</v>
      </c>
      <c r="E1080" s="96" t="s">
        <v>7460</v>
      </c>
      <c r="F1080" s="31">
        <v>21</v>
      </c>
      <c r="G1080" s="31">
        <v>3</v>
      </c>
      <c r="H1080" s="31" t="s">
        <v>7462</v>
      </c>
      <c r="I1080" s="31" t="s">
        <v>7463</v>
      </c>
      <c r="J1080" s="33" t="str">
        <f t="shared" si="16"/>
        <v>https://aiche.onlinelibrary.wiley.com/doi/abs/10.1002/prs.680210303</v>
      </c>
    </row>
    <row r="1081" spans="1:10" ht="47.5" customHeight="1" x14ac:dyDescent="0.35">
      <c r="A1081" s="31">
        <v>1080</v>
      </c>
      <c r="B1081" s="31">
        <v>2002</v>
      </c>
      <c r="C1081" s="32" t="s">
        <v>6030</v>
      </c>
      <c r="D1081" s="32" t="s">
        <v>7465</v>
      </c>
      <c r="E1081" s="96" t="s">
        <v>7464</v>
      </c>
      <c r="F1081" s="31">
        <v>21</v>
      </c>
      <c r="G1081" s="31">
        <v>3</v>
      </c>
      <c r="H1081" s="31" t="s">
        <v>1702</v>
      </c>
      <c r="I1081" s="31" t="s">
        <v>7466</v>
      </c>
      <c r="J1081" s="33" t="str">
        <f t="shared" si="16"/>
        <v>https://aiche.onlinelibrary.wiley.com/doi/abs/10.1002/prs.680210304</v>
      </c>
    </row>
    <row r="1082" spans="1:10" ht="47.5" customHeight="1" x14ac:dyDescent="0.35">
      <c r="A1082" s="31">
        <v>1081</v>
      </c>
      <c r="B1082" s="31">
        <v>2002</v>
      </c>
      <c r="C1082" s="32" t="s">
        <v>6030</v>
      </c>
      <c r="D1082" s="32" t="s">
        <v>7468</v>
      </c>
      <c r="E1082" s="96" t="s">
        <v>7467</v>
      </c>
      <c r="F1082" s="31">
        <v>21</v>
      </c>
      <c r="G1082" s="31">
        <v>3</v>
      </c>
      <c r="H1082" s="31" t="s">
        <v>7469</v>
      </c>
      <c r="I1082" s="31" t="s">
        <v>7470</v>
      </c>
      <c r="J1082" s="33" t="str">
        <f t="shared" si="16"/>
        <v>https://aiche.onlinelibrary.wiley.com/doi/abs/10.1002/prs.680210305</v>
      </c>
    </row>
    <row r="1083" spans="1:10" ht="47.5" customHeight="1" x14ac:dyDescent="0.35">
      <c r="A1083" s="31">
        <v>1082</v>
      </c>
      <c r="B1083" s="31">
        <v>2002</v>
      </c>
      <c r="C1083" s="32" t="s">
        <v>6030</v>
      </c>
      <c r="D1083" s="32" t="s">
        <v>7472</v>
      </c>
      <c r="E1083" s="96" t="s">
        <v>7471</v>
      </c>
      <c r="F1083" s="31">
        <v>21</v>
      </c>
      <c r="G1083" s="31">
        <v>3</v>
      </c>
      <c r="H1083" s="31" t="s">
        <v>7473</v>
      </c>
      <c r="I1083" s="31" t="s">
        <v>7474</v>
      </c>
      <c r="J1083" s="33" t="str">
        <f t="shared" si="16"/>
        <v>https://aiche.onlinelibrary.wiley.com/doi/abs/10.1002/prs.680210306</v>
      </c>
    </row>
    <row r="1084" spans="1:10" ht="47.5" customHeight="1" x14ac:dyDescent="0.35">
      <c r="A1084" s="31">
        <v>1083</v>
      </c>
      <c r="B1084" s="31">
        <v>2002</v>
      </c>
      <c r="C1084" s="32" t="s">
        <v>6030</v>
      </c>
      <c r="D1084" s="32" t="s">
        <v>7476</v>
      </c>
      <c r="E1084" s="96" t="s">
        <v>7475</v>
      </c>
      <c r="F1084" s="31">
        <v>21</v>
      </c>
      <c r="G1084" s="31">
        <v>3</v>
      </c>
      <c r="H1084" s="31" t="s">
        <v>7477</v>
      </c>
      <c r="I1084" s="31" t="s">
        <v>7478</v>
      </c>
      <c r="J1084" s="33" t="str">
        <f t="shared" si="16"/>
        <v>https://aiche.onlinelibrary.wiley.com/doi/abs/10.1002/prs.680210307</v>
      </c>
    </row>
    <row r="1085" spans="1:10" ht="47.5" customHeight="1" x14ac:dyDescent="0.35">
      <c r="A1085" s="31">
        <v>1084</v>
      </c>
      <c r="B1085" s="31">
        <v>2002</v>
      </c>
      <c r="C1085" s="32" t="s">
        <v>6030</v>
      </c>
      <c r="D1085" s="32" t="s">
        <v>7480</v>
      </c>
      <c r="E1085" s="96" t="s">
        <v>7479</v>
      </c>
      <c r="F1085" s="31">
        <v>21</v>
      </c>
      <c r="G1085" s="31">
        <v>3</v>
      </c>
      <c r="H1085" s="31" t="s">
        <v>7481</v>
      </c>
      <c r="I1085" s="31" t="s">
        <v>7482</v>
      </c>
      <c r="J1085" s="33" t="str">
        <f t="shared" si="16"/>
        <v>https://aiche.onlinelibrary.wiley.com/doi/abs/10.1002/prs.680210308</v>
      </c>
    </row>
    <row r="1086" spans="1:10" ht="47.5" customHeight="1" x14ac:dyDescent="0.35">
      <c r="A1086" s="31">
        <v>1085</v>
      </c>
      <c r="B1086" s="31">
        <v>2002</v>
      </c>
      <c r="C1086" s="32" t="s">
        <v>6030</v>
      </c>
      <c r="D1086" s="32" t="s">
        <v>7484</v>
      </c>
      <c r="E1086" s="96" t="s">
        <v>7483</v>
      </c>
      <c r="F1086" s="31">
        <v>21</v>
      </c>
      <c r="G1086" s="31">
        <v>3</v>
      </c>
      <c r="H1086" s="31" t="s">
        <v>7485</v>
      </c>
      <c r="I1086" s="31" t="s">
        <v>7486</v>
      </c>
      <c r="J1086" s="33" t="str">
        <f t="shared" si="16"/>
        <v>https://aiche.onlinelibrary.wiley.com/doi/abs/10.1002/prs.680210309</v>
      </c>
    </row>
    <row r="1087" spans="1:10" ht="47.5" customHeight="1" x14ac:dyDescent="0.35">
      <c r="A1087" s="31">
        <v>1086</v>
      </c>
      <c r="B1087" s="31">
        <v>2002</v>
      </c>
      <c r="C1087" s="32" t="s">
        <v>6030</v>
      </c>
      <c r="D1087" s="32" t="s">
        <v>7487</v>
      </c>
      <c r="E1087" s="96" t="s">
        <v>1772</v>
      </c>
      <c r="F1087" s="31">
        <v>21</v>
      </c>
      <c r="G1087" s="31">
        <v>3</v>
      </c>
      <c r="H1087" s="31" t="s">
        <v>7488</v>
      </c>
      <c r="I1087" s="31" t="s">
        <v>7489</v>
      </c>
      <c r="J1087" s="33" t="str">
        <f t="shared" si="16"/>
        <v>https://aiche.onlinelibrary.wiley.com/doi/abs/10.1002/prs.680210310</v>
      </c>
    </row>
    <row r="1088" spans="1:10" ht="47.5" customHeight="1" x14ac:dyDescent="0.35">
      <c r="A1088" s="31">
        <v>1087</v>
      </c>
      <c r="B1088" s="31">
        <v>2002</v>
      </c>
      <c r="C1088" s="32" t="s">
        <v>6030</v>
      </c>
      <c r="D1088" s="32" t="s">
        <v>7491</v>
      </c>
      <c r="E1088" s="96" t="s">
        <v>7490</v>
      </c>
      <c r="F1088" s="31">
        <v>21</v>
      </c>
      <c r="G1088" s="31">
        <v>3</v>
      </c>
      <c r="H1088" s="31" t="s">
        <v>7492</v>
      </c>
      <c r="I1088" s="31" t="s">
        <v>7493</v>
      </c>
      <c r="J1088" s="33" t="str">
        <f t="shared" si="16"/>
        <v>https://aiche.onlinelibrary.wiley.com/doi/abs/10.1002/prs.680210311</v>
      </c>
    </row>
    <row r="1089" spans="1:10" ht="47.5" customHeight="1" x14ac:dyDescent="0.35">
      <c r="A1089" s="31">
        <v>1088</v>
      </c>
      <c r="B1089" s="31">
        <v>2002</v>
      </c>
      <c r="C1089" s="32" t="s">
        <v>6030</v>
      </c>
      <c r="D1089" s="32" t="s">
        <v>7495</v>
      </c>
      <c r="E1089" s="96" t="s">
        <v>7494</v>
      </c>
      <c r="F1089" s="31">
        <v>21</v>
      </c>
      <c r="G1089" s="31">
        <v>3</v>
      </c>
      <c r="H1089" s="31" t="s">
        <v>7496</v>
      </c>
      <c r="I1089" s="31" t="s">
        <v>7497</v>
      </c>
      <c r="J1089" s="33" t="str">
        <f t="shared" si="16"/>
        <v>https://aiche.onlinelibrary.wiley.com/doi/abs/10.1002/prs.680210312</v>
      </c>
    </row>
    <row r="1090" spans="1:10" ht="47.5" customHeight="1" x14ac:dyDescent="0.35">
      <c r="A1090" s="31">
        <v>1089</v>
      </c>
      <c r="B1090" s="31">
        <v>2002</v>
      </c>
      <c r="C1090" s="32" t="s">
        <v>6030</v>
      </c>
      <c r="D1090" s="32" t="s">
        <v>7499</v>
      </c>
      <c r="E1090" s="96" t="s">
        <v>7498</v>
      </c>
      <c r="F1090" s="31">
        <v>21</v>
      </c>
      <c r="G1090" s="31">
        <v>4</v>
      </c>
      <c r="H1090" s="31" t="s">
        <v>7349</v>
      </c>
      <c r="I1090" s="31" t="s">
        <v>7500</v>
      </c>
      <c r="J1090" s="33" t="str">
        <f t="shared" si="16"/>
        <v>https://aiche.onlinelibrary.wiley.com/doi/abs/10.1002/prs.680210402</v>
      </c>
    </row>
    <row r="1091" spans="1:10" ht="47.5" customHeight="1" x14ac:dyDescent="0.35">
      <c r="A1091" s="31">
        <v>1090</v>
      </c>
      <c r="B1091" s="31">
        <v>2002</v>
      </c>
      <c r="C1091" s="32" t="s">
        <v>6030</v>
      </c>
      <c r="D1091" s="32" t="s">
        <v>7501</v>
      </c>
      <c r="E1091" s="96" t="s">
        <v>3922</v>
      </c>
      <c r="F1091" s="31">
        <v>21</v>
      </c>
      <c r="G1091" s="31">
        <v>4</v>
      </c>
      <c r="H1091" s="31" t="s">
        <v>7502</v>
      </c>
      <c r="I1091" s="31" t="s">
        <v>7503</v>
      </c>
      <c r="J1091" s="33" t="str">
        <f t="shared" ref="J1091:J1154" si="17">HYPERLINK(I1091)</f>
        <v>https://aiche.onlinelibrary.wiley.com/doi/abs/10.1002/prs.680210403</v>
      </c>
    </row>
    <row r="1092" spans="1:10" ht="47.5" customHeight="1" x14ac:dyDescent="0.35">
      <c r="A1092" s="31">
        <v>1091</v>
      </c>
      <c r="B1092" s="31">
        <v>2002</v>
      </c>
      <c r="C1092" s="32" t="s">
        <v>6030</v>
      </c>
      <c r="D1092" s="32" t="s">
        <v>7504</v>
      </c>
      <c r="E1092" s="96" t="s">
        <v>4358</v>
      </c>
      <c r="F1092" s="31">
        <v>21</v>
      </c>
      <c r="G1092" s="31">
        <v>4</v>
      </c>
      <c r="H1092" s="31" t="s">
        <v>7505</v>
      </c>
      <c r="I1092" s="31" t="s">
        <v>7506</v>
      </c>
      <c r="J1092" s="33" t="str">
        <f t="shared" si="17"/>
        <v>https://aiche.onlinelibrary.wiley.com/doi/abs/10.1002/prs.680210404</v>
      </c>
    </row>
    <row r="1093" spans="1:10" ht="47.5" customHeight="1" x14ac:dyDescent="0.35">
      <c r="A1093" s="31">
        <v>1092</v>
      </c>
      <c r="B1093" s="31">
        <v>2002</v>
      </c>
      <c r="C1093" s="32" t="s">
        <v>6030</v>
      </c>
      <c r="D1093" s="32" t="s">
        <v>7508</v>
      </c>
      <c r="E1093" s="96" t="s">
        <v>7507</v>
      </c>
      <c r="F1093" s="31">
        <v>21</v>
      </c>
      <c r="G1093" s="31">
        <v>4</v>
      </c>
      <c r="H1093" s="31" t="s">
        <v>7509</v>
      </c>
      <c r="I1093" s="31" t="s">
        <v>7510</v>
      </c>
      <c r="J1093" s="33" t="str">
        <f t="shared" si="17"/>
        <v>https://aiche.onlinelibrary.wiley.com/doi/abs/10.1002/prs.680210405</v>
      </c>
    </row>
    <row r="1094" spans="1:10" ht="47.5" customHeight="1" x14ac:dyDescent="0.35">
      <c r="A1094" s="31">
        <v>1093</v>
      </c>
      <c r="B1094" s="31">
        <v>2002</v>
      </c>
      <c r="C1094" s="32" t="s">
        <v>6030</v>
      </c>
      <c r="D1094" s="32" t="s">
        <v>7512</v>
      </c>
      <c r="E1094" s="96" t="s">
        <v>7511</v>
      </c>
      <c r="F1094" s="31">
        <v>21</v>
      </c>
      <c r="G1094" s="31">
        <v>4</v>
      </c>
      <c r="H1094" s="31" t="s">
        <v>7513</v>
      </c>
      <c r="I1094" s="31" t="s">
        <v>7514</v>
      </c>
      <c r="J1094" s="33" t="str">
        <f t="shared" si="17"/>
        <v>https://aiche.onlinelibrary.wiley.com/doi/abs/10.1002/prs.680210406</v>
      </c>
    </row>
    <row r="1095" spans="1:10" ht="47.5" customHeight="1" x14ac:dyDescent="0.35">
      <c r="A1095" s="31">
        <v>1094</v>
      </c>
      <c r="B1095" s="31">
        <v>2002</v>
      </c>
      <c r="C1095" s="32" t="s">
        <v>6030</v>
      </c>
      <c r="D1095" s="32" t="s">
        <v>7516</v>
      </c>
      <c r="E1095" s="96" t="s">
        <v>7515</v>
      </c>
      <c r="F1095" s="31">
        <v>21</v>
      </c>
      <c r="G1095" s="31">
        <v>4</v>
      </c>
      <c r="H1095" s="31" t="s">
        <v>7517</v>
      </c>
      <c r="I1095" s="31" t="s">
        <v>7518</v>
      </c>
      <c r="J1095" s="33" t="str">
        <f t="shared" si="17"/>
        <v>https://aiche.onlinelibrary.wiley.com/doi/abs/10.1002/prs.680210407</v>
      </c>
    </row>
    <row r="1096" spans="1:10" ht="47.5" customHeight="1" x14ac:dyDescent="0.35">
      <c r="A1096" s="31">
        <v>1095</v>
      </c>
      <c r="B1096" s="31">
        <v>2002</v>
      </c>
      <c r="C1096" s="32" t="s">
        <v>6030</v>
      </c>
      <c r="D1096" s="32" t="s">
        <v>7520</v>
      </c>
      <c r="E1096" s="96" t="s">
        <v>7519</v>
      </c>
      <c r="F1096" s="31">
        <v>21</v>
      </c>
      <c r="G1096" s="31">
        <v>4</v>
      </c>
      <c r="H1096" s="31" t="s">
        <v>7521</v>
      </c>
      <c r="I1096" s="31" t="s">
        <v>7522</v>
      </c>
      <c r="J1096" s="33" t="str">
        <f t="shared" si="17"/>
        <v>https://aiche.onlinelibrary.wiley.com/doi/abs/10.1002/prs.680210408</v>
      </c>
    </row>
    <row r="1097" spans="1:10" ht="47.5" customHeight="1" x14ac:dyDescent="0.35">
      <c r="A1097" s="31">
        <v>1096</v>
      </c>
      <c r="B1097" s="31">
        <v>2002</v>
      </c>
      <c r="C1097" s="32" t="s">
        <v>6030</v>
      </c>
      <c r="D1097" s="32" t="s">
        <v>7524</v>
      </c>
      <c r="E1097" s="96" t="s">
        <v>7523</v>
      </c>
      <c r="F1097" s="31">
        <v>21</v>
      </c>
      <c r="G1097" s="31">
        <v>4</v>
      </c>
      <c r="H1097" s="31" t="s">
        <v>7525</v>
      </c>
      <c r="I1097" s="31" t="s">
        <v>7526</v>
      </c>
      <c r="J1097" s="33" t="str">
        <f t="shared" si="17"/>
        <v>https://aiche.onlinelibrary.wiley.com/doi/abs/10.1002/prs.680210409</v>
      </c>
    </row>
    <row r="1098" spans="1:10" ht="47.5" customHeight="1" x14ac:dyDescent="0.35">
      <c r="A1098" s="31">
        <v>1097</v>
      </c>
      <c r="B1098" s="31">
        <v>2002</v>
      </c>
      <c r="C1098" s="32" t="s">
        <v>6030</v>
      </c>
      <c r="D1098" s="32" t="s">
        <v>7528</v>
      </c>
      <c r="E1098" s="96" t="s">
        <v>7527</v>
      </c>
      <c r="F1098" s="31">
        <v>21</v>
      </c>
      <c r="G1098" s="31">
        <v>4</v>
      </c>
      <c r="H1098" s="31" t="s">
        <v>7529</v>
      </c>
      <c r="I1098" s="31" t="s">
        <v>7530</v>
      </c>
      <c r="J1098" s="33" t="str">
        <f t="shared" si="17"/>
        <v>https://aiche.onlinelibrary.wiley.com/doi/abs/10.1002/prs.680210410</v>
      </c>
    </row>
    <row r="1099" spans="1:10" ht="47.5" customHeight="1" x14ac:dyDescent="0.35">
      <c r="A1099" s="31">
        <v>1098</v>
      </c>
      <c r="B1099" s="31">
        <v>2002</v>
      </c>
      <c r="C1099" s="32" t="s">
        <v>6030</v>
      </c>
      <c r="D1099" s="32" t="s">
        <v>7532</v>
      </c>
      <c r="E1099" s="96" t="s">
        <v>7531</v>
      </c>
      <c r="F1099" s="31">
        <v>21</v>
      </c>
      <c r="G1099" s="31">
        <v>4</v>
      </c>
      <c r="H1099" s="31" t="s">
        <v>7533</v>
      </c>
      <c r="I1099" s="31" t="s">
        <v>7534</v>
      </c>
      <c r="J1099" s="33" t="str">
        <f t="shared" si="17"/>
        <v>https://aiche.onlinelibrary.wiley.com/doi/abs/10.1002/prs.680210411</v>
      </c>
    </row>
    <row r="1100" spans="1:10" ht="47.5" customHeight="1" x14ac:dyDescent="0.35">
      <c r="A1100" s="31">
        <v>1099</v>
      </c>
      <c r="B1100" s="31">
        <v>2002</v>
      </c>
      <c r="C1100" s="32" t="s">
        <v>6030</v>
      </c>
      <c r="D1100" s="32" t="s">
        <v>7536</v>
      </c>
      <c r="E1100" s="96" t="s">
        <v>7535</v>
      </c>
      <c r="F1100" s="31">
        <v>21</v>
      </c>
      <c r="G1100" s="31">
        <v>4</v>
      </c>
      <c r="H1100" s="31" t="s">
        <v>7537</v>
      </c>
      <c r="I1100" s="31" t="s">
        <v>7538</v>
      </c>
      <c r="J1100" s="33" t="str">
        <f t="shared" si="17"/>
        <v>https://aiche.onlinelibrary.wiley.com/doi/abs/10.1002/prs.680210412</v>
      </c>
    </row>
    <row r="1101" spans="1:10" ht="47.5" customHeight="1" x14ac:dyDescent="0.35">
      <c r="A1101" s="31">
        <v>1100</v>
      </c>
      <c r="B1101" s="31">
        <v>2003</v>
      </c>
      <c r="C1101" s="32" t="s">
        <v>6030</v>
      </c>
      <c r="D1101" s="32" t="s">
        <v>7540</v>
      </c>
      <c r="E1101" s="96" t="s">
        <v>7539</v>
      </c>
      <c r="F1101" s="31">
        <v>22</v>
      </c>
      <c r="G1101" s="31">
        <v>1</v>
      </c>
      <c r="H1101" s="31" t="s">
        <v>7541</v>
      </c>
      <c r="I1101" s="31" t="s">
        <v>7542</v>
      </c>
      <c r="J1101" s="33" t="str">
        <f t="shared" si="17"/>
        <v>https://aiche.onlinelibrary.wiley.com/doi/abs/10.1002/prs.680220102</v>
      </c>
    </row>
    <row r="1102" spans="1:10" ht="47.5" customHeight="1" x14ac:dyDescent="0.35">
      <c r="A1102" s="31">
        <v>1101</v>
      </c>
      <c r="B1102" s="31">
        <v>2003</v>
      </c>
      <c r="C1102" s="32" t="s">
        <v>6030</v>
      </c>
      <c r="D1102" s="32" t="s">
        <v>7543</v>
      </c>
      <c r="E1102" s="96" t="s">
        <v>3922</v>
      </c>
      <c r="F1102" s="31">
        <v>22</v>
      </c>
      <c r="G1102" s="31">
        <v>1</v>
      </c>
      <c r="H1102" s="31" t="s">
        <v>4219</v>
      </c>
      <c r="I1102" s="31" t="s">
        <v>7544</v>
      </c>
      <c r="J1102" s="33" t="str">
        <f t="shared" si="17"/>
        <v>https://aiche.onlinelibrary.wiley.com/doi/abs/10.1002/prs.680220103</v>
      </c>
    </row>
    <row r="1103" spans="1:10" ht="47.5" customHeight="1" x14ac:dyDescent="0.35">
      <c r="A1103" s="31">
        <v>1102</v>
      </c>
      <c r="B1103" s="31">
        <v>2003</v>
      </c>
      <c r="C1103" s="32" t="s">
        <v>6030</v>
      </c>
      <c r="D1103" s="32" t="s">
        <v>7545</v>
      </c>
      <c r="E1103" s="96" t="s">
        <v>1249</v>
      </c>
      <c r="F1103" s="31">
        <v>22</v>
      </c>
      <c r="G1103" s="31">
        <v>1</v>
      </c>
      <c r="H1103" s="31" t="s">
        <v>5876</v>
      </c>
      <c r="I1103" s="31" t="s">
        <v>7546</v>
      </c>
      <c r="J1103" s="33" t="str">
        <f t="shared" si="17"/>
        <v>https://aiche.onlinelibrary.wiley.com/doi/abs/10.1002/prs.680220104</v>
      </c>
    </row>
    <row r="1104" spans="1:10" ht="47.5" customHeight="1" x14ac:dyDescent="0.35">
      <c r="A1104" s="31">
        <v>1103</v>
      </c>
      <c r="B1104" s="31">
        <v>2003</v>
      </c>
      <c r="C1104" s="32" t="s">
        <v>6030</v>
      </c>
      <c r="D1104" s="32" t="s">
        <v>7548</v>
      </c>
      <c r="E1104" s="96" t="s">
        <v>7547</v>
      </c>
      <c r="F1104" s="31">
        <v>22</v>
      </c>
      <c r="G1104" s="31">
        <v>1</v>
      </c>
      <c r="H1104" s="31" t="s">
        <v>7549</v>
      </c>
      <c r="I1104" s="31" t="s">
        <v>7550</v>
      </c>
      <c r="J1104" s="33" t="str">
        <f t="shared" si="17"/>
        <v>https://aiche.onlinelibrary.wiley.com/doi/abs/10.1002/prs.680220105</v>
      </c>
    </row>
    <row r="1105" spans="1:10" ht="47.5" customHeight="1" x14ac:dyDescent="0.35">
      <c r="A1105" s="31">
        <v>1104</v>
      </c>
      <c r="B1105" s="31">
        <v>2003</v>
      </c>
      <c r="C1105" s="32" t="s">
        <v>6030</v>
      </c>
      <c r="D1105" s="32" t="s">
        <v>7552</v>
      </c>
      <c r="E1105" s="96" t="s">
        <v>7551</v>
      </c>
      <c r="F1105" s="31">
        <v>22</v>
      </c>
      <c r="G1105" s="31">
        <v>1</v>
      </c>
      <c r="H1105" s="31" t="s">
        <v>7553</v>
      </c>
      <c r="I1105" s="31" t="s">
        <v>7554</v>
      </c>
      <c r="J1105" s="33" t="str">
        <f t="shared" si="17"/>
        <v>https://aiche.onlinelibrary.wiley.com/doi/abs/10.1002/prs.680220106</v>
      </c>
    </row>
    <row r="1106" spans="1:10" ht="47.5" customHeight="1" x14ac:dyDescent="0.35">
      <c r="A1106" s="31">
        <v>1105</v>
      </c>
      <c r="B1106" s="31">
        <v>2003</v>
      </c>
      <c r="C1106" s="32" t="s">
        <v>6030</v>
      </c>
      <c r="D1106" s="32" t="s">
        <v>7556</v>
      </c>
      <c r="E1106" s="96" t="s">
        <v>7555</v>
      </c>
      <c r="F1106" s="31">
        <v>22</v>
      </c>
      <c r="G1106" s="31">
        <v>1</v>
      </c>
      <c r="H1106" s="31" t="s">
        <v>7557</v>
      </c>
      <c r="I1106" s="31" t="s">
        <v>7558</v>
      </c>
      <c r="J1106" s="33" t="str">
        <f t="shared" si="17"/>
        <v>https://aiche.onlinelibrary.wiley.com/doi/abs/10.1002/prs.680220107</v>
      </c>
    </row>
    <row r="1107" spans="1:10" ht="47.5" customHeight="1" x14ac:dyDescent="0.35">
      <c r="A1107" s="31">
        <v>1106</v>
      </c>
      <c r="B1107" s="31">
        <v>2003</v>
      </c>
      <c r="C1107" s="32" t="s">
        <v>6030</v>
      </c>
      <c r="D1107" s="32" t="s">
        <v>7560</v>
      </c>
      <c r="E1107" s="96" t="s">
        <v>7559</v>
      </c>
      <c r="F1107" s="31">
        <v>22</v>
      </c>
      <c r="G1107" s="31">
        <v>1</v>
      </c>
      <c r="H1107" s="31" t="s">
        <v>4916</v>
      </c>
      <c r="I1107" s="31" t="s">
        <v>7561</v>
      </c>
      <c r="J1107" s="33" t="str">
        <f t="shared" si="17"/>
        <v>https://aiche.onlinelibrary.wiley.com/doi/abs/10.1002/prs.680220108</v>
      </c>
    </row>
    <row r="1108" spans="1:10" ht="47.5" customHeight="1" x14ac:dyDescent="0.35">
      <c r="A1108" s="31">
        <v>1107</v>
      </c>
      <c r="B1108" s="31">
        <v>2003</v>
      </c>
      <c r="C1108" s="32" t="s">
        <v>6030</v>
      </c>
      <c r="D1108" s="32" t="s">
        <v>7562</v>
      </c>
      <c r="E1108" s="96" t="s">
        <v>5979</v>
      </c>
      <c r="F1108" s="31">
        <v>22</v>
      </c>
      <c r="G1108" s="31">
        <v>1</v>
      </c>
      <c r="H1108" s="31" t="s">
        <v>7563</v>
      </c>
      <c r="I1108" s="31" t="s">
        <v>7564</v>
      </c>
      <c r="J1108" s="33" t="str">
        <f t="shared" si="17"/>
        <v>https://aiche.onlinelibrary.wiley.com/doi/abs/10.1002/prs.680220109</v>
      </c>
    </row>
    <row r="1109" spans="1:10" ht="47.5" customHeight="1" x14ac:dyDescent="0.35">
      <c r="A1109" s="31">
        <v>1108</v>
      </c>
      <c r="B1109" s="31">
        <v>2003</v>
      </c>
      <c r="C1109" s="32" t="s">
        <v>6030</v>
      </c>
      <c r="D1109" s="32" t="s">
        <v>7566</v>
      </c>
      <c r="E1109" s="96" t="s">
        <v>7565</v>
      </c>
      <c r="F1109" s="31">
        <v>22</v>
      </c>
      <c r="G1109" s="31">
        <v>2</v>
      </c>
      <c r="H1109" s="31" t="s">
        <v>6253</v>
      </c>
      <c r="I1109" s="31" t="s">
        <v>7567</v>
      </c>
      <c r="J1109" s="33" t="str">
        <f t="shared" si="17"/>
        <v>https://aiche.onlinelibrary.wiley.com/doi/abs/10.1002/prs.680220202</v>
      </c>
    </row>
    <row r="1110" spans="1:10" ht="47.5" customHeight="1" x14ac:dyDescent="0.35">
      <c r="A1110" s="31">
        <v>1109</v>
      </c>
      <c r="B1110" s="31">
        <v>2003</v>
      </c>
      <c r="C1110" s="32" t="s">
        <v>6030</v>
      </c>
      <c r="D1110" s="32" t="s">
        <v>7569</v>
      </c>
      <c r="E1110" s="96" t="s">
        <v>7568</v>
      </c>
      <c r="F1110" s="31">
        <v>22</v>
      </c>
      <c r="G1110" s="31">
        <v>2</v>
      </c>
      <c r="H1110" s="31" t="s">
        <v>7570</v>
      </c>
      <c r="I1110" s="31" t="s">
        <v>7571</v>
      </c>
      <c r="J1110" s="33" t="str">
        <f t="shared" si="17"/>
        <v>https://aiche.onlinelibrary.wiley.com/doi/abs/10.1002/prs.680220203</v>
      </c>
    </row>
    <row r="1111" spans="1:10" ht="47.5" customHeight="1" x14ac:dyDescent="0.35">
      <c r="A1111" s="31">
        <v>1110</v>
      </c>
      <c r="B1111" s="31">
        <v>2003</v>
      </c>
      <c r="C1111" s="32" t="s">
        <v>6030</v>
      </c>
      <c r="D1111" s="32" t="s">
        <v>7573</v>
      </c>
      <c r="E1111" s="96" t="s">
        <v>7572</v>
      </c>
      <c r="F1111" s="31">
        <v>22</v>
      </c>
      <c r="G1111" s="31">
        <v>2</v>
      </c>
      <c r="H1111" s="31" t="s">
        <v>7574</v>
      </c>
      <c r="I1111" s="31" t="s">
        <v>7575</v>
      </c>
      <c r="J1111" s="33" t="str">
        <f t="shared" si="17"/>
        <v>https://aiche.onlinelibrary.wiley.com/doi/abs/10.1002/prs.680220204</v>
      </c>
    </row>
    <row r="1112" spans="1:10" ht="47.5" customHeight="1" x14ac:dyDescent="0.35">
      <c r="A1112" s="31">
        <v>1111</v>
      </c>
      <c r="B1112" s="31">
        <v>2003</v>
      </c>
      <c r="C1112" s="32" t="s">
        <v>6030</v>
      </c>
      <c r="D1112" s="32" t="s">
        <v>7577</v>
      </c>
      <c r="E1112" s="96" t="s">
        <v>7576</v>
      </c>
      <c r="F1112" s="31">
        <v>22</v>
      </c>
      <c r="G1112" s="31">
        <v>2</v>
      </c>
      <c r="H1112" s="31" t="s">
        <v>5434</v>
      </c>
      <c r="I1112" s="31" t="s">
        <v>7578</v>
      </c>
      <c r="J1112" s="33" t="str">
        <f t="shared" si="17"/>
        <v>https://aiche.onlinelibrary.wiley.com/doi/abs/10.1002/prs.680220205</v>
      </c>
    </row>
    <row r="1113" spans="1:10" ht="47.5" customHeight="1" x14ac:dyDescent="0.35">
      <c r="A1113" s="31">
        <v>1112</v>
      </c>
      <c r="B1113" s="31">
        <v>2003</v>
      </c>
      <c r="C1113" s="32" t="s">
        <v>6030</v>
      </c>
      <c r="D1113" s="32" t="s">
        <v>7580</v>
      </c>
      <c r="E1113" s="96" t="s">
        <v>7579</v>
      </c>
      <c r="F1113" s="31">
        <v>22</v>
      </c>
      <c r="G1113" s="31">
        <v>2</v>
      </c>
      <c r="H1113" s="31" t="s">
        <v>5438</v>
      </c>
      <c r="I1113" s="31" t="s">
        <v>7581</v>
      </c>
      <c r="J1113" s="33" t="str">
        <f t="shared" si="17"/>
        <v>https://aiche.onlinelibrary.wiley.com/doi/abs/10.1002/prs.680220206</v>
      </c>
    </row>
    <row r="1114" spans="1:10" ht="47.5" customHeight="1" x14ac:dyDescent="0.35">
      <c r="A1114" s="31">
        <v>1113</v>
      </c>
      <c r="B1114" s="31">
        <v>2003</v>
      </c>
      <c r="C1114" s="32" t="s">
        <v>6030</v>
      </c>
      <c r="D1114" s="32" t="s">
        <v>7583</v>
      </c>
      <c r="E1114" s="96" t="s">
        <v>7582</v>
      </c>
      <c r="F1114" s="31">
        <v>22</v>
      </c>
      <c r="G1114" s="31">
        <v>2</v>
      </c>
      <c r="H1114" s="31" t="s">
        <v>4582</v>
      </c>
      <c r="I1114" s="31" t="s">
        <v>7584</v>
      </c>
      <c r="J1114" s="33" t="str">
        <f t="shared" si="17"/>
        <v>https://aiche.onlinelibrary.wiley.com/doi/abs/10.1002/prs.680220207</v>
      </c>
    </row>
    <row r="1115" spans="1:10" ht="47.5" customHeight="1" x14ac:dyDescent="0.35">
      <c r="A1115" s="31">
        <v>1114</v>
      </c>
      <c r="B1115" s="31">
        <v>2003</v>
      </c>
      <c r="C1115" s="32" t="s">
        <v>6030</v>
      </c>
      <c r="D1115" s="32" t="s">
        <v>7586</v>
      </c>
      <c r="E1115" s="96" t="s">
        <v>7585</v>
      </c>
      <c r="F1115" s="31">
        <v>22</v>
      </c>
      <c r="G1115" s="31">
        <v>2</v>
      </c>
      <c r="H1115" s="31" t="s">
        <v>7587</v>
      </c>
      <c r="I1115" s="31" t="s">
        <v>7588</v>
      </c>
      <c r="J1115" s="33" t="str">
        <f t="shared" si="17"/>
        <v>https://aiche.onlinelibrary.wiley.com/doi/abs/10.1002/prs.680220208</v>
      </c>
    </row>
    <row r="1116" spans="1:10" ht="47.5" customHeight="1" x14ac:dyDescent="0.35">
      <c r="A1116" s="31">
        <v>1115</v>
      </c>
      <c r="B1116" s="31">
        <v>2003</v>
      </c>
      <c r="C1116" s="32" t="s">
        <v>6030</v>
      </c>
      <c r="D1116" s="32" t="s">
        <v>7590</v>
      </c>
      <c r="E1116" s="96" t="s">
        <v>7589</v>
      </c>
      <c r="F1116" s="31">
        <v>22</v>
      </c>
      <c r="G1116" s="31">
        <v>2</v>
      </c>
      <c r="H1116" s="31" t="s">
        <v>4986</v>
      </c>
      <c r="I1116" s="31" t="s">
        <v>7591</v>
      </c>
      <c r="J1116" s="33" t="str">
        <f t="shared" si="17"/>
        <v>https://aiche.onlinelibrary.wiley.com/doi/abs/10.1002/prs.680220209</v>
      </c>
    </row>
    <row r="1117" spans="1:10" ht="47.5" customHeight="1" x14ac:dyDescent="0.35">
      <c r="A1117" s="31">
        <v>1116</v>
      </c>
      <c r="B1117" s="31">
        <v>2003</v>
      </c>
      <c r="C1117" s="32" t="s">
        <v>6030</v>
      </c>
      <c r="D1117" s="32" t="s">
        <v>7593</v>
      </c>
      <c r="E1117" s="96" t="s">
        <v>7592</v>
      </c>
      <c r="F1117" s="31">
        <v>22</v>
      </c>
      <c r="G1117" s="31">
        <v>3</v>
      </c>
      <c r="H1117" s="31" t="s">
        <v>4340</v>
      </c>
      <c r="I1117" s="31" t="s">
        <v>7594</v>
      </c>
      <c r="J1117" s="33" t="str">
        <f t="shared" si="17"/>
        <v>https://aiche.onlinelibrary.wiley.com/doi/abs/10.1002/prs.680220302</v>
      </c>
    </row>
    <row r="1118" spans="1:10" ht="47.5" customHeight="1" x14ac:dyDescent="0.35">
      <c r="A1118" s="31">
        <v>1117</v>
      </c>
      <c r="B1118" s="31">
        <v>2003</v>
      </c>
      <c r="C1118" s="32" t="s">
        <v>6030</v>
      </c>
      <c r="D1118" s="32" t="s">
        <v>7596</v>
      </c>
      <c r="E1118" s="96" t="s">
        <v>7595</v>
      </c>
      <c r="F1118" s="31">
        <v>22</v>
      </c>
      <c r="G1118" s="31">
        <v>3</v>
      </c>
      <c r="H1118" s="31" t="s">
        <v>7597</v>
      </c>
      <c r="I1118" s="31" t="s">
        <v>7598</v>
      </c>
      <c r="J1118" s="33" t="str">
        <f t="shared" si="17"/>
        <v>https://aiche.onlinelibrary.wiley.com/doi/abs/10.1002/prs.680220303</v>
      </c>
    </row>
    <row r="1119" spans="1:10" ht="47.5" customHeight="1" x14ac:dyDescent="0.35">
      <c r="A1119" s="31">
        <v>1118</v>
      </c>
      <c r="B1119" s="31">
        <v>2003</v>
      </c>
      <c r="C1119" s="32" t="s">
        <v>6030</v>
      </c>
      <c r="D1119" s="32" t="s">
        <v>7600</v>
      </c>
      <c r="E1119" s="96" t="s">
        <v>7599</v>
      </c>
      <c r="F1119" s="31">
        <v>22</v>
      </c>
      <c r="G1119" s="31">
        <v>3</v>
      </c>
      <c r="H1119" s="31" t="s">
        <v>7601</v>
      </c>
      <c r="I1119" s="31" t="s">
        <v>7602</v>
      </c>
      <c r="J1119" s="33" t="str">
        <f t="shared" si="17"/>
        <v>https://aiche.onlinelibrary.wiley.com/doi/abs/10.1002/prs.680220304</v>
      </c>
    </row>
    <row r="1120" spans="1:10" ht="47.5" customHeight="1" x14ac:dyDescent="0.35">
      <c r="A1120" s="31">
        <v>1119</v>
      </c>
      <c r="B1120" s="31">
        <v>2003</v>
      </c>
      <c r="C1120" s="32" t="s">
        <v>6030</v>
      </c>
      <c r="D1120" s="32" t="s">
        <v>7604</v>
      </c>
      <c r="E1120" s="96" t="s">
        <v>7603</v>
      </c>
      <c r="F1120" s="31">
        <v>22</v>
      </c>
      <c r="G1120" s="31">
        <v>3</v>
      </c>
      <c r="H1120" s="31" t="s">
        <v>4638</v>
      </c>
      <c r="I1120" s="31" t="s">
        <v>7605</v>
      </c>
      <c r="J1120" s="33" t="str">
        <f t="shared" si="17"/>
        <v>https://aiche.onlinelibrary.wiley.com/doi/abs/10.1002/prs.680220305</v>
      </c>
    </row>
    <row r="1121" spans="1:10" ht="47.5" customHeight="1" x14ac:dyDescent="0.35">
      <c r="A1121" s="31">
        <v>1120</v>
      </c>
      <c r="B1121" s="31">
        <v>2003</v>
      </c>
      <c r="C1121" s="32" t="s">
        <v>6030</v>
      </c>
      <c r="D1121" s="32" t="s">
        <v>7607</v>
      </c>
      <c r="E1121" s="96" t="s">
        <v>7606</v>
      </c>
      <c r="F1121" s="31">
        <v>22</v>
      </c>
      <c r="G1121" s="31">
        <v>3</v>
      </c>
      <c r="H1121" s="31" t="s">
        <v>7608</v>
      </c>
      <c r="I1121" s="31" t="s">
        <v>7609</v>
      </c>
      <c r="J1121" s="33" t="str">
        <f t="shared" si="17"/>
        <v>https://aiche.onlinelibrary.wiley.com/doi/abs/10.1002/prs.680220306</v>
      </c>
    </row>
    <row r="1122" spans="1:10" ht="47.5" customHeight="1" x14ac:dyDescent="0.35">
      <c r="A1122" s="31">
        <v>1121</v>
      </c>
      <c r="B1122" s="31">
        <v>2003</v>
      </c>
      <c r="C1122" s="32" t="s">
        <v>6030</v>
      </c>
      <c r="D1122" s="32" t="s">
        <v>7611</v>
      </c>
      <c r="E1122" s="96" t="s">
        <v>7610</v>
      </c>
      <c r="F1122" s="31">
        <v>22</v>
      </c>
      <c r="G1122" s="31">
        <v>3</v>
      </c>
      <c r="H1122" s="31" t="s">
        <v>7612</v>
      </c>
      <c r="I1122" s="31" t="s">
        <v>7613</v>
      </c>
      <c r="J1122" s="33" t="str">
        <f t="shared" si="17"/>
        <v>https://aiche.onlinelibrary.wiley.com/doi/abs/10.1002/prs.680220307</v>
      </c>
    </row>
    <row r="1123" spans="1:10" ht="47.5" customHeight="1" x14ac:dyDescent="0.35">
      <c r="A1123" s="31">
        <v>1122</v>
      </c>
      <c r="B1123" s="31">
        <v>2003</v>
      </c>
      <c r="C1123" s="32" t="s">
        <v>6030</v>
      </c>
      <c r="D1123" s="32" t="s">
        <v>7615</v>
      </c>
      <c r="E1123" s="96" t="s">
        <v>7614</v>
      </c>
      <c r="F1123" s="31">
        <v>22</v>
      </c>
      <c r="G1123" s="31">
        <v>3</v>
      </c>
      <c r="H1123" s="31" t="s">
        <v>7616</v>
      </c>
      <c r="I1123" s="31" t="s">
        <v>7617</v>
      </c>
      <c r="J1123" s="33" t="str">
        <f t="shared" si="17"/>
        <v>https://aiche.onlinelibrary.wiley.com/doi/abs/10.1002/prs.680220308</v>
      </c>
    </row>
    <row r="1124" spans="1:10" ht="47.5" customHeight="1" x14ac:dyDescent="0.35">
      <c r="A1124" s="31">
        <v>1123</v>
      </c>
      <c r="B1124" s="31">
        <v>2003</v>
      </c>
      <c r="C1124" s="32" t="s">
        <v>6030</v>
      </c>
      <c r="D1124" s="32" t="s">
        <v>7618</v>
      </c>
      <c r="E1124" s="96" t="s">
        <v>3922</v>
      </c>
      <c r="F1124" s="31">
        <v>22</v>
      </c>
      <c r="G1124" s="31">
        <v>3</v>
      </c>
      <c r="H1124" s="31" t="s">
        <v>7619</v>
      </c>
      <c r="I1124" s="31" t="s">
        <v>7620</v>
      </c>
      <c r="J1124" s="33" t="str">
        <f t="shared" si="17"/>
        <v>https://aiche.onlinelibrary.wiley.com/doi/abs/10.1002/prs.680220309</v>
      </c>
    </row>
    <row r="1125" spans="1:10" ht="47.5" customHeight="1" x14ac:dyDescent="0.35">
      <c r="A1125" s="31">
        <v>1124</v>
      </c>
      <c r="B1125" s="31">
        <v>2003</v>
      </c>
      <c r="C1125" s="32" t="s">
        <v>6030</v>
      </c>
      <c r="D1125" s="32" t="s">
        <v>7621</v>
      </c>
      <c r="E1125" s="96" t="s">
        <v>224</v>
      </c>
      <c r="F1125" s="31">
        <v>22</v>
      </c>
      <c r="G1125" s="31">
        <v>4</v>
      </c>
      <c r="H1125" s="31" t="s">
        <v>7622</v>
      </c>
      <c r="I1125" s="31" t="s">
        <v>7623</v>
      </c>
      <c r="J1125" s="33" t="str">
        <f t="shared" si="17"/>
        <v>https://aiche.onlinelibrary.wiley.com/doi/abs/10.1002/prs.680220402</v>
      </c>
    </row>
    <row r="1126" spans="1:10" ht="47.5" customHeight="1" x14ac:dyDescent="0.35">
      <c r="A1126" s="31">
        <v>1125</v>
      </c>
      <c r="B1126" s="31">
        <v>2003</v>
      </c>
      <c r="C1126" s="32" t="s">
        <v>6030</v>
      </c>
      <c r="D1126" s="32" t="s">
        <v>7624</v>
      </c>
      <c r="E1126" s="96" t="s">
        <v>1816</v>
      </c>
      <c r="F1126" s="31">
        <v>22</v>
      </c>
      <c r="G1126" s="31">
        <v>4</v>
      </c>
      <c r="H1126" s="31" t="s">
        <v>7625</v>
      </c>
      <c r="I1126" s="31" t="s">
        <v>7626</v>
      </c>
      <c r="J1126" s="33" t="str">
        <f t="shared" si="17"/>
        <v>https://aiche.onlinelibrary.wiley.com/doi/abs/10.1002/prs.680220403</v>
      </c>
    </row>
    <row r="1127" spans="1:10" ht="47.5" customHeight="1" x14ac:dyDescent="0.35">
      <c r="A1127" s="31">
        <v>1126</v>
      </c>
      <c r="B1127" s="31">
        <v>2003</v>
      </c>
      <c r="C1127" s="32" t="s">
        <v>6030</v>
      </c>
      <c r="D1127" s="32" t="s">
        <v>7628</v>
      </c>
      <c r="E1127" s="96" t="s">
        <v>7627</v>
      </c>
      <c r="F1127" s="31">
        <v>22</v>
      </c>
      <c r="G1127" s="31">
        <v>4</v>
      </c>
      <c r="H1127" s="31" t="s">
        <v>7629</v>
      </c>
      <c r="I1127" s="31" t="s">
        <v>7630</v>
      </c>
      <c r="J1127" s="33" t="str">
        <f t="shared" si="17"/>
        <v>https://aiche.onlinelibrary.wiley.com/doi/abs/10.1002/prs.680220404</v>
      </c>
    </row>
    <row r="1128" spans="1:10" ht="47.5" customHeight="1" x14ac:dyDescent="0.35">
      <c r="A1128" s="31">
        <v>1127</v>
      </c>
      <c r="B1128" s="31">
        <v>2003</v>
      </c>
      <c r="C1128" s="32" t="s">
        <v>6030</v>
      </c>
      <c r="D1128" s="32" t="s">
        <v>7632</v>
      </c>
      <c r="E1128" s="96" t="s">
        <v>7631</v>
      </c>
      <c r="F1128" s="31">
        <v>22</v>
      </c>
      <c r="G1128" s="31">
        <v>4</v>
      </c>
      <c r="H1128" s="31" t="s">
        <v>5482</v>
      </c>
      <c r="I1128" s="31" t="s">
        <v>7633</v>
      </c>
      <c r="J1128" s="33" t="str">
        <f t="shared" si="17"/>
        <v>https://aiche.onlinelibrary.wiley.com/doi/abs/10.1002/prs.680220405</v>
      </c>
    </row>
    <row r="1129" spans="1:10" ht="47.5" customHeight="1" x14ac:dyDescent="0.35">
      <c r="A1129" s="31">
        <v>1128</v>
      </c>
      <c r="B1129" s="31">
        <v>2003</v>
      </c>
      <c r="C1129" s="32" t="s">
        <v>6030</v>
      </c>
      <c r="D1129" s="32" t="s">
        <v>7635</v>
      </c>
      <c r="E1129" s="96" t="s">
        <v>7634</v>
      </c>
      <c r="F1129" s="31">
        <v>22</v>
      </c>
      <c r="G1129" s="31">
        <v>4</v>
      </c>
      <c r="H1129" s="31" t="s">
        <v>7636</v>
      </c>
      <c r="I1129" s="31" t="s">
        <v>7637</v>
      </c>
      <c r="J1129" s="33" t="str">
        <f t="shared" si="17"/>
        <v>https://aiche.onlinelibrary.wiley.com/doi/abs/10.1002/prs.680220406</v>
      </c>
    </row>
    <row r="1130" spans="1:10" ht="47.5" customHeight="1" x14ac:dyDescent="0.35">
      <c r="A1130" s="31">
        <v>1129</v>
      </c>
      <c r="B1130" s="31">
        <v>2003</v>
      </c>
      <c r="C1130" s="32" t="s">
        <v>6030</v>
      </c>
      <c r="D1130" s="32" t="s">
        <v>7639</v>
      </c>
      <c r="E1130" s="96" t="s">
        <v>7638</v>
      </c>
      <c r="F1130" s="31">
        <v>22</v>
      </c>
      <c r="G1130" s="31">
        <v>4</v>
      </c>
      <c r="H1130" s="31" t="s">
        <v>7640</v>
      </c>
      <c r="I1130" s="31" t="s">
        <v>7641</v>
      </c>
      <c r="J1130" s="33" t="str">
        <f t="shared" si="17"/>
        <v>https://aiche.onlinelibrary.wiley.com/doi/abs/10.1002/prs.680220407</v>
      </c>
    </row>
    <row r="1131" spans="1:10" ht="47.5" customHeight="1" x14ac:dyDescent="0.35">
      <c r="A1131" s="31">
        <v>1130</v>
      </c>
      <c r="B1131" s="31">
        <v>2003</v>
      </c>
      <c r="C1131" s="32" t="s">
        <v>6030</v>
      </c>
      <c r="D1131" s="32" t="s">
        <v>7642</v>
      </c>
      <c r="E1131" s="96" t="s">
        <v>3922</v>
      </c>
      <c r="F1131" s="31">
        <v>22</v>
      </c>
      <c r="G1131" s="31">
        <v>4</v>
      </c>
      <c r="H1131" s="31" t="s">
        <v>7643</v>
      </c>
      <c r="I1131" s="31" t="s">
        <v>7644</v>
      </c>
      <c r="J1131" s="33" t="str">
        <f t="shared" si="17"/>
        <v>https://aiche.onlinelibrary.wiley.com/doi/abs/10.1002/prs.680220408</v>
      </c>
    </row>
    <row r="1132" spans="1:10" ht="47.5" customHeight="1" x14ac:dyDescent="0.35">
      <c r="A1132" s="31">
        <v>1131</v>
      </c>
      <c r="B1132" s="31">
        <v>2003</v>
      </c>
      <c r="C1132" s="32" t="s">
        <v>6030</v>
      </c>
      <c r="D1132" s="32" t="s">
        <v>7646</v>
      </c>
      <c r="E1132" s="96" t="s">
        <v>7645</v>
      </c>
      <c r="F1132" s="31">
        <v>22</v>
      </c>
      <c r="G1132" s="31">
        <v>4</v>
      </c>
      <c r="H1132" s="31" t="s">
        <v>7647</v>
      </c>
      <c r="I1132" s="31" t="s">
        <v>7648</v>
      </c>
      <c r="J1132" s="33" t="str">
        <f t="shared" si="17"/>
        <v>https://aiche.onlinelibrary.wiley.com/doi/abs/10.1002/prs.680220409</v>
      </c>
    </row>
    <row r="1133" spans="1:10" ht="47.5" customHeight="1" x14ac:dyDescent="0.35">
      <c r="A1133" s="31">
        <v>1132</v>
      </c>
      <c r="B1133" s="31">
        <v>2003</v>
      </c>
      <c r="C1133" s="32" t="s">
        <v>6030</v>
      </c>
      <c r="D1133" s="32" t="s">
        <v>7650</v>
      </c>
      <c r="E1133" s="96" t="s">
        <v>7649</v>
      </c>
      <c r="F1133" s="31">
        <v>22</v>
      </c>
      <c r="G1133" s="31">
        <v>4</v>
      </c>
      <c r="H1133" s="31" t="s">
        <v>7103</v>
      </c>
      <c r="I1133" s="31" t="s">
        <v>7651</v>
      </c>
      <c r="J1133" s="33" t="str">
        <f t="shared" si="17"/>
        <v>https://aiche.onlinelibrary.wiley.com/doi/abs/10.1002/prs.680220410</v>
      </c>
    </row>
    <row r="1134" spans="1:10" ht="47.5" customHeight="1" x14ac:dyDescent="0.35">
      <c r="A1134" s="31">
        <v>1133</v>
      </c>
      <c r="B1134" s="31">
        <v>2003</v>
      </c>
      <c r="C1134" s="32" t="s">
        <v>6030</v>
      </c>
      <c r="D1134" s="32" t="s">
        <v>4666</v>
      </c>
      <c r="E1134" s="96"/>
      <c r="F1134" s="31">
        <v>22</v>
      </c>
      <c r="G1134" s="31">
        <v>4</v>
      </c>
      <c r="H1134" s="31" t="s">
        <v>7652</v>
      </c>
      <c r="I1134" s="31" t="s">
        <v>7653</v>
      </c>
      <c r="J1134" s="33" t="str">
        <f t="shared" si="17"/>
        <v>https://aiche.onlinelibrary.wiley.com/doi/abs/10.1002/prs.680220411</v>
      </c>
    </row>
    <row r="1135" spans="1:10" ht="47.5" customHeight="1" x14ac:dyDescent="0.35">
      <c r="A1135" s="31">
        <v>1134</v>
      </c>
      <c r="B1135" s="31">
        <v>2003</v>
      </c>
      <c r="C1135" s="32" t="s">
        <v>6030</v>
      </c>
      <c r="D1135" s="32" t="s">
        <v>7655</v>
      </c>
      <c r="E1135" s="96" t="s">
        <v>7654</v>
      </c>
      <c r="F1135" s="31">
        <v>22</v>
      </c>
      <c r="G1135" s="31">
        <v>4</v>
      </c>
      <c r="H1135" s="31" t="s">
        <v>4439</v>
      </c>
      <c r="I1135" s="31" t="s">
        <v>7656</v>
      </c>
      <c r="J1135" s="33" t="str">
        <f t="shared" si="17"/>
        <v>https://aiche.onlinelibrary.wiley.com/doi/abs/10.1002/prs.680220412</v>
      </c>
    </row>
    <row r="1136" spans="1:10" ht="47.5" customHeight="1" x14ac:dyDescent="0.35">
      <c r="A1136" s="31">
        <v>1135</v>
      </c>
      <c r="B1136" s="31">
        <v>2003</v>
      </c>
      <c r="C1136" s="32" t="s">
        <v>6030</v>
      </c>
      <c r="D1136" s="32" t="s">
        <v>7658</v>
      </c>
      <c r="E1136" s="96" t="s">
        <v>7657</v>
      </c>
      <c r="F1136" s="31">
        <v>22</v>
      </c>
      <c r="G1136" s="31">
        <v>4</v>
      </c>
      <c r="H1136" s="31" t="s">
        <v>7659</v>
      </c>
      <c r="I1136" s="31" t="s">
        <v>7660</v>
      </c>
      <c r="J1136" s="33" t="str">
        <f t="shared" si="17"/>
        <v>https://aiche.onlinelibrary.wiley.com/doi/abs/10.1002/prs.680220413</v>
      </c>
    </row>
    <row r="1137" spans="1:10" ht="47.5" customHeight="1" x14ac:dyDescent="0.35">
      <c r="A1137" s="31">
        <v>1136</v>
      </c>
      <c r="B1137" s="31">
        <v>2004</v>
      </c>
      <c r="C1137" s="32" t="s">
        <v>6030</v>
      </c>
      <c r="D1137" s="32" t="s">
        <v>7662</v>
      </c>
      <c r="E1137" s="96" t="s">
        <v>7661</v>
      </c>
      <c r="F1137" s="31">
        <v>23</v>
      </c>
      <c r="G1137" s="31">
        <v>1</v>
      </c>
      <c r="H1137" s="31" t="s">
        <v>7663</v>
      </c>
      <c r="I1137" s="31" t="s">
        <v>7664</v>
      </c>
      <c r="J1137" s="33" t="str">
        <f t="shared" si="17"/>
        <v>https://aiche.onlinelibrary.wiley.com/doi/abs/10.1002/prs.10000</v>
      </c>
    </row>
    <row r="1138" spans="1:10" ht="47.5" customHeight="1" x14ac:dyDescent="0.35">
      <c r="A1138" s="31">
        <v>1137</v>
      </c>
      <c r="B1138" s="31">
        <v>2004</v>
      </c>
      <c r="C1138" s="32" t="s">
        <v>6030</v>
      </c>
      <c r="D1138" s="32" t="s">
        <v>7666</v>
      </c>
      <c r="E1138" s="96" t="s">
        <v>7665</v>
      </c>
      <c r="F1138" s="31">
        <v>23</v>
      </c>
      <c r="G1138" s="31">
        <v>1</v>
      </c>
      <c r="H1138" s="31" t="s">
        <v>7667</v>
      </c>
      <c r="I1138" s="31" t="s">
        <v>7668</v>
      </c>
      <c r="J1138" s="33" t="str">
        <f t="shared" si="17"/>
        <v>https://aiche.onlinelibrary.wiley.com/doi/abs/10.1002/prs.10001</v>
      </c>
    </row>
    <row r="1139" spans="1:10" ht="47.5" customHeight="1" x14ac:dyDescent="0.35">
      <c r="A1139" s="31">
        <v>1138</v>
      </c>
      <c r="B1139" s="31">
        <v>2004</v>
      </c>
      <c r="C1139" s="32" t="s">
        <v>6030</v>
      </c>
      <c r="D1139" s="32" t="s">
        <v>7669</v>
      </c>
      <c r="E1139" s="96" t="s">
        <v>3215</v>
      </c>
      <c r="F1139" s="31">
        <v>23</v>
      </c>
      <c r="G1139" s="31">
        <v>1</v>
      </c>
      <c r="H1139" s="31" t="s">
        <v>7670</v>
      </c>
      <c r="I1139" s="31" t="s">
        <v>7671</v>
      </c>
      <c r="J1139" s="33" t="str">
        <f t="shared" si="17"/>
        <v>https://aiche.onlinelibrary.wiley.com/doi/abs/10.1002/prs.10009</v>
      </c>
    </row>
    <row r="1140" spans="1:10" ht="47.5" customHeight="1" x14ac:dyDescent="0.35">
      <c r="A1140" s="31">
        <v>1139</v>
      </c>
      <c r="B1140" s="31">
        <v>2004</v>
      </c>
      <c r="C1140" s="32" t="s">
        <v>6030</v>
      </c>
      <c r="D1140" s="32" t="s">
        <v>7673</v>
      </c>
      <c r="E1140" s="96" t="s">
        <v>7672</v>
      </c>
      <c r="F1140" s="31">
        <v>23</v>
      </c>
      <c r="G1140" s="31">
        <v>1</v>
      </c>
      <c r="H1140" s="31" t="s">
        <v>7243</v>
      </c>
      <c r="I1140" s="31" t="s">
        <v>7674</v>
      </c>
      <c r="J1140" s="33" t="str">
        <f t="shared" si="17"/>
        <v>https://aiche.onlinelibrary.wiley.com/doi/abs/10.1002/prs.10002</v>
      </c>
    </row>
    <row r="1141" spans="1:10" ht="47.5" customHeight="1" x14ac:dyDescent="0.35">
      <c r="A1141" s="31">
        <v>1140</v>
      </c>
      <c r="B1141" s="31">
        <v>2004</v>
      </c>
      <c r="C1141" s="32" t="s">
        <v>6030</v>
      </c>
      <c r="D1141" s="32" t="s">
        <v>7675</v>
      </c>
      <c r="E1141" s="96" t="s">
        <v>7400</v>
      </c>
      <c r="F1141" s="31">
        <v>23</v>
      </c>
      <c r="G1141" s="31">
        <v>1</v>
      </c>
      <c r="H1141" s="31" t="s">
        <v>7676</v>
      </c>
      <c r="I1141" s="31" t="s">
        <v>7677</v>
      </c>
      <c r="J1141" s="33" t="str">
        <f t="shared" si="17"/>
        <v>https://aiche.onlinelibrary.wiley.com/doi/abs/10.1002/prs.10003</v>
      </c>
    </row>
    <row r="1142" spans="1:10" ht="47.5" customHeight="1" x14ac:dyDescent="0.35">
      <c r="A1142" s="31">
        <v>1141</v>
      </c>
      <c r="B1142" s="31">
        <v>2004</v>
      </c>
      <c r="C1142" s="32" t="s">
        <v>6030</v>
      </c>
      <c r="D1142" s="32" t="s">
        <v>7679</v>
      </c>
      <c r="E1142" s="96" t="s">
        <v>7678</v>
      </c>
      <c r="F1142" s="31">
        <v>23</v>
      </c>
      <c r="G1142" s="31">
        <v>1</v>
      </c>
      <c r="H1142" s="31" t="s">
        <v>7680</v>
      </c>
      <c r="I1142" s="31" t="s">
        <v>7681</v>
      </c>
      <c r="J1142" s="33" t="str">
        <f t="shared" si="17"/>
        <v>https://aiche.onlinelibrary.wiley.com/doi/abs/10.1002/prs.10004</v>
      </c>
    </row>
    <row r="1143" spans="1:10" ht="47.5" customHeight="1" x14ac:dyDescent="0.35">
      <c r="A1143" s="31">
        <v>1142</v>
      </c>
      <c r="B1143" s="31">
        <v>2004</v>
      </c>
      <c r="C1143" s="32" t="s">
        <v>6030</v>
      </c>
      <c r="D1143" s="32" t="s">
        <v>7683</v>
      </c>
      <c r="E1143" s="96" t="s">
        <v>7682</v>
      </c>
      <c r="F1143" s="31">
        <v>23</v>
      </c>
      <c r="G1143" s="31">
        <v>1</v>
      </c>
      <c r="H1143" s="31" t="s">
        <v>7684</v>
      </c>
      <c r="I1143" s="31" t="s">
        <v>7685</v>
      </c>
      <c r="J1143" s="33" t="str">
        <f t="shared" si="17"/>
        <v>https://aiche.onlinelibrary.wiley.com/doi/abs/10.1002/prs.10005</v>
      </c>
    </row>
    <row r="1144" spans="1:10" ht="47.5" customHeight="1" x14ac:dyDescent="0.35">
      <c r="A1144" s="31">
        <v>1143</v>
      </c>
      <c r="B1144" s="31">
        <v>2004</v>
      </c>
      <c r="C1144" s="32" t="s">
        <v>6030</v>
      </c>
      <c r="D1144" s="32" t="s">
        <v>7687</v>
      </c>
      <c r="E1144" s="96" t="s">
        <v>7686</v>
      </c>
      <c r="F1144" s="31">
        <v>23</v>
      </c>
      <c r="G1144" s="31">
        <v>1</v>
      </c>
      <c r="H1144" s="31" t="s">
        <v>7688</v>
      </c>
      <c r="I1144" s="31" t="s">
        <v>7689</v>
      </c>
      <c r="J1144" s="33" t="str">
        <f t="shared" si="17"/>
        <v>https://aiche.onlinelibrary.wiley.com/doi/abs/10.1002/prs.10006</v>
      </c>
    </row>
    <row r="1145" spans="1:10" ht="47.5" customHeight="1" x14ac:dyDescent="0.35">
      <c r="A1145" s="31">
        <v>1144</v>
      </c>
      <c r="B1145" s="31">
        <v>2004</v>
      </c>
      <c r="C1145" s="32" t="s">
        <v>6030</v>
      </c>
      <c r="D1145" s="32" t="s">
        <v>7691</v>
      </c>
      <c r="E1145" s="96" t="s">
        <v>7690</v>
      </c>
      <c r="F1145" s="31">
        <v>23</v>
      </c>
      <c r="G1145" s="31">
        <v>1</v>
      </c>
      <c r="H1145" s="31" t="s">
        <v>7692</v>
      </c>
      <c r="I1145" s="31" t="s">
        <v>7693</v>
      </c>
      <c r="J1145" s="33" t="str">
        <f t="shared" si="17"/>
        <v>https://aiche.onlinelibrary.wiley.com/doi/abs/10.1002/prs.10007</v>
      </c>
    </row>
    <row r="1146" spans="1:10" ht="47.5" customHeight="1" x14ac:dyDescent="0.35">
      <c r="A1146" s="31">
        <v>1145</v>
      </c>
      <c r="B1146" s="31">
        <v>2004</v>
      </c>
      <c r="C1146" s="32" t="s">
        <v>6030</v>
      </c>
      <c r="D1146" s="32" t="s">
        <v>7695</v>
      </c>
      <c r="E1146" s="96" t="s">
        <v>7694</v>
      </c>
      <c r="F1146" s="31">
        <v>23</v>
      </c>
      <c r="G1146" s="31">
        <v>1</v>
      </c>
      <c r="H1146" s="31" t="s">
        <v>7696</v>
      </c>
      <c r="I1146" s="31" t="s">
        <v>7697</v>
      </c>
      <c r="J1146" s="33" t="str">
        <f t="shared" si="17"/>
        <v>https://aiche.onlinelibrary.wiley.com/doi/abs/10.1002/prs.10008</v>
      </c>
    </row>
    <row r="1147" spans="1:10" ht="47.5" customHeight="1" x14ac:dyDescent="0.35">
      <c r="A1147" s="31">
        <v>1146</v>
      </c>
      <c r="B1147" s="31">
        <v>2004</v>
      </c>
      <c r="C1147" s="32" t="s">
        <v>6030</v>
      </c>
      <c r="D1147" s="32" t="s">
        <v>7699</v>
      </c>
      <c r="E1147" s="96" t="s">
        <v>7698</v>
      </c>
      <c r="F1147" s="31">
        <v>23</v>
      </c>
      <c r="G1147" s="31">
        <v>2</v>
      </c>
      <c r="H1147" s="31" t="s">
        <v>7700</v>
      </c>
      <c r="I1147" s="31" t="s">
        <v>7701</v>
      </c>
      <c r="J1147" s="33" t="str">
        <f t="shared" si="17"/>
        <v>https://aiche.onlinelibrary.wiley.com/doi/abs/10.1002/prs.10016</v>
      </c>
    </row>
    <row r="1148" spans="1:10" ht="47.5" customHeight="1" x14ac:dyDescent="0.35">
      <c r="A1148" s="31">
        <v>1147</v>
      </c>
      <c r="B1148" s="31">
        <v>2004</v>
      </c>
      <c r="C1148" s="32" t="s">
        <v>6030</v>
      </c>
      <c r="D1148" s="32" t="s">
        <v>7699</v>
      </c>
      <c r="E1148" s="96" t="s">
        <v>7702</v>
      </c>
      <c r="F1148" s="31">
        <v>23</v>
      </c>
      <c r="G1148" s="31">
        <v>2</v>
      </c>
      <c r="H1148" s="31" t="s">
        <v>7700</v>
      </c>
      <c r="I1148" s="31" t="s">
        <v>7703</v>
      </c>
      <c r="J1148" s="33" t="str">
        <f t="shared" si="17"/>
        <v>https://aiche.onlinelibrary.wiley.com/doi/abs/10.1002/prs.10018</v>
      </c>
    </row>
    <row r="1149" spans="1:10" ht="47.5" customHeight="1" x14ac:dyDescent="0.35">
      <c r="A1149" s="31">
        <v>1148</v>
      </c>
      <c r="B1149" s="31">
        <v>2004</v>
      </c>
      <c r="C1149" s="32" t="s">
        <v>6030</v>
      </c>
      <c r="D1149" s="32" t="s">
        <v>7699</v>
      </c>
      <c r="E1149" s="96" t="s">
        <v>7704</v>
      </c>
      <c r="F1149" s="31">
        <v>23</v>
      </c>
      <c r="G1149" s="31">
        <v>2</v>
      </c>
      <c r="H1149" s="31" t="s">
        <v>7705</v>
      </c>
      <c r="I1149" s="31" t="s">
        <v>7706</v>
      </c>
      <c r="J1149" s="33" t="str">
        <f t="shared" si="17"/>
        <v>https://aiche.onlinelibrary.wiley.com/doi/abs/10.1002/prs.10017</v>
      </c>
    </row>
    <row r="1150" spans="1:10" ht="47.5" customHeight="1" x14ac:dyDescent="0.35">
      <c r="A1150" s="31">
        <v>1149</v>
      </c>
      <c r="B1150" s="31">
        <v>2004</v>
      </c>
      <c r="C1150" s="32" t="s">
        <v>6030</v>
      </c>
      <c r="D1150" s="32" t="s">
        <v>7699</v>
      </c>
      <c r="E1150" s="96" t="s">
        <v>7707</v>
      </c>
      <c r="F1150" s="31">
        <v>23</v>
      </c>
      <c r="G1150" s="31">
        <v>2</v>
      </c>
      <c r="H1150" s="31" t="s">
        <v>7705</v>
      </c>
      <c r="I1150" s="31" t="s">
        <v>7708</v>
      </c>
      <c r="J1150" s="33" t="str">
        <f t="shared" si="17"/>
        <v>https://aiche.onlinelibrary.wiley.com/doi/abs/10.1002/prs.10019</v>
      </c>
    </row>
    <row r="1151" spans="1:10" ht="47.5" customHeight="1" x14ac:dyDescent="0.35">
      <c r="A1151" s="31">
        <v>1150</v>
      </c>
      <c r="B1151" s="31">
        <v>2004</v>
      </c>
      <c r="C1151" s="32" t="s">
        <v>6030</v>
      </c>
      <c r="D1151" s="32" t="s">
        <v>7699</v>
      </c>
      <c r="E1151" s="96" t="s">
        <v>7709</v>
      </c>
      <c r="F1151" s="31">
        <v>23</v>
      </c>
      <c r="G1151" s="31">
        <v>2</v>
      </c>
      <c r="H1151" s="31" t="s">
        <v>7705</v>
      </c>
      <c r="I1151" s="31" t="s">
        <v>7710</v>
      </c>
      <c r="J1151" s="33" t="str">
        <f t="shared" si="17"/>
        <v>https://aiche.onlinelibrary.wiley.com/doi/abs/10.1002/prs.10020</v>
      </c>
    </row>
    <row r="1152" spans="1:10" ht="47.5" customHeight="1" x14ac:dyDescent="0.35">
      <c r="A1152" s="31">
        <v>1151</v>
      </c>
      <c r="B1152" s="31">
        <v>2004</v>
      </c>
      <c r="C1152" s="32" t="s">
        <v>6030</v>
      </c>
      <c r="D1152" s="32" t="s">
        <v>7699</v>
      </c>
      <c r="E1152" s="96" t="s">
        <v>7711</v>
      </c>
      <c r="F1152" s="31">
        <v>23</v>
      </c>
      <c r="G1152" s="31">
        <v>2</v>
      </c>
      <c r="H1152" s="31" t="s">
        <v>7712</v>
      </c>
      <c r="I1152" s="31" t="s">
        <v>7713</v>
      </c>
      <c r="J1152" s="33" t="str">
        <f t="shared" si="17"/>
        <v>https://aiche.onlinelibrary.wiley.com/doi/abs/10.1002/prs.10021</v>
      </c>
    </row>
    <row r="1153" spans="1:10" ht="47.5" customHeight="1" x14ac:dyDescent="0.35">
      <c r="A1153" s="31">
        <v>1152</v>
      </c>
      <c r="B1153" s="31">
        <v>2004</v>
      </c>
      <c r="C1153" s="32" t="s">
        <v>6030</v>
      </c>
      <c r="D1153" s="32" t="s">
        <v>7715</v>
      </c>
      <c r="E1153" s="96" t="s">
        <v>7714</v>
      </c>
      <c r="F1153" s="31">
        <v>23</v>
      </c>
      <c r="G1153" s="31">
        <v>2</v>
      </c>
      <c r="H1153" s="31" t="s">
        <v>7716</v>
      </c>
      <c r="I1153" s="31" t="s">
        <v>7717</v>
      </c>
      <c r="J1153" s="33" t="str">
        <f t="shared" si="17"/>
        <v>https://aiche.onlinelibrary.wiley.com/doi/abs/10.1002/prs.10014</v>
      </c>
    </row>
    <row r="1154" spans="1:10" ht="47.5" customHeight="1" x14ac:dyDescent="0.35">
      <c r="A1154" s="31">
        <v>1153</v>
      </c>
      <c r="B1154" s="31">
        <v>2004</v>
      </c>
      <c r="C1154" s="32" t="s">
        <v>6030</v>
      </c>
      <c r="D1154" s="32" t="s">
        <v>7718</v>
      </c>
      <c r="E1154" s="96" t="s">
        <v>3186</v>
      </c>
      <c r="F1154" s="31">
        <v>23</v>
      </c>
      <c r="G1154" s="31">
        <v>2</v>
      </c>
      <c r="H1154" s="31" t="s">
        <v>7719</v>
      </c>
      <c r="I1154" s="31" t="s">
        <v>7720</v>
      </c>
      <c r="J1154" s="33" t="str">
        <f t="shared" si="17"/>
        <v>https://aiche.onlinelibrary.wiley.com/doi/abs/10.1002/prs.10024</v>
      </c>
    </row>
    <row r="1155" spans="1:10" ht="47.5" customHeight="1" x14ac:dyDescent="0.35">
      <c r="A1155" s="31">
        <v>1154</v>
      </c>
      <c r="B1155" s="31">
        <v>2004</v>
      </c>
      <c r="C1155" s="32" t="s">
        <v>6030</v>
      </c>
      <c r="D1155" s="32" t="s">
        <v>7721</v>
      </c>
      <c r="E1155" s="96" t="s">
        <v>1012</v>
      </c>
      <c r="F1155" s="31">
        <v>23</v>
      </c>
      <c r="G1155" s="31">
        <v>2</v>
      </c>
      <c r="H1155" s="31" t="s">
        <v>4306</v>
      </c>
      <c r="I1155" s="31" t="s">
        <v>7722</v>
      </c>
      <c r="J1155" s="33" t="str">
        <f t="shared" ref="J1155:J1218" si="18">HYPERLINK(I1155)</f>
        <v>https://aiche.onlinelibrary.wiley.com/doi/abs/10.1002/prs.10025</v>
      </c>
    </row>
    <row r="1156" spans="1:10" ht="47.5" customHeight="1" x14ac:dyDescent="0.35">
      <c r="A1156" s="31">
        <v>1155</v>
      </c>
      <c r="B1156" s="31">
        <v>2004</v>
      </c>
      <c r="C1156" s="32" t="s">
        <v>6030</v>
      </c>
      <c r="D1156" s="32" t="s">
        <v>7723</v>
      </c>
      <c r="E1156" s="96" t="s">
        <v>7579</v>
      </c>
      <c r="F1156" s="31">
        <v>23</v>
      </c>
      <c r="G1156" s="31">
        <v>2</v>
      </c>
      <c r="H1156" s="31" t="s">
        <v>6544</v>
      </c>
      <c r="I1156" s="31" t="s">
        <v>7724</v>
      </c>
      <c r="J1156" s="33" t="str">
        <f t="shared" si="18"/>
        <v>https://aiche.onlinelibrary.wiley.com/doi/abs/10.1002/prs.10013</v>
      </c>
    </row>
    <row r="1157" spans="1:10" ht="47.5" customHeight="1" x14ac:dyDescent="0.35">
      <c r="A1157" s="31">
        <v>1156</v>
      </c>
      <c r="B1157" s="31">
        <v>2004</v>
      </c>
      <c r="C1157" s="32" t="s">
        <v>6030</v>
      </c>
      <c r="D1157" s="32" t="s">
        <v>7726</v>
      </c>
      <c r="E1157" s="96" t="s">
        <v>7725</v>
      </c>
      <c r="F1157" s="31">
        <v>23</v>
      </c>
      <c r="G1157" s="31">
        <v>2</v>
      </c>
      <c r="H1157" s="31" t="s">
        <v>7727</v>
      </c>
      <c r="I1157" s="31" t="s">
        <v>7728</v>
      </c>
      <c r="J1157" s="33" t="str">
        <f t="shared" si="18"/>
        <v>https://aiche.onlinelibrary.wiley.com/doi/abs/10.1002/prs.10011</v>
      </c>
    </row>
    <row r="1158" spans="1:10" ht="47.5" customHeight="1" x14ac:dyDescent="0.35">
      <c r="A1158" s="31">
        <v>1157</v>
      </c>
      <c r="B1158" s="31">
        <v>2004</v>
      </c>
      <c r="C1158" s="32" t="s">
        <v>6030</v>
      </c>
      <c r="D1158" s="32" t="s">
        <v>7730</v>
      </c>
      <c r="E1158" s="96" t="s">
        <v>7729</v>
      </c>
      <c r="F1158" s="31">
        <v>23</v>
      </c>
      <c r="G1158" s="31">
        <v>2</v>
      </c>
      <c r="H1158" s="31" t="s">
        <v>7731</v>
      </c>
      <c r="I1158" s="31" t="s">
        <v>7732</v>
      </c>
      <c r="J1158" s="33" t="str">
        <f t="shared" si="18"/>
        <v>https://aiche.onlinelibrary.wiley.com/doi/abs/10.1002/prs.10026</v>
      </c>
    </row>
    <row r="1159" spans="1:10" ht="47.5" customHeight="1" x14ac:dyDescent="0.35">
      <c r="A1159" s="31">
        <v>1158</v>
      </c>
      <c r="B1159" s="31">
        <v>2004</v>
      </c>
      <c r="C1159" s="32" t="s">
        <v>6030</v>
      </c>
      <c r="D1159" s="32" t="s">
        <v>7734</v>
      </c>
      <c r="E1159" s="96" t="s">
        <v>7733</v>
      </c>
      <c r="F1159" s="31">
        <v>23</v>
      </c>
      <c r="G1159" s="31">
        <v>2</v>
      </c>
      <c r="H1159" s="31" t="s">
        <v>7735</v>
      </c>
      <c r="I1159" s="31" t="s">
        <v>7736</v>
      </c>
      <c r="J1159" s="33" t="str">
        <f t="shared" si="18"/>
        <v>https://aiche.onlinelibrary.wiley.com/doi/abs/10.1002/prs.10015</v>
      </c>
    </row>
    <row r="1160" spans="1:10" ht="47.5" customHeight="1" x14ac:dyDescent="0.35">
      <c r="A1160" s="31">
        <v>1159</v>
      </c>
      <c r="B1160" s="31">
        <v>2004</v>
      </c>
      <c r="C1160" s="32" t="s">
        <v>6030</v>
      </c>
      <c r="D1160" s="32" t="s">
        <v>7738</v>
      </c>
      <c r="E1160" s="96" t="s">
        <v>7737</v>
      </c>
      <c r="F1160" s="31">
        <v>23</v>
      </c>
      <c r="G1160" s="31">
        <v>2</v>
      </c>
      <c r="H1160" s="31" t="s">
        <v>6880</v>
      </c>
      <c r="I1160" s="31" t="s">
        <v>7739</v>
      </c>
      <c r="J1160" s="33" t="str">
        <f t="shared" si="18"/>
        <v>https://aiche.onlinelibrary.wiley.com/doi/abs/10.1002/prs.10012</v>
      </c>
    </row>
    <row r="1161" spans="1:10" ht="47.5" customHeight="1" x14ac:dyDescent="0.35">
      <c r="A1161" s="31">
        <v>1160</v>
      </c>
      <c r="B1161" s="31">
        <v>2004</v>
      </c>
      <c r="C1161" s="32" t="s">
        <v>6030</v>
      </c>
      <c r="D1161" s="32" t="s">
        <v>7740</v>
      </c>
      <c r="E1161" s="96" t="s">
        <v>5643</v>
      </c>
      <c r="F1161" s="31">
        <v>23</v>
      </c>
      <c r="G1161" s="31">
        <v>2</v>
      </c>
      <c r="H1161" s="31" t="s">
        <v>7741</v>
      </c>
      <c r="I1161" s="31" t="s">
        <v>7742</v>
      </c>
      <c r="J1161" s="33" t="str">
        <f t="shared" si="18"/>
        <v>https://aiche.onlinelibrary.wiley.com/doi/abs/10.1002/prs.10023</v>
      </c>
    </row>
    <row r="1162" spans="1:10" ht="47.5" customHeight="1" x14ac:dyDescent="0.35">
      <c r="A1162" s="31">
        <v>1161</v>
      </c>
      <c r="B1162" s="31">
        <v>2004</v>
      </c>
      <c r="C1162" s="32" t="s">
        <v>6030</v>
      </c>
      <c r="D1162" s="32" t="s">
        <v>7743</v>
      </c>
      <c r="E1162" s="96" t="s">
        <v>6629</v>
      </c>
      <c r="F1162" s="31">
        <v>23</v>
      </c>
      <c r="G1162" s="31">
        <v>2</v>
      </c>
      <c r="H1162" s="31" t="s">
        <v>7744</v>
      </c>
      <c r="I1162" s="31" t="s">
        <v>7745</v>
      </c>
      <c r="J1162" s="33" t="str">
        <f t="shared" si="18"/>
        <v>https://aiche.onlinelibrary.wiley.com/doi/abs/10.1002/prs.10022</v>
      </c>
    </row>
    <row r="1163" spans="1:10" ht="47.5" customHeight="1" x14ac:dyDescent="0.35">
      <c r="A1163" s="31">
        <v>1162</v>
      </c>
      <c r="B1163" s="31">
        <v>2004</v>
      </c>
      <c r="C1163" s="32" t="s">
        <v>6030</v>
      </c>
      <c r="D1163" s="32" t="s">
        <v>7746</v>
      </c>
      <c r="E1163" s="96" t="s">
        <v>7702</v>
      </c>
      <c r="F1163" s="31">
        <v>23</v>
      </c>
      <c r="G1163" s="31">
        <v>3</v>
      </c>
      <c r="H1163" s="31" t="s">
        <v>7747</v>
      </c>
      <c r="I1163" s="31" t="s">
        <v>7748</v>
      </c>
      <c r="J1163" s="33" t="str">
        <f t="shared" si="18"/>
        <v>https://aiche.onlinelibrary.wiley.com/doi/abs/10.1002/prs.10028</v>
      </c>
    </row>
    <row r="1164" spans="1:10" ht="47.5" customHeight="1" x14ac:dyDescent="0.35">
      <c r="A1164" s="31">
        <v>1163</v>
      </c>
      <c r="B1164" s="31">
        <v>2004</v>
      </c>
      <c r="C1164" s="32" t="s">
        <v>6030</v>
      </c>
      <c r="D1164" s="32" t="s">
        <v>7750</v>
      </c>
      <c r="E1164" s="96" t="s">
        <v>7749</v>
      </c>
      <c r="F1164" s="31">
        <v>23</v>
      </c>
      <c r="G1164" s="31">
        <v>3</v>
      </c>
      <c r="H1164" s="31" t="s">
        <v>7751</v>
      </c>
      <c r="I1164" s="31" t="s">
        <v>7752</v>
      </c>
      <c r="J1164" s="33" t="str">
        <f t="shared" si="18"/>
        <v>https://aiche.onlinelibrary.wiley.com/doi/abs/10.1002/prs.10031</v>
      </c>
    </row>
    <row r="1165" spans="1:10" ht="47.5" customHeight="1" x14ac:dyDescent="0.35">
      <c r="A1165" s="31">
        <v>1164</v>
      </c>
      <c r="B1165" s="31">
        <v>2004</v>
      </c>
      <c r="C1165" s="32" t="s">
        <v>6030</v>
      </c>
      <c r="D1165" s="32" t="s">
        <v>7753</v>
      </c>
      <c r="E1165" s="96" t="s">
        <v>3220</v>
      </c>
      <c r="F1165" s="31">
        <v>23</v>
      </c>
      <c r="G1165" s="31">
        <v>3</v>
      </c>
      <c r="H1165" s="31" t="s">
        <v>7754</v>
      </c>
      <c r="I1165" s="31" t="s">
        <v>7755</v>
      </c>
      <c r="J1165" s="33" t="str">
        <f t="shared" si="18"/>
        <v>https://aiche.onlinelibrary.wiley.com/doi/abs/10.1002/prs.10033</v>
      </c>
    </row>
    <row r="1166" spans="1:10" ht="47.5" customHeight="1" x14ac:dyDescent="0.35">
      <c r="A1166" s="31">
        <v>1165</v>
      </c>
      <c r="B1166" s="31">
        <v>2004</v>
      </c>
      <c r="C1166" s="32" t="s">
        <v>6030</v>
      </c>
      <c r="D1166" s="32" t="s">
        <v>7757</v>
      </c>
      <c r="E1166" s="96" t="s">
        <v>7756</v>
      </c>
      <c r="F1166" s="31">
        <v>23</v>
      </c>
      <c r="G1166" s="31">
        <v>3</v>
      </c>
      <c r="H1166" s="31" t="s">
        <v>4386</v>
      </c>
      <c r="I1166" s="31" t="s">
        <v>7758</v>
      </c>
      <c r="J1166" s="33" t="str">
        <f t="shared" si="18"/>
        <v>https://aiche.onlinelibrary.wiley.com/doi/abs/10.1002/prs.10038</v>
      </c>
    </row>
    <row r="1167" spans="1:10" ht="47.5" customHeight="1" x14ac:dyDescent="0.35">
      <c r="A1167" s="31">
        <v>1166</v>
      </c>
      <c r="B1167" s="31">
        <v>2004</v>
      </c>
      <c r="C1167" s="32" t="s">
        <v>6030</v>
      </c>
      <c r="D1167" s="32" t="s">
        <v>7759</v>
      </c>
      <c r="E1167" s="96" t="s">
        <v>3247</v>
      </c>
      <c r="F1167" s="31">
        <v>23</v>
      </c>
      <c r="G1167" s="31">
        <v>3</v>
      </c>
      <c r="H1167" s="31" t="s">
        <v>7760</v>
      </c>
      <c r="I1167" s="31" t="s">
        <v>7761</v>
      </c>
      <c r="J1167" s="33" t="str">
        <f t="shared" si="18"/>
        <v>https://aiche.onlinelibrary.wiley.com/doi/abs/10.1002/prs.10030</v>
      </c>
    </row>
    <row r="1168" spans="1:10" ht="47.5" customHeight="1" x14ac:dyDescent="0.35">
      <c r="A1168" s="31">
        <v>1167</v>
      </c>
      <c r="B1168" s="31">
        <v>2004</v>
      </c>
      <c r="C1168" s="32" t="s">
        <v>6030</v>
      </c>
      <c r="D1168" s="32" t="s">
        <v>7763</v>
      </c>
      <c r="E1168" s="96" t="s">
        <v>7762</v>
      </c>
      <c r="F1168" s="31">
        <v>23</v>
      </c>
      <c r="G1168" s="31">
        <v>3</v>
      </c>
      <c r="H1168" s="31" t="s">
        <v>7764</v>
      </c>
      <c r="I1168" s="31" t="s">
        <v>7765</v>
      </c>
      <c r="J1168" s="33" t="str">
        <f t="shared" si="18"/>
        <v>https://aiche.onlinelibrary.wiley.com/doi/abs/10.1002/prs.10032</v>
      </c>
    </row>
    <row r="1169" spans="1:10" ht="47.5" customHeight="1" x14ac:dyDescent="0.35">
      <c r="A1169" s="31">
        <v>1168</v>
      </c>
      <c r="B1169" s="31">
        <v>2004</v>
      </c>
      <c r="C1169" s="32" t="s">
        <v>6030</v>
      </c>
      <c r="D1169" s="32" t="s">
        <v>7767</v>
      </c>
      <c r="E1169" s="96" t="s">
        <v>7766</v>
      </c>
      <c r="F1169" s="31">
        <v>23</v>
      </c>
      <c r="G1169" s="31">
        <v>3</v>
      </c>
      <c r="H1169" s="31" t="s">
        <v>7768</v>
      </c>
      <c r="I1169" s="31" t="s">
        <v>7769</v>
      </c>
      <c r="J1169" s="33" t="str">
        <f t="shared" si="18"/>
        <v>https://aiche.onlinelibrary.wiley.com/doi/abs/10.1002/prs.10039</v>
      </c>
    </row>
    <row r="1170" spans="1:10" ht="47.5" customHeight="1" x14ac:dyDescent="0.35">
      <c r="A1170" s="31">
        <v>1169</v>
      </c>
      <c r="B1170" s="31">
        <v>2004</v>
      </c>
      <c r="C1170" s="32" t="s">
        <v>6030</v>
      </c>
      <c r="D1170" s="32" t="s">
        <v>7771</v>
      </c>
      <c r="E1170" s="96" t="s">
        <v>7770</v>
      </c>
      <c r="F1170" s="31">
        <v>23</v>
      </c>
      <c r="G1170" s="31">
        <v>3</v>
      </c>
      <c r="H1170" s="31" t="s">
        <v>7092</v>
      </c>
      <c r="I1170" s="31" t="s">
        <v>7772</v>
      </c>
      <c r="J1170" s="33" t="str">
        <f t="shared" si="18"/>
        <v>https://aiche.onlinelibrary.wiley.com/doi/abs/10.1002/prs.10037</v>
      </c>
    </row>
    <row r="1171" spans="1:10" ht="47.5" customHeight="1" x14ac:dyDescent="0.35">
      <c r="A1171" s="31">
        <v>1170</v>
      </c>
      <c r="B1171" s="31">
        <v>2004</v>
      </c>
      <c r="C1171" s="32" t="s">
        <v>6030</v>
      </c>
      <c r="D1171" s="32" t="s">
        <v>7773</v>
      </c>
      <c r="E1171" s="96" t="s">
        <v>7192</v>
      </c>
      <c r="F1171" s="31">
        <v>23</v>
      </c>
      <c r="G1171" s="31">
        <v>3</v>
      </c>
      <c r="H1171" s="31" t="s">
        <v>7774</v>
      </c>
      <c r="I1171" s="31" t="s">
        <v>7775</v>
      </c>
      <c r="J1171" s="33" t="str">
        <f t="shared" si="18"/>
        <v>https://aiche.onlinelibrary.wiley.com/doi/abs/10.1002/prs.10029</v>
      </c>
    </row>
    <row r="1172" spans="1:10" ht="47.5" customHeight="1" x14ac:dyDescent="0.35">
      <c r="A1172" s="31">
        <v>1171</v>
      </c>
      <c r="B1172" s="31">
        <v>2004</v>
      </c>
      <c r="C1172" s="32" t="s">
        <v>6030</v>
      </c>
      <c r="D1172" s="32" t="s">
        <v>7777</v>
      </c>
      <c r="E1172" s="96" t="s">
        <v>7776</v>
      </c>
      <c r="F1172" s="31">
        <v>23</v>
      </c>
      <c r="G1172" s="31">
        <v>4</v>
      </c>
      <c r="H1172" s="31" t="s">
        <v>7778</v>
      </c>
      <c r="I1172" s="31" t="s">
        <v>7779</v>
      </c>
      <c r="J1172" s="33" t="str">
        <f t="shared" si="18"/>
        <v>https://aiche.onlinelibrary.wiley.com/doi/abs/10.1002/prs.10051</v>
      </c>
    </row>
    <row r="1173" spans="1:10" ht="47.5" customHeight="1" x14ac:dyDescent="0.35">
      <c r="A1173" s="31">
        <v>1172</v>
      </c>
      <c r="B1173" s="31">
        <v>2004</v>
      </c>
      <c r="C1173" s="32" t="s">
        <v>6030</v>
      </c>
      <c r="D1173" s="32" t="s">
        <v>7781</v>
      </c>
      <c r="E1173" s="96" t="s">
        <v>7780</v>
      </c>
      <c r="F1173" s="31">
        <v>23</v>
      </c>
      <c r="G1173" s="31">
        <v>4</v>
      </c>
      <c r="H1173" s="31" t="s">
        <v>7782</v>
      </c>
      <c r="I1173" s="31" t="s">
        <v>7783</v>
      </c>
      <c r="J1173" s="33" t="str">
        <f t="shared" si="18"/>
        <v>https://aiche.onlinelibrary.wiley.com/doi/abs/10.1002/prs.10056</v>
      </c>
    </row>
    <row r="1174" spans="1:10" ht="47.5" customHeight="1" x14ac:dyDescent="0.35">
      <c r="A1174" s="31">
        <v>1173</v>
      </c>
      <c r="B1174" s="31">
        <v>2004</v>
      </c>
      <c r="C1174" s="32" t="s">
        <v>6030</v>
      </c>
      <c r="D1174" s="32" t="s">
        <v>7785</v>
      </c>
      <c r="E1174" s="96" t="s">
        <v>7784</v>
      </c>
      <c r="F1174" s="31">
        <v>23</v>
      </c>
      <c r="G1174" s="31">
        <v>4</v>
      </c>
      <c r="H1174" s="31" t="s">
        <v>7786</v>
      </c>
      <c r="I1174" s="31" t="s">
        <v>7787</v>
      </c>
      <c r="J1174" s="33" t="str">
        <f t="shared" si="18"/>
        <v>https://aiche.onlinelibrary.wiley.com/doi/abs/10.1002/prs.10049</v>
      </c>
    </row>
    <row r="1175" spans="1:10" ht="47.5" customHeight="1" x14ac:dyDescent="0.35">
      <c r="A1175" s="31">
        <v>1174</v>
      </c>
      <c r="B1175" s="31">
        <v>2004</v>
      </c>
      <c r="C1175" s="32" t="s">
        <v>6030</v>
      </c>
      <c r="D1175" s="32" t="s">
        <v>7789</v>
      </c>
      <c r="E1175" s="96" t="s">
        <v>7788</v>
      </c>
      <c r="F1175" s="31">
        <v>23</v>
      </c>
      <c r="G1175" s="31">
        <v>4</v>
      </c>
      <c r="H1175" s="31" t="s">
        <v>6787</v>
      </c>
      <c r="I1175" s="31" t="s">
        <v>7790</v>
      </c>
      <c r="J1175" s="33" t="str">
        <f t="shared" si="18"/>
        <v>https://aiche.onlinelibrary.wiley.com/doi/abs/10.1002/prs.10045</v>
      </c>
    </row>
    <row r="1176" spans="1:10" ht="47.5" customHeight="1" x14ac:dyDescent="0.35">
      <c r="A1176" s="31">
        <v>1175</v>
      </c>
      <c r="B1176" s="31">
        <v>2004</v>
      </c>
      <c r="C1176" s="32" t="s">
        <v>6030</v>
      </c>
      <c r="D1176" s="32" t="s">
        <v>7792</v>
      </c>
      <c r="E1176" s="96" t="s">
        <v>7791</v>
      </c>
      <c r="F1176" s="31">
        <v>23</v>
      </c>
      <c r="G1176" s="31">
        <v>4</v>
      </c>
      <c r="H1176" s="31" t="s">
        <v>7793</v>
      </c>
      <c r="I1176" s="31" t="s">
        <v>7794</v>
      </c>
      <c r="J1176" s="33" t="str">
        <f t="shared" si="18"/>
        <v>https://aiche.onlinelibrary.wiley.com/doi/abs/10.1002/prs.10036</v>
      </c>
    </row>
    <row r="1177" spans="1:10" ht="47.5" customHeight="1" x14ac:dyDescent="0.35">
      <c r="A1177" s="31">
        <v>1176</v>
      </c>
      <c r="B1177" s="31">
        <v>2004</v>
      </c>
      <c r="C1177" s="32" t="s">
        <v>6030</v>
      </c>
      <c r="D1177" s="32" t="s">
        <v>7796</v>
      </c>
      <c r="E1177" s="96" t="s">
        <v>7795</v>
      </c>
      <c r="F1177" s="31">
        <v>23</v>
      </c>
      <c r="G1177" s="31">
        <v>4</v>
      </c>
      <c r="H1177" s="31" t="s">
        <v>7797</v>
      </c>
      <c r="I1177" s="31" t="s">
        <v>7798</v>
      </c>
      <c r="J1177" s="33" t="str">
        <f t="shared" si="18"/>
        <v>https://aiche.onlinelibrary.wiley.com/doi/abs/10.1002/prs.10010</v>
      </c>
    </row>
    <row r="1178" spans="1:10" ht="47.5" customHeight="1" x14ac:dyDescent="0.35">
      <c r="A1178" s="31">
        <v>1177</v>
      </c>
      <c r="B1178" s="31">
        <v>2004</v>
      </c>
      <c r="C1178" s="32" t="s">
        <v>6030</v>
      </c>
      <c r="D1178" s="32" t="s">
        <v>7800</v>
      </c>
      <c r="E1178" s="96" t="s">
        <v>7799</v>
      </c>
      <c r="F1178" s="31">
        <v>23</v>
      </c>
      <c r="G1178" s="31">
        <v>4</v>
      </c>
      <c r="H1178" s="31" t="s">
        <v>7801</v>
      </c>
      <c r="I1178" s="31" t="s">
        <v>7802</v>
      </c>
      <c r="J1178" s="33" t="str">
        <f t="shared" si="18"/>
        <v>https://aiche.onlinelibrary.wiley.com/doi/abs/10.1002/prs.10046</v>
      </c>
    </row>
    <row r="1179" spans="1:10" ht="47.5" customHeight="1" x14ac:dyDescent="0.35">
      <c r="A1179" s="31">
        <v>1178</v>
      </c>
      <c r="B1179" s="31">
        <v>2004</v>
      </c>
      <c r="C1179" s="32" t="s">
        <v>6030</v>
      </c>
      <c r="D1179" s="32" t="s">
        <v>7804</v>
      </c>
      <c r="E1179" s="96" t="s">
        <v>7803</v>
      </c>
      <c r="F1179" s="31">
        <v>23</v>
      </c>
      <c r="G1179" s="31">
        <v>4</v>
      </c>
      <c r="H1179" s="31" t="s">
        <v>7805</v>
      </c>
      <c r="I1179" s="31" t="s">
        <v>7806</v>
      </c>
      <c r="J1179" s="33" t="str">
        <f t="shared" si="18"/>
        <v>https://aiche.onlinelibrary.wiley.com/doi/abs/10.1002/prs.10044</v>
      </c>
    </row>
    <row r="1180" spans="1:10" ht="47.5" customHeight="1" x14ac:dyDescent="0.35">
      <c r="A1180" s="31">
        <v>1179</v>
      </c>
      <c r="B1180" s="31">
        <v>2004</v>
      </c>
      <c r="C1180" s="32" t="s">
        <v>6030</v>
      </c>
      <c r="D1180" s="32" t="s">
        <v>7807</v>
      </c>
      <c r="E1180" s="96" t="s">
        <v>3922</v>
      </c>
      <c r="F1180" s="31">
        <v>23</v>
      </c>
      <c r="G1180" s="31">
        <v>4</v>
      </c>
      <c r="H1180" s="31" t="s">
        <v>7808</v>
      </c>
      <c r="I1180" s="31" t="s">
        <v>7809</v>
      </c>
      <c r="J1180" s="33" t="str">
        <f t="shared" si="18"/>
        <v>https://aiche.onlinelibrary.wiley.com/doi/abs/10.1002/prs.10053</v>
      </c>
    </row>
    <row r="1181" spans="1:10" ht="47.5" customHeight="1" x14ac:dyDescent="0.35">
      <c r="A1181" s="31">
        <v>1180</v>
      </c>
      <c r="B1181" s="31">
        <v>2004</v>
      </c>
      <c r="C1181" s="32" t="s">
        <v>6030</v>
      </c>
      <c r="D1181" s="32" t="s">
        <v>7811</v>
      </c>
      <c r="E1181" s="96" t="s">
        <v>7810</v>
      </c>
      <c r="F1181" s="31">
        <v>23</v>
      </c>
      <c r="G1181" s="31">
        <v>4</v>
      </c>
      <c r="H1181" s="31" t="s">
        <v>7812</v>
      </c>
      <c r="I1181" s="31" t="s">
        <v>7813</v>
      </c>
      <c r="J1181" s="33" t="str">
        <f t="shared" si="18"/>
        <v>https://aiche.onlinelibrary.wiley.com/doi/abs/10.1002/prs.10041</v>
      </c>
    </row>
    <row r="1182" spans="1:10" ht="47.5" customHeight="1" x14ac:dyDescent="0.35">
      <c r="A1182" s="31">
        <v>1181</v>
      </c>
      <c r="B1182" s="31">
        <v>2004</v>
      </c>
      <c r="C1182" s="32" t="s">
        <v>6030</v>
      </c>
      <c r="D1182" s="32" t="s">
        <v>7814</v>
      </c>
      <c r="E1182" s="96" t="s">
        <v>3239</v>
      </c>
      <c r="F1182" s="31">
        <v>23</v>
      </c>
      <c r="G1182" s="31">
        <v>4</v>
      </c>
      <c r="H1182" s="31" t="s">
        <v>7815</v>
      </c>
      <c r="I1182" s="31" t="s">
        <v>7816</v>
      </c>
      <c r="J1182" s="33" t="str">
        <f t="shared" si="18"/>
        <v>https://aiche.onlinelibrary.wiley.com/doi/abs/10.1002/prs.10040</v>
      </c>
    </row>
    <row r="1183" spans="1:10" ht="47.5" customHeight="1" x14ac:dyDescent="0.35">
      <c r="A1183" s="31">
        <v>1182</v>
      </c>
      <c r="B1183" s="31">
        <v>2004</v>
      </c>
      <c r="C1183" s="32" t="s">
        <v>6030</v>
      </c>
      <c r="D1183" s="32" t="s">
        <v>7818</v>
      </c>
      <c r="E1183" s="96" t="s">
        <v>7817</v>
      </c>
      <c r="F1183" s="31">
        <v>23</v>
      </c>
      <c r="G1183" s="31">
        <v>4</v>
      </c>
      <c r="H1183" s="31" t="s">
        <v>7819</v>
      </c>
      <c r="I1183" s="31" t="s">
        <v>7820</v>
      </c>
      <c r="J1183" s="33" t="str">
        <f t="shared" si="18"/>
        <v>https://aiche.onlinelibrary.wiley.com/doi/abs/10.1002/prs.10054</v>
      </c>
    </row>
    <row r="1184" spans="1:10" ht="47.5" customHeight="1" x14ac:dyDescent="0.35">
      <c r="A1184" s="31">
        <v>1183</v>
      </c>
      <c r="B1184" s="31">
        <v>2004</v>
      </c>
      <c r="C1184" s="32" t="s">
        <v>6030</v>
      </c>
      <c r="D1184" s="32" t="s">
        <v>7822</v>
      </c>
      <c r="E1184" s="96" t="s">
        <v>7821</v>
      </c>
      <c r="F1184" s="31">
        <v>23</v>
      </c>
      <c r="G1184" s="31">
        <v>4</v>
      </c>
      <c r="H1184" s="31" t="s">
        <v>7823</v>
      </c>
      <c r="I1184" s="31" t="s">
        <v>7824</v>
      </c>
      <c r="J1184" s="33" t="str">
        <f t="shared" si="18"/>
        <v>https://aiche.onlinelibrary.wiley.com/doi/abs/10.1002/prs.10052</v>
      </c>
    </row>
    <row r="1185" spans="1:10" ht="47.5" customHeight="1" x14ac:dyDescent="0.35">
      <c r="A1185" s="31">
        <v>1184</v>
      </c>
      <c r="B1185" s="31">
        <v>2004</v>
      </c>
      <c r="C1185" s="32" t="s">
        <v>6030</v>
      </c>
      <c r="D1185" s="32" t="s">
        <v>7826</v>
      </c>
      <c r="E1185" s="96" t="s">
        <v>7825</v>
      </c>
      <c r="F1185" s="31">
        <v>23</v>
      </c>
      <c r="G1185" s="31">
        <v>4</v>
      </c>
      <c r="H1185" s="31" t="s">
        <v>7827</v>
      </c>
      <c r="I1185" s="31" t="s">
        <v>7828</v>
      </c>
      <c r="J1185" s="33" t="str">
        <f t="shared" si="18"/>
        <v>https://aiche.onlinelibrary.wiley.com/doi/abs/10.1002/prs.10043</v>
      </c>
    </row>
    <row r="1186" spans="1:10" ht="47.5" customHeight="1" x14ac:dyDescent="0.35">
      <c r="A1186" s="31">
        <v>1185</v>
      </c>
      <c r="B1186" s="31">
        <v>2004</v>
      </c>
      <c r="C1186" s="32" t="s">
        <v>6030</v>
      </c>
      <c r="D1186" s="32" t="s">
        <v>7830</v>
      </c>
      <c r="E1186" s="96" t="s">
        <v>7829</v>
      </c>
      <c r="F1186" s="31">
        <v>23</v>
      </c>
      <c r="G1186" s="31">
        <v>4</v>
      </c>
      <c r="H1186" s="31" t="s">
        <v>7831</v>
      </c>
      <c r="I1186" s="31" t="s">
        <v>7832</v>
      </c>
      <c r="J1186" s="33" t="str">
        <f t="shared" si="18"/>
        <v>https://aiche.onlinelibrary.wiley.com/doi/abs/10.1002/prs.10042</v>
      </c>
    </row>
    <row r="1187" spans="1:10" ht="47.5" customHeight="1" x14ac:dyDescent="0.35">
      <c r="A1187" s="31">
        <v>1186</v>
      </c>
      <c r="B1187" s="31">
        <v>2004</v>
      </c>
      <c r="C1187" s="32" t="s">
        <v>6030</v>
      </c>
      <c r="D1187" s="32" t="s">
        <v>7833</v>
      </c>
      <c r="E1187" s="96" t="s">
        <v>3264</v>
      </c>
      <c r="F1187" s="31">
        <v>23</v>
      </c>
      <c r="G1187" s="31">
        <v>4</v>
      </c>
      <c r="H1187" s="31" t="s">
        <v>7834</v>
      </c>
      <c r="I1187" s="31" t="s">
        <v>7835</v>
      </c>
      <c r="J1187" s="33" t="str">
        <f t="shared" si="18"/>
        <v>https://aiche.onlinelibrary.wiley.com/doi/abs/10.1002/prs.10055</v>
      </c>
    </row>
    <row r="1188" spans="1:10" ht="47.5" customHeight="1" x14ac:dyDescent="0.35">
      <c r="A1188" s="31">
        <v>1187</v>
      </c>
      <c r="B1188" s="31">
        <v>2004</v>
      </c>
      <c r="C1188" s="32" t="s">
        <v>6030</v>
      </c>
      <c r="D1188" s="32" t="s">
        <v>7837</v>
      </c>
      <c r="E1188" s="96" t="s">
        <v>7836</v>
      </c>
      <c r="F1188" s="31">
        <v>23</v>
      </c>
      <c r="G1188" s="31">
        <v>4</v>
      </c>
      <c r="H1188" s="31" t="s">
        <v>7838</v>
      </c>
      <c r="I1188" s="31" t="s">
        <v>7839</v>
      </c>
      <c r="J1188" s="33" t="str">
        <f t="shared" si="18"/>
        <v>https://aiche.onlinelibrary.wiley.com/doi/abs/10.1002/prs.10034</v>
      </c>
    </row>
    <row r="1189" spans="1:10" ht="47.5" customHeight="1" x14ac:dyDescent="0.35">
      <c r="A1189" s="31">
        <v>1188</v>
      </c>
      <c r="B1189" s="31">
        <v>2005</v>
      </c>
      <c r="C1189" s="32" t="s">
        <v>6030</v>
      </c>
      <c r="D1189" s="32" t="s">
        <v>7840</v>
      </c>
      <c r="E1189" s="96" t="s">
        <v>7702</v>
      </c>
      <c r="F1189" s="31">
        <v>24</v>
      </c>
      <c r="G1189" s="31">
        <v>1</v>
      </c>
      <c r="H1189" s="31" t="s">
        <v>303</v>
      </c>
      <c r="I1189" s="31" t="s">
        <v>7841</v>
      </c>
      <c r="J1189" s="33" t="str">
        <f t="shared" si="18"/>
        <v>https://aiche.onlinelibrary.wiley.com/doi/abs/10.1002/prs.10027</v>
      </c>
    </row>
    <row r="1190" spans="1:10" ht="47.5" customHeight="1" x14ac:dyDescent="0.35">
      <c r="A1190" s="31">
        <v>1189</v>
      </c>
      <c r="B1190" s="31">
        <v>2005</v>
      </c>
      <c r="C1190" s="32" t="s">
        <v>6030</v>
      </c>
      <c r="D1190" s="32" t="s">
        <v>7843</v>
      </c>
      <c r="E1190" s="96" t="s">
        <v>7842</v>
      </c>
      <c r="F1190" s="31">
        <v>24</v>
      </c>
      <c r="G1190" s="31">
        <v>1</v>
      </c>
      <c r="H1190" s="31" t="s">
        <v>7844</v>
      </c>
      <c r="I1190" s="31" t="s">
        <v>7845</v>
      </c>
      <c r="J1190" s="33" t="str">
        <f t="shared" si="18"/>
        <v>https://aiche.onlinelibrary.wiley.com/doi/abs/10.1002/prs.10062</v>
      </c>
    </row>
    <row r="1191" spans="1:10" ht="47.5" customHeight="1" x14ac:dyDescent="0.35">
      <c r="A1191" s="31">
        <v>1190</v>
      </c>
      <c r="B1191" s="31">
        <v>2005</v>
      </c>
      <c r="C1191" s="32" t="s">
        <v>6030</v>
      </c>
      <c r="D1191" s="32" t="s">
        <v>7846</v>
      </c>
      <c r="E1191" s="96" t="s">
        <v>3343</v>
      </c>
      <c r="F1191" s="31">
        <v>24</v>
      </c>
      <c r="G1191" s="31">
        <v>1</v>
      </c>
      <c r="H1191" s="31" t="s">
        <v>5859</v>
      </c>
      <c r="I1191" s="31" t="s">
        <v>7847</v>
      </c>
      <c r="J1191" s="33" t="str">
        <f t="shared" si="18"/>
        <v>https://aiche.onlinelibrary.wiley.com/doi/abs/10.1002/prs.10059</v>
      </c>
    </row>
    <row r="1192" spans="1:10" ht="47.5" customHeight="1" x14ac:dyDescent="0.35">
      <c r="A1192" s="31">
        <v>1191</v>
      </c>
      <c r="B1192" s="31">
        <v>2005</v>
      </c>
      <c r="C1192" s="32" t="s">
        <v>6030</v>
      </c>
      <c r="D1192" s="32" t="s">
        <v>7849</v>
      </c>
      <c r="E1192" s="96" t="s">
        <v>7848</v>
      </c>
      <c r="F1192" s="31">
        <v>24</v>
      </c>
      <c r="G1192" s="31">
        <v>1</v>
      </c>
      <c r="H1192" s="31" t="s">
        <v>7850</v>
      </c>
      <c r="I1192" s="31" t="s">
        <v>7851</v>
      </c>
      <c r="J1192" s="33" t="str">
        <f t="shared" si="18"/>
        <v>https://aiche.onlinelibrary.wiley.com/doi/abs/10.1002/prs.10058</v>
      </c>
    </row>
    <row r="1193" spans="1:10" ht="47.5" customHeight="1" x14ac:dyDescent="0.35">
      <c r="A1193" s="31">
        <v>1192</v>
      </c>
      <c r="B1193" s="31">
        <v>2005</v>
      </c>
      <c r="C1193" s="32" t="s">
        <v>6030</v>
      </c>
      <c r="D1193" s="32" t="s">
        <v>7852</v>
      </c>
      <c r="E1193" s="96" t="s">
        <v>7836</v>
      </c>
      <c r="F1193" s="31">
        <v>24</v>
      </c>
      <c r="G1193" s="31">
        <v>1</v>
      </c>
      <c r="H1193" s="31" t="s">
        <v>7853</v>
      </c>
      <c r="I1193" s="31" t="s">
        <v>7854</v>
      </c>
      <c r="J1193" s="33" t="str">
        <f t="shared" si="18"/>
        <v>https://aiche.onlinelibrary.wiley.com/doi/abs/10.1002/prs.10035</v>
      </c>
    </row>
    <row r="1194" spans="1:10" ht="47.5" customHeight="1" x14ac:dyDescent="0.35">
      <c r="A1194" s="31">
        <v>1193</v>
      </c>
      <c r="B1194" s="31">
        <v>2005</v>
      </c>
      <c r="C1194" s="32" t="s">
        <v>6030</v>
      </c>
      <c r="D1194" s="32" t="s">
        <v>7856</v>
      </c>
      <c r="E1194" s="96" t="s">
        <v>7855</v>
      </c>
      <c r="F1194" s="31">
        <v>24</v>
      </c>
      <c r="G1194" s="31">
        <v>1</v>
      </c>
      <c r="H1194" s="31" t="s">
        <v>7857</v>
      </c>
      <c r="I1194" s="31" t="s">
        <v>7858</v>
      </c>
      <c r="J1194" s="33" t="str">
        <f t="shared" si="18"/>
        <v>https://aiche.onlinelibrary.wiley.com/doi/abs/10.1002/prs.10061</v>
      </c>
    </row>
    <row r="1195" spans="1:10" ht="47.5" customHeight="1" x14ac:dyDescent="0.35">
      <c r="A1195" s="31">
        <v>1194</v>
      </c>
      <c r="B1195" s="31">
        <v>2005</v>
      </c>
      <c r="C1195" s="32" t="s">
        <v>6030</v>
      </c>
      <c r="D1195" s="32" t="s">
        <v>7860</v>
      </c>
      <c r="E1195" s="96" t="s">
        <v>7859</v>
      </c>
      <c r="F1195" s="31">
        <v>24</v>
      </c>
      <c r="G1195" s="31">
        <v>1</v>
      </c>
      <c r="H1195" s="31" t="s">
        <v>5733</v>
      </c>
      <c r="I1195" s="31" t="s">
        <v>7861</v>
      </c>
      <c r="J1195" s="33" t="str">
        <f t="shared" si="18"/>
        <v>https://aiche.onlinelibrary.wiley.com/doi/abs/10.1002/prs.10050</v>
      </c>
    </row>
    <row r="1196" spans="1:10" ht="47.5" customHeight="1" x14ac:dyDescent="0.35">
      <c r="A1196" s="31">
        <v>1195</v>
      </c>
      <c r="B1196" s="31">
        <v>2005</v>
      </c>
      <c r="C1196" s="32" t="s">
        <v>6030</v>
      </c>
      <c r="D1196" s="32" t="s">
        <v>7862</v>
      </c>
      <c r="E1196" s="96" t="s">
        <v>3147</v>
      </c>
      <c r="F1196" s="31">
        <v>24</v>
      </c>
      <c r="G1196" s="31">
        <v>1</v>
      </c>
      <c r="H1196" s="31" t="s">
        <v>7863</v>
      </c>
      <c r="I1196" s="31" t="s">
        <v>7864</v>
      </c>
      <c r="J1196" s="33" t="str">
        <f t="shared" si="18"/>
        <v>https://aiche.onlinelibrary.wiley.com/doi/abs/10.1002/prs.10047</v>
      </c>
    </row>
    <row r="1197" spans="1:10" ht="47.5" customHeight="1" x14ac:dyDescent="0.35">
      <c r="A1197" s="31">
        <v>1196</v>
      </c>
      <c r="B1197" s="31">
        <v>2005</v>
      </c>
      <c r="C1197" s="32" t="s">
        <v>6030</v>
      </c>
      <c r="D1197" s="32" t="s">
        <v>7866</v>
      </c>
      <c r="E1197" s="96" t="s">
        <v>7865</v>
      </c>
      <c r="F1197" s="31">
        <v>24</v>
      </c>
      <c r="G1197" s="31">
        <v>1</v>
      </c>
      <c r="H1197" s="31" t="s">
        <v>7867</v>
      </c>
      <c r="I1197" s="31" t="s">
        <v>7868</v>
      </c>
      <c r="J1197" s="33" t="str">
        <f t="shared" si="18"/>
        <v>https://aiche.onlinelibrary.wiley.com/doi/abs/10.1002/prs.10048</v>
      </c>
    </row>
    <row r="1198" spans="1:10" ht="47.5" customHeight="1" x14ac:dyDescent="0.35">
      <c r="A1198" s="31">
        <v>1197</v>
      </c>
      <c r="B1198" s="31">
        <v>2005</v>
      </c>
      <c r="C1198" s="32" t="s">
        <v>6030</v>
      </c>
      <c r="D1198" s="32" t="s">
        <v>7870</v>
      </c>
      <c r="E1198" s="96" t="s">
        <v>7869</v>
      </c>
      <c r="F1198" s="31">
        <v>24</v>
      </c>
      <c r="G1198" s="31">
        <v>1</v>
      </c>
      <c r="H1198" s="31" t="s">
        <v>7871</v>
      </c>
      <c r="I1198" s="31" t="s">
        <v>7872</v>
      </c>
      <c r="J1198" s="33" t="str">
        <f t="shared" si="18"/>
        <v>https://aiche.onlinelibrary.wiley.com/doi/abs/10.1002/prs.10060</v>
      </c>
    </row>
    <row r="1199" spans="1:10" ht="47.5" customHeight="1" x14ac:dyDescent="0.35">
      <c r="A1199" s="31">
        <v>1198</v>
      </c>
      <c r="B1199" s="31">
        <v>2005</v>
      </c>
      <c r="C1199" s="32" t="s">
        <v>6030</v>
      </c>
      <c r="D1199" s="32" t="s">
        <v>7874</v>
      </c>
      <c r="E1199" s="96" t="s">
        <v>7873</v>
      </c>
      <c r="F1199" s="31">
        <v>24</v>
      </c>
      <c r="G1199" s="31">
        <v>2</v>
      </c>
      <c r="H1199" s="31" t="s">
        <v>7875</v>
      </c>
      <c r="I1199" s="31" t="s">
        <v>7876</v>
      </c>
      <c r="J1199" s="33" t="str">
        <f t="shared" si="18"/>
        <v>https://aiche.onlinelibrary.wiley.com/doi/abs/10.1002/prs.10063</v>
      </c>
    </row>
    <row r="1200" spans="1:10" ht="47.5" customHeight="1" x14ac:dyDescent="0.35">
      <c r="A1200" s="31">
        <v>1199</v>
      </c>
      <c r="B1200" s="31">
        <v>2005</v>
      </c>
      <c r="C1200" s="32" t="s">
        <v>6030</v>
      </c>
      <c r="D1200" s="32" t="s">
        <v>7877</v>
      </c>
      <c r="E1200" s="96" t="s">
        <v>7780</v>
      </c>
      <c r="F1200" s="31">
        <v>24</v>
      </c>
      <c r="G1200" s="31">
        <v>2</v>
      </c>
      <c r="H1200" s="31" t="s">
        <v>7878</v>
      </c>
      <c r="I1200" s="31" t="s">
        <v>7879</v>
      </c>
      <c r="J1200" s="33" t="str">
        <f t="shared" si="18"/>
        <v>https://aiche.onlinelibrary.wiley.com/doi/abs/10.1002/prs.10076</v>
      </c>
    </row>
    <row r="1201" spans="1:10" ht="47.5" customHeight="1" x14ac:dyDescent="0.35">
      <c r="A1201" s="31">
        <v>1200</v>
      </c>
      <c r="B1201" s="31">
        <v>2005</v>
      </c>
      <c r="C1201" s="32" t="s">
        <v>6030</v>
      </c>
      <c r="D1201" s="32" t="s">
        <v>5946</v>
      </c>
      <c r="E1201" s="96" t="s">
        <v>7880</v>
      </c>
      <c r="F1201" s="31">
        <v>24</v>
      </c>
      <c r="G1201" s="31">
        <v>2</v>
      </c>
      <c r="H1201" s="31" t="s">
        <v>7881</v>
      </c>
      <c r="I1201" s="31" t="s">
        <v>7882</v>
      </c>
      <c r="J1201" s="33" t="str">
        <f t="shared" si="18"/>
        <v>https://aiche.onlinelibrary.wiley.com/doi/abs/10.1002/prs.10074</v>
      </c>
    </row>
    <row r="1202" spans="1:10" ht="47.5" customHeight="1" x14ac:dyDescent="0.35">
      <c r="A1202" s="31">
        <v>1201</v>
      </c>
      <c r="B1202" s="31">
        <v>2005</v>
      </c>
      <c r="C1202" s="32" t="s">
        <v>6030</v>
      </c>
      <c r="D1202" s="32" t="s">
        <v>7884</v>
      </c>
      <c r="E1202" s="96" t="s">
        <v>7883</v>
      </c>
      <c r="F1202" s="31">
        <v>24</v>
      </c>
      <c r="G1202" s="31">
        <v>2</v>
      </c>
      <c r="H1202" s="31" t="s">
        <v>4935</v>
      </c>
      <c r="I1202" s="31" t="s">
        <v>7885</v>
      </c>
      <c r="J1202" s="33" t="str">
        <f t="shared" si="18"/>
        <v>https://aiche.onlinelibrary.wiley.com/doi/abs/10.1002/prs.10065</v>
      </c>
    </row>
    <row r="1203" spans="1:10" ht="47.5" customHeight="1" x14ac:dyDescent="0.35">
      <c r="A1203" s="31">
        <v>1202</v>
      </c>
      <c r="B1203" s="31">
        <v>2005</v>
      </c>
      <c r="C1203" s="32" t="s">
        <v>6030</v>
      </c>
      <c r="D1203" s="32" t="s">
        <v>7887</v>
      </c>
      <c r="E1203" s="96" t="s">
        <v>7886</v>
      </c>
      <c r="F1203" s="31">
        <v>24</v>
      </c>
      <c r="G1203" s="31">
        <v>2</v>
      </c>
      <c r="H1203" s="31" t="s">
        <v>7158</v>
      </c>
      <c r="I1203" s="31" t="s">
        <v>7888</v>
      </c>
      <c r="J1203" s="33" t="str">
        <f t="shared" si="18"/>
        <v>https://aiche.onlinelibrary.wiley.com/doi/abs/10.1002/prs.10064</v>
      </c>
    </row>
    <row r="1204" spans="1:10" ht="47.5" customHeight="1" x14ac:dyDescent="0.35">
      <c r="A1204" s="31">
        <v>1203</v>
      </c>
      <c r="B1204" s="31">
        <v>2005</v>
      </c>
      <c r="C1204" s="32" t="s">
        <v>6030</v>
      </c>
      <c r="D1204" s="32" t="s">
        <v>7889</v>
      </c>
      <c r="E1204" s="96" t="s">
        <v>5626</v>
      </c>
      <c r="F1204" s="31">
        <v>24</v>
      </c>
      <c r="G1204" s="31">
        <v>2</v>
      </c>
      <c r="H1204" s="31" t="s">
        <v>5541</v>
      </c>
      <c r="I1204" s="31" t="s">
        <v>7890</v>
      </c>
      <c r="J1204" s="33" t="str">
        <f t="shared" si="18"/>
        <v>https://aiche.onlinelibrary.wiley.com/doi/abs/10.1002/prs.10071</v>
      </c>
    </row>
    <row r="1205" spans="1:10" ht="47.5" customHeight="1" x14ac:dyDescent="0.35">
      <c r="A1205" s="31">
        <v>1204</v>
      </c>
      <c r="B1205" s="31">
        <v>2005</v>
      </c>
      <c r="C1205" s="32" t="s">
        <v>6030</v>
      </c>
      <c r="D1205" s="32" t="s">
        <v>7891</v>
      </c>
      <c r="E1205" s="96" t="s">
        <v>7610</v>
      </c>
      <c r="F1205" s="31">
        <v>24</v>
      </c>
      <c r="G1205" s="31">
        <v>2</v>
      </c>
      <c r="H1205" s="31" t="s">
        <v>7892</v>
      </c>
      <c r="I1205" s="31" t="s">
        <v>7893</v>
      </c>
      <c r="J1205" s="33" t="str">
        <f t="shared" si="18"/>
        <v>https://aiche.onlinelibrary.wiley.com/doi/abs/10.1002/prs.10067</v>
      </c>
    </row>
    <row r="1206" spans="1:10" ht="47.5" customHeight="1" x14ac:dyDescent="0.35">
      <c r="A1206" s="31">
        <v>1205</v>
      </c>
      <c r="B1206" s="31">
        <v>2005</v>
      </c>
      <c r="C1206" s="32" t="s">
        <v>6030</v>
      </c>
      <c r="D1206" s="32" t="s">
        <v>7895</v>
      </c>
      <c r="E1206" s="96" t="s">
        <v>7894</v>
      </c>
      <c r="F1206" s="31">
        <v>24</v>
      </c>
      <c r="G1206" s="31">
        <v>2</v>
      </c>
      <c r="H1206" s="31" t="s">
        <v>7896</v>
      </c>
      <c r="I1206" s="31" t="s">
        <v>7897</v>
      </c>
      <c r="J1206" s="33" t="str">
        <f t="shared" si="18"/>
        <v>https://aiche.onlinelibrary.wiley.com/doi/abs/10.1002/prs.10073</v>
      </c>
    </row>
    <row r="1207" spans="1:10" ht="47.5" customHeight="1" x14ac:dyDescent="0.35">
      <c r="A1207" s="31">
        <v>1206</v>
      </c>
      <c r="B1207" s="31">
        <v>2005</v>
      </c>
      <c r="C1207" s="32" t="s">
        <v>6030</v>
      </c>
      <c r="D1207" s="32" t="s">
        <v>7899</v>
      </c>
      <c r="E1207" s="96" t="s">
        <v>7898</v>
      </c>
      <c r="F1207" s="31">
        <v>24</v>
      </c>
      <c r="G1207" s="31">
        <v>2</v>
      </c>
      <c r="H1207" s="31" t="s">
        <v>7900</v>
      </c>
      <c r="I1207" s="31" t="s">
        <v>7901</v>
      </c>
      <c r="J1207" s="33" t="str">
        <f t="shared" si="18"/>
        <v>https://aiche.onlinelibrary.wiley.com/doi/abs/10.1002/prs.10066</v>
      </c>
    </row>
    <row r="1208" spans="1:10" ht="47.5" customHeight="1" x14ac:dyDescent="0.35">
      <c r="A1208" s="31">
        <v>1207</v>
      </c>
      <c r="B1208" s="31">
        <v>2005</v>
      </c>
      <c r="C1208" s="32" t="s">
        <v>6030</v>
      </c>
      <c r="D1208" s="32" t="s">
        <v>7903</v>
      </c>
      <c r="E1208" s="96" t="s">
        <v>7902</v>
      </c>
      <c r="F1208" s="31">
        <v>24</v>
      </c>
      <c r="G1208" s="31">
        <v>2</v>
      </c>
      <c r="H1208" s="31" t="s">
        <v>7904</v>
      </c>
      <c r="I1208" s="31" t="s">
        <v>7905</v>
      </c>
      <c r="J1208" s="33" t="str">
        <f t="shared" si="18"/>
        <v>https://aiche.onlinelibrary.wiley.com/doi/abs/10.1002/prs.10070</v>
      </c>
    </row>
    <row r="1209" spans="1:10" ht="47.5" customHeight="1" x14ac:dyDescent="0.35">
      <c r="A1209" s="31">
        <v>1208</v>
      </c>
      <c r="B1209" s="31">
        <v>2005</v>
      </c>
      <c r="C1209" s="32" t="s">
        <v>6030</v>
      </c>
      <c r="D1209" s="32" t="s">
        <v>7907</v>
      </c>
      <c r="E1209" s="96" t="s">
        <v>7906</v>
      </c>
      <c r="F1209" s="31">
        <v>24</v>
      </c>
      <c r="G1209" s="31">
        <v>2</v>
      </c>
      <c r="H1209" s="31" t="s">
        <v>7908</v>
      </c>
      <c r="I1209" s="31" t="s">
        <v>7909</v>
      </c>
      <c r="J1209" s="33" t="str">
        <f t="shared" si="18"/>
        <v>https://aiche.onlinelibrary.wiley.com/doi/abs/10.1002/prs.10079</v>
      </c>
    </row>
    <row r="1210" spans="1:10" ht="47.5" customHeight="1" x14ac:dyDescent="0.35">
      <c r="A1210" s="31">
        <v>1209</v>
      </c>
      <c r="B1210" s="31">
        <v>2005</v>
      </c>
      <c r="C1210" s="32" t="s">
        <v>6030</v>
      </c>
      <c r="D1210" s="32" t="s">
        <v>7911</v>
      </c>
      <c r="E1210" s="96" t="s">
        <v>7910</v>
      </c>
      <c r="F1210" s="31">
        <v>24</v>
      </c>
      <c r="G1210" s="31">
        <v>2</v>
      </c>
      <c r="H1210" s="31" t="s">
        <v>7912</v>
      </c>
      <c r="I1210" s="31" t="s">
        <v>7913</v>
      </c>
      <c r="J1210" s="33" t="str">
        <f t="shared" si="18"/>
        <v>https://aiche.onlinelibrary.wiley.com/doi/abs/10.1002/prs.10072</v>
      </c>
    </row>
    <row r="1211" spans="1:10" ht="47.5" customHeight="1" x14ac:dyDescent="0.35">
      <c r="A1211" s="31">
        <v>1210</v>
      </c>
      <c r="B1211" s="31">
        <v>2005</v>
      </c>
      <c r="C1211" s="32" t="s">
        <v>6030</v>
      </c>
      <c r="D1211" s="32" t="s">
        <v>7914</v>
      </c>
      <c r="E1211" s="96" t="s">
        <v>3922</v>
      </c>
      <c r="F1211" s="31">
        <v>24</v>
      </c>
      <c r="G1211" s="31">
        <v>2</v>
      </c>
      <c r="H1211" s="31" t="s">
        <v>7915</v>
      </c>
      <c r="I1211" s="31" t="s">
        <v>7916</v>
      </c>
      <c r="J1211" s="33" t="str">
        <f t="shared" si="18"/>
        <v>https://aiche.onlinelibrary.wiley.com/doi/abs/10.1002/prs.10075</v>
      </c>
    </row>
    <row r="1212" spans="1:10" ht="47.5" customHeight="1" x14ac:dyDescent="0.35">
      <c r="A1212" s="31">
        <v>1211</v>
      </c>
      <c r="B1212" s="31">
        <v>2005</v>
      </c>
      <c r="C1212" s="32" t="s">
        <v>6030</v>
      </c>
      <c r="D1212" s="32" t="s">
        <v>7917</v>
      </c>
      <c r="E1212" s="96" t="s">
        <v>7780</v>
      </c>
      <c r="F1212" s="31">
        <v>24</v>
      </c>
      <c r="G1212" s="31">
        <v>3</v>
      </c>
      <c r="H1212" s="31" t="s">
        <v>7918</v>
      </c>
      <c r="I1212" s="31" t="s">
        <v>7919</v>
      </c>
      <c r="J1212" s="33" t="str">
        <f t="shared" si="18"/>
        <v>https://aiche.onlinelibrary.wiley.com/doi/abs/10.1002/prs.10090</v>
      </c>
    </row>
    <row r="1213" spans="1:10" ht="47.5" customHeight="1" x14ac:dyDescent="0.35">
      <c r="A1213" s="31">
        <v>1212</v>
      </c>
      <c r="B1213" s="31">
        <v>2005</v>
      </c>
      <c r="C1213" s="32" t="s">
        <v>6030</v>
      </c>
      <c r="D1213" s="32" t="s">
        <v>7921</v>
      </c>
      <c r="E1213" s="96" t="s">
        <v>7920</v>
      </c>
      <c r="F1213" s="31">
        <v>24</v>
      </c>
      <c r="G1213" s="31">
        <v>3</v>
      </c>
      <c r="H1213" s="31" t="s">
        <v>7922</v>
      </c>
      <c r="I1213" s="31" t="s">
        <v>7923</v>
      </c>
      <c r="J1213" s="33" t="str">
        <f t="shared" si="18"/>
        <v>https://aiche.onlinelibrary.wiley.com/doi/abs/10.1002/prs.10086</v>
      </c>
    </row>
    <row r="1214" spans="1:10" ht="47.5" customHeight="1" x14ac:dyDescent="0.35">
      <c r="A1214" s="31">
        <v>1213</v>
      </c>
      <c r="B1214" s="31">
        <v>2005</v>
      </c>
      <c r="C1214" s="32" t="s">
        <v>6030</v>
      </c>
      <c r="D1214" s="32" t="s">
        <v>7924</v>
      </c>
      <c r="E1214" s="96" t="s">
        <v>3281</v>
      </c>
      <c r="F1214" s="31">
        <v>24</v>
      </c>
      <c r="G1214" s="31">
        <v>3</v>
      </c>
      <c r="H1214" s="31" t="s">
        <v>7925</v>
      </c>
      <c r="I1214" s="31" t="s">
        <v>7926</v>
      </c>
      <c r="J1214" s="33" t="str">
        <f t="shared" si="18"/>
        <v>https://aiche.onlinelibrary.wiley.com/doi/abs/10.1002/prs.10085</v>
      </c>
    </row>
    <row r="1215" spans="1:10" ht="47.5" customHeight="1" x14ac:dyDescent="0.35">
      <c r="A1215" s="31">
        <v>1214</v>
      </c>
      <c r="B1215" s="31">
        <v>2005</v>
      </c>
      <c r="C1215" s="32" t="s">
        <v>6030</v>
      </c>
      <c r="D1215" s="32" t="s">
        <v>7928</v>
      </c>
      <c r="E1215" s="96" t="s">
        <v>7927</v>
      </c>
      <c r="F1215" s="31">
        <v>24</v>
      </c>
      <c r="G1215" s="31">
        <v>3</v>
      </c>
      <c r="H1215" s="31" t="s">
        <v>7929</v>
      </c>
      <c r="I1215" s="31" t="s">
        <v>7930</v>
      </c>
      <c r="J1215" s="33" t="str">
        <f t="shared" si="18"/>
        <v>https://aiche.onlinelibrary.wiley.com/doi/abs/10.1002/prs.10081</v>
      </c>
    </row>
    <row r="1216" spans="1:10" ht="47.5" customHeight="1" x14ac:dyDescent="0.35">
      <c r="A1216" s="31">
        <v>1215</v>
      </c>
      <c r="B1216" s="31">
        <v>2005</v>
      </c>
      <c r="C1216" s="32" t="s">
        <v>6030</v>
      </c>
      <c r="D1216" s="32" t="s">
        <v>7932</v>
      </c>
      <c r="E1216" s="96" t="s">
        <v>7931</v>
      </c>
      <c r="F1216" s="31">
        <v>24</v>
      </c>
      <c r="G1216" s="31">
        <v>3</v>
      </c>
      <c r="H1216" s="31" t="s">
        <v>7933</v>
      </c>
      <c r="I1216" s="31" t="s">
        <v>7934</v>
      </c>
      <c r="J1216" s="33" t="str">
        <f t="shared" si="18"/>
        <v>https://aiche.onlinelibrary.wiley.com/doi/abs/10.1002/prs.10083</v>
      </c>
    </row>
    <row r="1217" spans="1:10" ht="47.5" customHeight="1" x14ac:dyDescent="0.35">
      <c r="A1217" s="31">
        <v>1216</v>
      </c>
      <c r="B1217" s="31">
        <v>2005</v>
      </c>
      <c r="C1217" s="32" t="s">
        <v>6030</v>
      </c>
      <c r="D1217" s="32" t="s">
        <v>7936</v>
      </c>
      <c r="E1217" s="96" t="s">
        <v>7935</v>
      </c>
      <c r="F1217" s="31">
        <v>24</v>
      </c>
      <c r="G1217" s="31">
        <v>3</v>
      </c>
      <c r="H1217" s="31" t="s">
        <v>7937</v>
      </c>
      <c r="I1217" s="31" t="s">
        <v>7938</v>
      </c>
      <c r="J1217" s="33" t="str">
        <f t="shared" si="18"/>
        <v>https://aiche.onlinelibrary.wiley.com/doi/abs/10.1002/prs.10089</v>
      </c>
    </row>
    <row r="1218" spans="1:10" ht="47.5" customHeight="1" x14ac:dyDescent="0.35">
      <c r="A1218" s="31">
        <v>1217</v>
      </c>
      <c r="B1218" s="31">
        <v>2005</v>
      </c>
      <c r="C1218" s="32" t="s">
        <v>6030</v>
      </c>
      <c r="D1218" s="32" t="s">
        <v>7940</v>
      </c>
      <c r="E1218" s="96" t="s">
        <v>7939</v>
      </c>
      <c r="F1218" s="31">
        <v>24</v>
      </c>
      <c r="G1218" s="31">
        <v>3</v>
      </c>
      <c r="H1218" s="31" t="s">
        <v>4152</v>
      </c>
      <c r="I1218" s="31" t="s">
        <v>7941</v>
      </c>
      <c r="J1218" s="33" t="str">
        <f t="shared" si="18"/>
        <v>https://aiche.onlinelibrary.wiley.com/doi/abs/10.1002/prs.10088</v>
      </c>
    </row>
    <row r="1219" spans="1:10" ht="47.5" customHeight="1" x14ac:dyDescent="0.35">
      <c r="A1219" s="31">
        <v>1218</v>
      </c>
      <c r="B1219" s="31">
        <v>2005</v>
      </c>
      <c r="C1219" s="32" t="s">
        <v>6030</v>
      </c>
      <c r="D1219" s="32" t="s">
        <v>7943</v>
      </c>
      <c r="E1219" s="96" t="s">
        <v>7942</v>
      </c>
      <c r="F1219" s="31">
        <v>24</v>
      </c>
      <c r="G1219" s="31">
        <v>3</v>
      </c>
      <c r="H1219" s="31" t="s">
        <v>4156</v>
      </c>
      <c r="I1219" s="31" t="s">
        <v>7944</v>
      </c>
      <c r="J1219" s="33" t="str">
        <f t="shared" ref="J1219:J1282" si="19">HYPERLINK(I1219)</f>
        <v>https://aiche.onlinelibrary.wiley.com/doi/abs/10.1002/prs.10080</v>
      </c>
    </row>
    <row r="1220" spans="1:10" ht="47.5" customHeight="1" x14ac:dyDescent="0.35">
      <c r="A1220" s="31">
        <v>1219</v>
      </c>
      <c r="B1220" s="31">
        <v>2005</v>
      </c>
      <c r="C1220" s="32" t="s">
        <v>6030</v>
      </c>
      <c r="D1220" s="32" t="s">
        <v>7946</v>
      </c>
      <c r="E1220" s="96" t="s">
        <v>7945</v>
      </c>
      <c r="F1220" s="31">
        <v>24</v>
      </c>
      <c r="G1220" s="31">
        <v>3</v>
      </c>
      <c r="H1220" s="31" t="s">
        <v>7947</v>
      </c>
      <c r="I1220" s="31" t="s">
        <v>7948</v>
      </c>
      <c r="J1220" s="33" t="str">
        <f t="shared" si="19"/>
        <v>https://aiche.onlinelibrary.wiley.com/doi/abs/10.1002/prs.10087</v>
      </c>
    </row>
    <row r="1221" spans="1:10" ht="47.5" customHeight="1" x14ac:dyDescent="0.35">
      <c r="A1221" s="31">
        <v>1220</v>
      </c>
      <c r="B1221" s="31">
        <v>2005</v>
      </c>
      <c r="C1221" s="32" t="s">
        <v>6030</v>
      </c>
      <c r="D1221" s="32" t="s">
        <v>7950</v>
      </c>
      <c r="E1221" s="96" t="s">
        <v>7949</v>
      </c>
      <c r="F1221" s="31">
        <v>24</v>
      </c>
      <c r="G1221" s="31">
        <v>3</v>
      </c>
      <c r="H1221" s="31" t="s">
        <v>7951</v>
      </c>
      <c r="I1221" s="31" t="s">
        <v>7952</v>
      </c>
      <c r="J1221" s="33" t="str">
        <f t="shared" si="19"/>
        <v>https://aiche.onlinelibrary.wiley.com/doi/abs/10.1002/prs.10082</v>
      </c>
    </row>
    <row r="1222" spans="1:10" ht="47.5" customHeight="1" x14ac:dyDescent="0.35">
      <c r="A1222" s="31">
        <v>1221</v>
      </c>
      <c r="B1222" s="31">
        <v>2005</v>
      </c>
      <c r="C1222" s="32" t="s">
        <v>6030</v>
      </c>
      <c r="D1222" s="32" t="s">
        <v>7954</v>
      </c>
      <c r="E1222" s="96" t="s">
        <v>7953</v>
      </c>
      <c r="F1222" s="31">
        <v>24</v>
      </c>
      <c r="G1222" s="31">
        <v>3</v>
      </c>
      <c r="H1222" s="31" t="s">
        <v>7955</v>
      </c>
      <c r="I1222" s="31" t="s">
        <v>7956</v>
      </c>
      <c r="J1222" s="33" t="str">
        <f t="shared" si="19"/>
        <v>https://aiche.onlinelibrary.wiley.com/doi/abs/10.1002/prs.10084</v>
      </c>
    </row>
    <row r="1223" spans="1:10" ht="47.5" customHeight="1" x14ac:dyDescent="0.35">
      <c r="A1223" s="31">
        <v>1222</v>
      </c>
      <c r="B1223" s="31">
        <v>2005</v>
      </c>
      <c r="C1223" s="32" t="s">
        <v>6030</v>
      </c>
      <c r="D1223" s="32" t="s">
        <v>7958</v>
      </c>
      <c r="E1223" s="96" t="s">
        <v>7957</v>
      </c>
      <c r="F1223" s="31">
        <v>24</v>
      </c>
      <c r="G1223" s="31">
        <v>3</v>
      </c>
      <c r="H1223" s="31" t="s">
        <v>7959</v>
      </c>
      <c r="I1223" s="31" t="s">
        <v>7960</v>
      </c>
      <c r="J1223" s="33" t="str">
        <f t="shared" si="19"/>
        <v>https://aiche.onlinelibrary.wiley.com/doi/abs/10.1002/prs.10078</v>
      </c>
    </row>
    <row r="1224" spans="1:10" ht="47.5" customHeight="1" x14ac:dyDescent="0.35">
      <c r="A1224" s="31">
        <v>1223</v>
      </c>
      <c r="B1224" s="31">
        <v>2005</v>
      </c>
      <c r="C1224" s="32" t="s">
        <v>6030</v>
      </c>
      <c r="D1224" s="32" t="s">
        <v>7962</v>
      </c>
      <c r="E1224" s="96" t="s">
        <v>7961</v>
      </c>
      <c r="F1224" s="31">
        <v>24</v>
      </c>
      <c r="G1224" s="31">
        <v>4</v>
      </c>
      <c r="H1224" s="31" t="s">
        <v>7963</v>
      </c>
      <c r="I1224" s="31" t="s">
        <v>7964</v>
      </c>
      <c r="J1224" s="33" t="str">
        <f t="shared" si="19"/>
        <v>https://aiche.onlinelibrary.wiley.com/doi/abs/10.1002/prs.10106</v>
      </c>
    </row>
    <row r="1225" spans="1:10" ht="47.5" customHeight="1" x14ac:dyDescent="0.35">
      <c r="A1225" s="31">
        <v>1224</v>
      </c>
      <c r="B1225" s="31">
        <v>2005</v>
      </c>
      <c r="C1225" s="32" t="s">
        <v>6030</v>
      </c>
      <c r="D1225" s="32" t="s">
        <v>5946</v>
      </c>
      <c r="E1225" s="96" t="s">
        <v>7965</v>
      </c>
      <c r="F1225" s="31">
        <v>24</v>
      </c>
      <c r="G1225" s="31">
        <v>4</v>
      </c>
      <c r="H1225" s="31" t="s">
        <v>7966</v>
      </c>
      <c r="I1225" s="31" t="s">
        <v>7967</v>
      </c>
      <c r="J1225" s="33" t="str">
        <f t="shared" si="19"/>
        <v>https://aiche.onlinelibrary.wiley.com/doi/abs/10.1002/prs.10092</v>
      </c>
    </row>
    <row r="1226" spans="1:10" ht="47.5" customHeight="1" x14ac:dyDescent="0.35">
      <c r="A1226" s="31">
        <v>1225</v>
      </c>
      <c r="B1226" s="31">
        <v>2005</v>
      </c>
      <c r="C1226" s="32" t="s">
        <v>6030</v>
      </c>
      <c r="D1226" s="32" t="s">
        <v>7968</v>
      </c>
      <c r="E1226" s="96" t="s">
        <v>7883</v>
      </c>
      <c r="F1226" s="31">
        <v>24</v>
      </c>
      <c r="G1226" s="31">
        <v>4</v>
      </c>
      <c r="H1226" s="31" t="s">
        <v>7966</v>
      </c>
      <c r="I1226" s="31" t="s">
        <v>7969</v>
      </c>
      <c r="J1226" s="33" t="str">
        <f t="shared" si="19"/>
        <v>https://aiche.onlinelibrary.wiley.com/doi/abs/10.1002/prs.10093</v>
      </c>
    </row>
    <row r="1227" spans="1:10" ht="47.5" customHeight="1" x14ac:dyDescent="0.35">
      <c r="A1227" s="31">
        <v>1226</v>
      </c>
      <c r="B1227" s="31">
        <v>2005</v>
      </c>
      <c r="C1227" s="32" t="s">
        <v>6030</v>
      </c>
      <c r="D1227" s="32" t="s">
        <v>5946</v>
      </c>
      <c r="E1227" s="96" t="s">
        <v>7970</v>
      </c>
      <c r="F1227" s="31">
        <v>24</v>
      </c>
      <c r="G1227" s="31">
        <v>4</v>
      </c>
      <c r="H1227" s="31" t="s">
        <v>7971</v>
      </c>
      <c r="I1227" s="31" t="s">
        <v>7972</v>
      </c>
      <c r="J1227" s="33" t="str">
        <f t="shared" si="19"/>
        <v>https://aiche.onlinelibrary.wiley.com/doi/abs/10.1002/prs.10104</v>
      </c>
    </row>
    <row r="1228" spans="1:10" ht="47.5" customHeight="1" x14ac:dyDescent="0.35">
      <c r="A1228" s="31">
        <v>1227</v>
      </c>
      <c r="B1228" s="31">
        <v>2005</v>
      </c>
      <c r="C1228" s="32" t="s">
        <v>6030</v>
      </c>
      <c r="D1228" s="32" t="s">
        <v>7973</v>
      </c>
      <c r="E1228" s="96"/>
      <c r="F1228" s="31">
        <v>24</v>
      </c>
      <c r="G1228" s="31">
        <v>4</v>
      </c>
      <c r="H1228" s="31" t="s">
        <v>7974</v>
      </c>
      <c r="I1228" s="31" t="s">
        <v>7975</v>
      </c>
      <c r="J1228" s="33" t="str">
        <f t="shared" si="19"/>
        <v>https://aiche.onlinelibrary.wiley.com/doi/abs/10.1002/prs.10105</v>
      </c>
    </row>
    <row r="1229" spans="1:10" ht="47.5" customHeight="1" x14ac:dyDescent="0.35">
      <c r="A1229" s="31">
        <v>1228</v>
      </c>
      <c r="B1229" s="31">
        <v>2005</v>
      </c>
      <c r="C1229" s="32" t="s">
        <v>6030</v>
      </c>
      <c r="D1229" s="32" t="s">
        <v>7976</v>
      </c>
      <c r="E1229" s="96" t="s">
        <v>7780</v>
      </c>
      <c r="F1229" s="31">
        <v>24</v>
      </c>
      <c r="G1229" s="31">
        <v>4</v>
      </c>
      <c r="H1229" s="31" t="s">
        <v>7974</v>
      </c>
      <c r="I1229" s="31" t="s">
        <v>7977</v>
      </c>
      <c r="J1229" s="33" t="str">
        <f t="shared" si="19"/>
        <v>https://aiche.onlinelibrary.wiley.com/doi/abs/10.1002/prs.10107</v>
      </c>
    </row>
    <row r="1230" spans="1:10" ht="47.5" customHeight="1" x14ac:dyDescent="0.35">
      <c r="A1230" s="31">
        <v>1229</v>
      </c>
      <c r="B1230" s="31">
        <v>2005</v>
      </c>
      <c r="C1230" s="32" t="s">
        <v>6030</v>
      </c>
      <c r="D1230" s="32" t="s">
        <v>7979</v>
      </c>
      <c r="E1230" s="96" t="s">
        <v>7978</v>
      </c>
      <c r="F1230" s="31">
        <v>24</v>
      </c>
      <c r="G1230" s="31">
        <v>4</v>
      </c>
      <c r="H1230" s="31" t="s">
        <v>7980</v>
      </c>
      <c r="I1230" s="31" t="s">
        <v>7981</v>
      </c>
      <c r="J1230" s="33" t="str">
        <f t="shared" si="19"/>
        <v>https://aiche.onlinelibrary.wiley.com/doi/abs/10.1002/prs.10099</v>
      </c>
    </row>
    <row r="1231" spans="1:10" ht="47.5" customHeight="1" x14ac:dyDescent="0.35">
      <c r="A1231" s="31">
        <v>1230</v>
      </c>
      <c r="B1231" s="31">
        <v>2005</v>
      </c>
      <c r="C1231" s="32" t="s">
        <v>6030</v>
      </c>
      <c r="D1231" s="32" t="s">
        <v>7983</v>
      </c>
      <c r="E1231" s="96" t="s">
        <v>7982</v>
      </c>
      <c r="F1231" s="31">
        <v>24</v>
      </c>
      <c r="G1231" s="31">
        <v>4</v>
      </c>
      <c r="H1231" s="31" t="s">
        <v>4187</v>
      </c>
      <c r="I1231" s="31" t="s">
        <v>7984</v>
      </c>
      <c r="J1231" s="33" t="str">
        <f t="shared" si="19"/>
        <v>https://aiche.onlinelibrary.wiley.com/doi/abs/10.1002/prs.10103</v>
      </c>
    </row>
    <row r="1232" spans="1:10" ht="47.5" customHeight="1" x14ac:dyDescent="0.35">
      <c r="A1232" s="31">
        <v>1231</v>
      </c>
      <c r="B1232" s="31">
        <v>2005</v>
      </c>
      <c r="C1232" s="32" t="s">
        <v>6030</v>
      </c>
      <c r="D1232" s="32" t="s">
        <v>7986</v>
      </c>
      <c r="E1232" s="96" t="s">
        <v>7985</v>
      </c>
      <c r="F1232" s="31">
        <v>24</v>
      </c>
      <c r="G1232" s="31">
        <v>4</v>
      </c>
      <c r="H1232" s="31" t="s">
        <v>7987</v>
      </c>
      <c r="I1232" s="31" t="s">
        <v>7988</v>
      </c>
      <c r="J1232" s="33" t="str">
        <f t="shared" si="19"/>
        <v>https://aiche.onlinelibrary.wiley.com/doi/abs/10.1002/prs.10096</v>
      </c>
    </row>
    <row r="1233" spans="1:10" ht="47.5" customHeight="1" x14ac:dyDescent="0.35">
      <c r="A1233" s="31">
        <v>1232</v>
      </c>
      <c r="B1233" s="31">
        <v>2005</v>
      </c>
      <c r="C1233" s="32" t="s">
        <v>6030</v>
      </c>
      <c r="D1233" s="32" t="s">
        <v>7990</v>
      </c>
      <c r="E1233" s="96" t="s">
        <v>7989</v>
      </c>
      <c r="F1233" s="31">
        <v>24</v>
      </c>
      <c r="G1233" s="31">
        <v>4</v>
      </c>
      <c r="H1233" s="31" t="s">
        <v>7991</v>
      </c>
      <c r="I1233" s="31" t="s">
        <v>7992</v>
      </c>
      <c r="J1233" s="33" t="str">
        <f t="shared" si="19"/>
        <v>https://aiche.onlinelibrary.wiley.com/doi/abs/10.1002/prs.10100</v>
      </c>
    </row>
    <row r="1234" spans="1:10" ht="47.5" customHeight="1" x14ac:dyDescent="0.35">
      <c r="A1234" s="31">
        <v>1233</v>
      </c>
      <c r="B1234" s="31">
        <v>2005</v>
      </c>
      <c r="C1234" s="32" t="s">
        <v>6030</v>
      </c>
      <c r="D1234" s="32" t="s">
        <v>7994</v>
      </c>
      <c r="E1234" s="96" t="s">
        <v>7993</v>
      </c>
      <c r="F1234" s="31">
        <v>24</v>
      </c>
      <c r="G1234" s="31">
        <v>4</v>
      </c>
      <c r="H1234" s="31" t="s">
        <v>7995</v>
      </c>
      <c r="I1234" s="31" t="s">
        <v>7996</v>
      </c>
      <c r="J1234" s="33" t="str">
        <f t="shared" si="19"/>
        <v>https://aiche.onlinelibrary.wiley.com/doi/abs/10.1002/prs.10091</v>
      </c>
    </row>
    <row r="1235" spans="1:10" ht="47.5" customHeight="1" x14ac:dyDescent="0.35">
      <c r="A1235" s="31">
        <v>1234</v>
      </c>
      <c r="B1235" s="31">
        <v>2005</v>
      </c>
      <c r="C1235" s="32" t="s">
        <v>6030</v>
      </c>
      <c r="D1235" s="32" t="s">
        <v>7998</v>
      </c>
      <c r="E1235" s="96" t="s">
        <v>7997</v>
      </c>
      <c r="F1235" s="31">
        <v>24</v>
      </c>
      <c r="G1235" s="31">
        <v>4</v>
      </c>
      <c r="H1235" s="31" t="s">
        <v>7999</v>
      </c>
      <c r="I1235" s="31" t="s">
        <v>8000</v>
      </c>
      <c r="J1235" s="33" t="str">
        <f t="shared" si="19"/>
        <v>https://aiche.onlinelibrary.wiley.com/doi/abs/10.1002/prs.10098</v>
      </c>
    </row>
    <row r="1236" spans="1:10" ht="47.5" customHeight="1" x14ac:dyDescent="0.35">
      <c r="A1236" s="31">
        <v>1235</v>
      </c>
      <c r="B1236" s="31">
        <v>2005</v>
      </c>
      <c r="C1236" s="32" t="s">
        <v>6030</v>
      </c>
      <c r="D1236" s="32" t="s">
        <v>8001</v>
      </c>
      <c r="E1236" s="96" t="s">
        <v>1409</v>
      </c>
      <c r="F1236" s="31">
        <v>24</v>
      </c>
      <c r="G1236" s="31">
        <v>4</v>
      </c>
      <c r="H1236" s="31" t="s">
        <v>8002</v>
      </c>
      <c r="I1236" s="31" t="s">
        <v>8003</v>
      </c>
      <c r="J1236" s="33" t="str">
        <f t="shared" si="19"/>
        <v>https://aiche.onlinelibrary.wiley.com/doi/abs/10.1002/prs.10095</v>
      </c>
    </row>
    <row r="1237" spans="1:10" ht="47.5" customHeight="1" x14ac:dyDescent="0.35">
      <c r="A1237" s="31">
        <v>1236</v>
      </c>
      <c r="B1237" s="31">
        <v>2005</v>
      </c>
      <c r="C1237" s="32" t="s">
        <v>6030</v>
      </c>
      <c r="D1237" s="32" t="s">
        <v>8005</v>
      </c>
      <c r="E1237" s="96" t="s">
        <v>8004</v>
      </c>
      <c r="F1237" s="31">
        <v>24</v>
      </c>
      <c r="G1237" s="31">
        <v>4</v>
      </c>
      <c r="H1237" s="31" t="s">
        <v>8006</v>
      </c>
      <c r="I1237" s="31" t="s">
        <v>8007</v>
      </c>
      <c r="J1237" s="33" t="str">
        <f t="shared" si="19"/>
        <v>https://aiche.onlinelibrary.wiley.com/doi/abs/10.1002/prs.10069</v>
      </c>
    </row>
    <row r="1238" spans="1:10" ht="47.5" customHeight="1" x14ac:dyDescent="0.35">
      <c r="A1238" s="31">
        <v>1237</v>
      </c>
      <c r="B1238" s="31">
        <v>2005</v>
      </c>
      <c r="C1238" s="32" t="s">
        <v>6030</v>
      </c>
      <c r="D1238" s="32" t="s">
        <v>8009</v>
      </c>
      <c r="E1238" s="96" t="s">
        <v>8008</v>
      </c>
      <c r="F1238" s="31">
        <v>24</v>
      </c>
      <c r="G1238" s="31">
        <v>4</v>
      </c>
      <c r="H1238" s="31" t="s">
        <v>7509</v>
      </c>
      <c r="I1238" s="31" t="s">
        <v>8010</v>
      </c>
      <c r="J1238" s="33" t="str">
        <f t="shared" si="19"/>
        <v>https://aiche.onlinelibrary.wiley.com/doi/abs/10.1002/prs.10077</v>
      </c>
    </row>
    <row r="1239" spans="1:10" ht="47.5" customHeight="1" x14ac:dyDescent="0.35">
      <c r="A1239" s="31">
        <v>1238</v>
      </c>
      <c r="B1239" s="31">
        <v>2005</v>
      </c>
      <c r="C1239" s="32" t="s">
        <v>6030</v>
      </c>
      <c r="D1239" s="32" t="s">
        <v>8012</v>
      </c>
      <c r="E1239" s="96" t="s">
        <v>8011</v>
      </c>
      <c r="F1239" s="31">
        <v>24</v>
      </c>
      <c r="G1239" s="31">
        <v>4</v>
      </c>
      <c r="H1239" s="31" t="s">
        <v>8013</v>
      </c>
      <c r="I1239" s="31" t="s">
        <v>8014</v>
      </c>
      <c r="J1239" s="33" t="str">
        <f t="shared" si="19"/>
        <v>https://aiche.onlinelibrary.wiley.com/doi/abs/10.1002/prs.10097</v>
      </c>
    </row>
    <row r="1240" spans="1:10" ht="47.5" customHeight="1" x14ac:dyDescent="0.35">
      <c r="A1240" s="31">
        <v>1239</v>
      </c>
      <c r="B1240" s="31">
        <v>2005</v>
      </c>
      <c r="C1240" s="32" t="s">
        <v>6030</v>
      </c>
      <c r="D1240" s="32" t="s">
        <v>8015</v>
      </c>
      <c r="E1240" s="96" t="s">
        <v>3545</v>
      </c>
      <c r="F1240" s="31">
        <v>24</v>
      </c>
      <c r="G1240" s="31">
        <v>4</v>
      </c>
      <c r="H1240" s="31" t="s">
        <v>8016</v>
      </c>
      <c r="I1240" s="31" t="s">
        <v>8017</v>
      </c>
      <c r="J1240" s="33" t="str">
        <f t="shared" si="19"/>
        <v>https://aiche.onlinelibrary.wiley.com/doi/abs/10.1002/prs.10094</v>
      </c>
    </row>
    <row r="1241" spans="1:10" ht="47.5" customHeight="1" x14ac:dyDescent="0.35">
      <c r="A1241" s="31">
        <v>1240</v>
      </c>
      <c r="B1241" s="31">
        <v>2005</v>
      </c>
      <c r="C1241" s="32" t="s">
        <v>6030</v>
      </c>
      <c r="D1241" s="32" t="s">
        <v>8019</v>
      </c>
      <c r="E1241" s="96" t="s">
        <v>8018</v>
      </c>
      <c r="F1241" s="31">
        <v>24</v>
      </c>
      <c r="G1241" s="31">
        <v>4</v>
      </c>
      <c r="H1241" s="31" t="s">
        <v>8020</v>
      </c>
      <c r="I1241" s="31" t="s">
        <v>8021</v>
      </c>
      <c r="J1241" s="33" t="str">
        <f t="shared" si="19"/>
        <v>https://aiche.onlinelibrary.wiley.com/doi/abs/10.1002/prs.10102</v>
      </c>
    </row>
    <row r="1242" spans="1:10" ht="47.5" customHeight="1" x14ac:dyDescent="0.35">
      <c r="A1242" s="31">
        <v>1241</v>
      </c>
      <c r="B1242" s="31">
        <v>2005</v>
      </c>
      <c r="C1242" s="32" t="s">
        <v>6030</v>
      </c>
      <c r="D1242" s="32" t="s">
        <v>8023</v>
      </c>
      <c r="E1242" s="96" t="s">
        <v>8022</v>
      </c>
      <c r="F1242" s="31">
        <v>24</v>
      </c>
      <c r="G1242" s="31">
        <v>4</v>
      </c>
      <c r="H1242" s="31" t="s">
        <v>8024</v>
      </c>
      <c r="I1242" s="31" t="s">
        <v>8025</v>
      </c>
      <c r="J1242" s="33" t="str">
        <f t="shared" si="19"/>
        <v>https://aiche.onlinelibrary.wiley.com/doi/abs/10.1002/prs.10101</v>
      </c>
    </row>
    <row r="1243" spans="1:10" ht="47.5" customHeight="1" x14ac:dyDescent="0.35">
      <c r="A1243" s="31">
        <v>1242</v>
      </c>
      <c r="B1243" s="31">
        <v>2005</v>
      </c>
      <c r="C1243" s="32" t="s">
        <v>6030</v>
      </c>
      <c r="D1243" s="32" t="s">
        <v>8027</v>
      </c>
      <c r="E1243" s="96" t="s">
        <v>8026</v>
      </c>
      <c r="F1243" s="31">
        <v>24</v>
      </c>
      <c r="G1243" s="31">
        <v>4</v>
      </c>
      <c r="H1243" s="31" t="s">
        <v>8028</v>
      </c>
      <c r="I1243" s="31" t="s">
        <v>8029</v>
      </c>
      <c r="J1243" s="33" t="str">
        <f t="shared" si="19"/>
        <v>https://aiche.onlinelibrary.wiley.com/doi/abs/10.1002/prs.10068</v>
      </c>
    </row>
    <row r="1244" spans="1:10" ht="47.5" customHeight="1" x14ac:dyDescent="0.35">
      <c r="A1244" s="31">
        <v>1243</v>
      </c>
      <c r="B1244" s="31">
        <v>2006</v>
      </c>
      <c r="C1244" s="32" t="s">
        <v>6030</v>
      </c>
      <c r="D1244" s="32" t="s">
        <v>8030</v>
      </c>
      <c r="E1244" s="96" t="s">
        <v>7780</v>
      </c>
      <c r="F1244" s="31">
        <v>25</v>
      </c>
      <c r="G1244" s="31">
        <v>1</v>
      </c>
      <c r="H1244" s="31" t="s">
        <v>5851</v>
      </c>
      <c r="I1244" s="31" t="s">
        <v>8031</v>
      </c>
      <c r="J1244" s="33" t="str">
        <f t="shared" si="19"/>
        <v>https://aiche.onlinelibrary.wiley.com/doi/abs/10.1002/prs.10123</v>
      </c>
    </row>
    <row r="1245" spans="1:10" ht="47.5" customHeight="1" x14ac:dyDescent="0.35">
      <c r="A1245" s="31">
        <v>1244</v>
      </c>
      <c r="B1245" s="31">
        <v>2006</v>
      </c>
      <c r="C1245" s="32" t="s">
        <v>6030</v>
      </c>
      <c r="D1245" s="32" t="s">
        <v>8033</v>
      </c>
      <c r="E1245" s="96" t="s">
        <v>8032</v>
      </c>
      <c r="F1245" s="31">
        <v>25</v>
      </c>
      <c r="G1245" s="31">
        <v>1</v>
      </c>
      <c r="H1245" s="31" t="s">
        <v>8034</v>
      </c>
      <c r="I1245" s="31" t="s">
        <v>8035</v>
      </c>
      <c r="J1245" s="33" t="str">
        <f t="shared" si="19"/>
        <v>https://aiche.onlinelibrary.wiley.com/doi/abs/10.1002/prs.10109</v>
      </c>
    </row>
    <row r="1246" spans="1:10" ht="47.5" customHeight="1" x14ac:dyDescent="0.35">
      <c r="A1246" s="31">
        <v>1245</v>
      </c>
      <c r="B1246" s="31">
        <v>2006</v>
      </c>
      <c r="C1246" s="32" t="s">
        <v>6030</v>
      </c>
      <c r="D1246" s="32" t="s">
        <v>8036</v>
      </c>
      <c r="E1246" s="96" t="s">
        <v>6209</v>
      </c>
      <c r="F1246" s="31">
        <v>25</v>
      </c>
      <c r="G1246" s="31">
        <v>1</v>
      </c>
      <c r="H1246" s="31" t="s">
        <v>8037</v>
      </c>
      <c r="I1246" s="31" t="s">
        <v>8038</v>
      </c>
      <c r="J1246" s="33" t="str">
        <f t="shared" si="19"/>
        <v>https://aiche.onlinelibrary.wiley.com/doi/abs/10.1002/prs.10111</v>
      </c>
    </row>
    <row r="1247" spans="1:10" ht="47.5" customHeight="1" x14ac:dyDescent="0.35">
      <c r="A1247" s="31">
        <v>1246</v>
      </c>
      <c r="B1247" s="31">
        <v>2006</v>
      </c>
      <c r="C1247" s="32" t="s">
        <v>6030</v>
      </c>
      <c r="D1247" s="32" t="s">
        <v>8039</v>
      </c>
      <c r="E1247" s="96" t="s">
        <v>3469</v>
      </c>
      <c r="F1247" s="31">
        <v>25</v>
      </c>
      <c r="G1247" s="31">
        <v>1</v>
      </c>
      <c r="H1247" s="31" t="s">
        <v>7667</v>
      </c>
      <c r="I1247" s="31" t="s">
        <v>8040</v>
      </c>
      <c r="J1247" s="33" t="str">
        <f t="shared" si="19"/>
        <v>https://aiche.onlinelibrary.wiley.com/doi/abs/10.1002/prs.10110</v>
      </c>
    </row>
    <row r="1248" spans="1:10" ht="47.5" customHeight="1" x14ac:dyDescent="0.35">
      <c r="A1248" s="31">
        <v>1247</v>
      </c>
      <c r="B1248" s="31">
        <v>2006</v>
      </c>
      <c r="C1248" s="32" t="s">
        <v>6030</v>
      </c>
      <c r="D1248" s="32" t="s">
        <v>8042</v>
      </c>
      <c r="E1248" s="96" t="s">
        <v>8041</v>
      </c>
      <c r="F1248" s="31">
        <v>25</v>
      </c>
      <c r="G1248" s="31">
        <v>1</v>
      </c>
      <c r="H1248" s="31" t="s">
        <v>8043</v>
      </c>
      <c r="I1248" s="31" t="s">
        <v>8044</v>
      </c>
      <c r="J1248" s="33" t="str">
        <f t="shared" si="19"/>
        <v>https://aiche.onlinelibrary.wiley.com/doi/abs/10.1002/prs.10108</v>
      </c>
    </row>
    <row r="1249" spans="1:10" ht="47.5" customHeight="1" x14ac:dyDescent="0.35">
      <c r="A1249" s="31">
        <v>1248</v>
      </c>
      <c r="B1249" s="31">
        <v>2006</v>
      </c>
      <c r="C1249" s="32" t="s">
        <v>6030</v>
      </c>
      <c r="D1249" s="32" t="s">
        <v>8046</v>
      </c>
      <c r="E1249" s="96" t="s">
        <v>8045</v>
      </c>
      <c r="F1249" s="31">
        <v>25</v>
      </c>
      <c r="G1249" s="31">
        <v>1</v>
      </c>
      <c r="H1249" s="31" t="s">
        <v>8047</v>
      </c>
      <c r="I1249" s="31" t="s">
        <v>8048</v>
      </c>
      <c r="J1249" s="33" t="str">
        <f t="shared" si="19"/>
        <v>https://aiche.onlinelibrary.wiley.com/doi/abs/10.1002/prs.10112</v>
      </c>
    </row>
    <row r="1250" spans="1:10" ht="47.5" customHeight="1" x14ac:dyDescent="0.35">
      <c r="A1250" s="31">
        <v>1249</v>
      </c>
      <c r="B1250" s="31">
        <v>2006</v>
      </c>
      <c r="C1250" s="32" t="s">
        <v>6030</v>
      </c>
      <c r="D1250" s="32" t="s">
        <v>8050</v>
      </c>
      <c r="E1250" s="96" t="s">
        <v>8049</v>
      </c>
      <c r="F1250" s="31">
        <v>25</v>
      </c>
      <c r="G1250" s="31">
        <v>1</v>
      </c>
      <c r="H1250" s="31" t="s">
        <v>8051</v>
      </c>
      <c r="I1250" s="31" t="s">
        <v>8052</v>
      </c>
      <c r="J1250" s="33" t="str">
        <f t="shared" si="19"/>
        <v>https://aiche.onlinelibrary.wiley.com/doi/abs/10.1002/prs.10114</v>
      </c>
    </row>
    <row r="1251" spans="1:10" ht="47.5" customHeight="1" x14ac:dyDescent="0.35">
      <c r="A1251" s="31">
        <v>1250</v>
      </c>
      <c r="B1251" s="31">
        <v>2006</v>
      </c>
      <c r="C1251" s="32" t="s">
        <v>6030</v>
      </c>
      <c r="D1251" s="32" t="s">
        <v>8054</v>
      </c>
      <c r="E1251" s="96" t="s">
        <v>8053</v>
      </c>
      <c r="F1251" s="31">
        <v>25</v>
      </c>
      <c r="G1251" s="31">
        <v>1</v>
      </c>
      <c r="H1251" s="31" t="s">
        <v>8055</v>
      </c>
      <c r="I1251" s="31" t="s">
        <v>8056</v>
      </c>
      <c r="J1251" s="33" t="str">
        <f t="shared" si="19"/>
        <v>https://aiche.onlinelibrary.wiley.com/doi/abs/10.1002/prs.10116</v>
      </c>
    </row>
    <row r="1252" spans="1:10" ht="47.5" customHeight="1" x14ac:dyDescent="0.35">
      <c r="A1252" s="31">
        <v>1251</v>
      </c>
      <c r="B1252" s="31">
        <v>2006</v>
      </c>
      <c r="C1252" s="32" t="s">
        <v>6030</v>
      </c>
      <c r="D1252" s="32" t="s">
        <v>8058</v>
      </c>
      <c r="E1252" s="96" t="s">
        <v>8057</v>
      </c>
      <c r="F1252" s="31">
        <v>25</v>
      </c>
      <c r="G1252" s="31">
        <v>1</v>
      </c>
      <c r="H1252" s="31" t="s">
        <v>6502</v>
      </c>
      <c r="I1252" s="31" t="s">
        <v>8059</v>
      </c>
      <c r="J1252" s="33" t="str">
        <f t="shared" si="19"/>
        <v>https://aiche.onlinelibrary.wiley.com/doi/abs/10.1002/prs.10117</v>
      </c>
    </row>
    <row r="1253" spans="1:10" ht="47.5" customHeight="1" x14ac:dyDescent="0.35">
      <c r="A1253" s="31">
        <v>1252</v>
      </c>
      <c r="B1253" s="31">
        <v>2006</v>
      </c>
      <c r="C1253" s="32" t="s">
        <v>6030</v>
      </c>
      <c r="D1253" s="32" t="s">
        <v>8061</v>
      </c>
      <c r="E1253" s="96" t="s">
        <v>8060</v>
      </c>
      <c r="F1253" s="31">
        <v>25</v>
      </c>
      <c r="G1253" s="31">
        <v>1</v>
      </c>
      <c r="H1253" s="31" t="s">
        <v>8062</v>
      </c>
      <c r="I1253" s="31" t="s">
        <v>8063</v>
      </c>
      <c r="J1253" s="33" t="str">
        <f t="shared" si="19"/>
        <v>https://aiche.onlinelibrary.wiley.com/doi/abs/10.1002/prs.10115</v>
      </c>
    </row>
    <row r="1254" spans="1:10" ht="47.5" customHeight="1" x14ac:dyDescent="0.35">
      <c r="A1254" s="31">
        <v>1253</v>
      </c>
      <c r="B1254" s="31">
        <v>2006</v>
      </c>
      <c r="C1254" s="32" t="s">
        <v>6030</v>
      </c>
      <c r="D1254" s="32" t="s">
        <v>8065</v>
      </c>
      <c r="E1254" s="96" t="s">
        <v>8064</v>
      </c>
      <c r="F1254" s="31">
        <v>25</v>
      </c>
      <c r="G1254" s="31">
        <v>1</v>
      </c>
      <c r="H1254" s="31" t="s">
        <v>8066</v>
      </c>
      <c r="I1254" s="31" t="s">
        <v>8067</v>
      </c>
      <c r="J1254" s="33" t="str">
        <f t="shared" si="19"/>
        <v>https://aiche.onlinelibrary.wiley.com/doi/abs/10.1002/prs.10122</v>
      </c>
    </row>
    <row r="1255" spans="1:10" ht="47.5" customHeight="1" x14ac:dyDescent="0.35">
      <c r="A1255" s="31">
        <v>1254</v>
      </c>
      <c r="B1255" s="31">
        <v>2006</v>
      </c>
      <c r="C1255" s="32" t="s">
        <v>6030</v>
      </c>
      <c r="D1255" s="32" t="s">
        <v>8069</v>
      </c>
      <c r="E1255" s="96" t="s">
        <v>8068</v>
      </c>
      <c r="F1255" s="31">
        <v>25</v>
      </c>
      <c r="G1255" s="31">
        <v>1</v>
      </c>
      <c r="H1255" s="31" t="s">
        <v>6997</v>
      </c>
      <c r="I1255" s="31" t="s">
        <v>8070</v>
      </c>
      <c r="J1255" s="33" t="str">
        <f t="shared" si="19"/>
        <v>https://aiche.onlinelibrary.wiley.com/doi/abs/10.1002/prs.10113</v>
      </c>
    </row>
    <row r="1256" spans="1:10" ht="47.5" customHeight="1" x14ac:dyDescent="0.35">
      <c r="A1256" s="31">
        <v>1255</v>
      </c>
      <c r="B1256" s="31">
        <v>2006</v>
      </c>
      <c r="C1256" s="32" t="s">
        <v>6030</v>
      </c>
      <c r="D1256" s="32" t="s">
        <v>8072</v>
      </c>
      <c r="E1256" s="96" t="s">
        <v>8071</v>
      </c>
      <c r="F1256" s="31">
        <v>25</v>
      </c>
      <c r="G1256" s="31">
        <v>1</v>
      </c>
      <c r="H1256" s="31" t="s">
        <v>8073</v>
      </c>
      <c r="I1256" s="31" t="s">
        <v>8074</v>
      </c>
      <c r="J1256" s="33" t="str">
        <f t="shared" si="19"/>
        <v>https://aiche.onlinelibrary.wiley.com/doi/abs/10.1002/prs.10120</v>
      </c>
    </row>
    <row r="1257" spans="1:10" ht="47.5" customHeight="1" x14ac:dyDescent="0.35">
      <c r="A1257" s="31">
        <v>1256</v>
      </c>
      <c r="B1257" s="31">
        <v>2006</v>
      </c>
      <c r="C1257" s="32" t="s">
        <v>6030</v>
      </c>
      <c r="D1257" s="32" t="s">
        <v>8076</v>
      </c>
      <c r="E1257" s="96" t="s">
        <v>8075</v>
      </c>
      <c r="F1257" s="31">
        <v>25</v>
      </c>
      <c r="G1257" s="31">
        <v>2</v>
      </c>
      <c r="H1257" s="31" t="s">
        <v>6694</v>
      </c>
      <c r="I1257" s="31" t="s">
        <v>8077</v>
      </c>
      <c r="J1257" s="33" t="str">
        <f t="shared" si="19"/>
        <v>https://aiche.onlinelibrary.wiley.com/doi/abs/10.1002/prs.10132</v>
      </c>
    </row>
    <row r="1258" spans="1:10" ht="47.5" customHeight="1" x14ac:dyDescent="0.35">
      <c r="A1258" s="31">
        <v>1257</v>
      </c>
      <c r="B1258" s="31">
        <v>2006</v>
      </c>
      <c r="C1258" s="32" t="s">
        <v>6030</v>
      </c>
      <c r="D1258" s="32" t="s">
        <v>8078</v>
      </c>
      <c r="E1258" s="96" t="s">
        <v>7780</v>
      </c>
      <c r="F1258" s="31">
        <v>25</v>
      </c>
      <c r="G1258" s="31">
        <v>2</v>
      </c>
      <c r="H1258" s="31" t="s">
        <v>7712</v>
      </c>
      <c r="I1258" s="31" t="s">
        <v>8079</v>
      </c>
      <c r="J1258" s="33" t="str">
        <f t="shared" si="19"/>
        <v>https://aiche.onlinelibrary.wiley.com/doi/abs/10.1002/prs.10134</v>
      </c>
    </row>
    <row r="1259" spans="1:10" ht="47.5" customHeight="1" x14ac:dyDescent="0.35">
      <c r="A1259" s="31">
        <v>1258</v>
      </c>
      <c r="B1259" s="31">
        <v>2006</v>
      </c>
      <c r="C1259" s="32" t="s">
        <v>6030</v>
      </c>
      <c r="D1259" s="32" t="s">
        <v>8080</v>
      </c>
      <c r="E1259" s="96" t="s">
        <v>3079</v>
      </c>
      <c r="F1259" s="31">
        <v>25</v>
      </c>
      <c r="G1259" s="31">
        <v>2</v>
      </c>
      <c r="H1259" s="31" t="s">
        <v>8081</v>
      </c>
      <c r="I1259" s="31" t="s">
        <v>8082</v>
      </c>
      <c r="J1259" s="33" t="str">
        <f t="shared" si="19"/>
        <v>https://aiche.onlinelibrary.wiley.com/doi/abs/10.1002/prs.10127</v>
      </c>
    </row>
    <row r="1260" spans="1:10" ht="47.5" customHeight="1" x14ac:dyDescent="0.35">
      <c r="A1260" s="31">
        <v>1259</v>
      </c>
      <c r="B1260" s="31">
        <v>2006</v>
      </c>
      <c r="C1260" s="32" t="s">
        <v>6030</v>
      </c>
      <c r="D1260" s="32" t="s">
        <v>8083</v>
      </c>
      <c r="E1260" s="96" t="s">
        <v>3401</v>
      </c>
      <c r="F1260" s="31">
        <v>25</v>
      </c>
      <c r="G1260" s="31">
        <v>2</v>
      </c>
      <c r="H1260" s="31" t="s">
        <v>4079</v>
      </c>
      <c r="I1260" s="31" t="s">
        <v>8084</v>
      </c>
      <c r="J1260" s="33" t="str">
        <f t="shared" si="19"/>
        <v>https://aiche.onlinelibrary.wiley.com/doi/abs/10.1002/prs.10118</v>
      </c>
    </row>
    <row r="1261" spans="1:10" ht="47.5" customHeight="1" x14ac:dyDescent="0.35">
      <c r="A1261" s="31">
        <v>1260</v>
      </c>
      <c r="B1261" s="31">
        <v>2006</v>
      </c>
      <c r="C1261" s="32" t="s">
        <v>6030</v>
      </c>
      <c r="D1261" s="32" t="s">
        <v>8085</v>
      </c>
      <c r="E1261" s="96" t="s">
        <v>1816</v>
      </c>
      <c r="F1261" s="31">
        <v>25</v>
      </c>
      <c r="G1261" s="31">
        <v>2</v>
      </c>
      <c r="H1261" s="31" t="s">
        <v>7892</v>
      </c>
      <c r="I1261" s="31" t="s">
        <v>8086</v>
      </c>
      <c r="J1261" s="33" t="str">
        <f t="shared" si="19"/>
        <v>https://aiche.onlinelibrary.wiley.com/doi/abs/10.1002/prs.10121</v>
      </c>
    </row>
    <row r="1262" spans="1:10" ht="47.5" customHeight="1" x14ac:dyDescent="0.35">
      <c r="A1262" s="31">
        <v>1261</v>
      </c>
      <c r="B1262" s="31">
        <v>2006</v>
      </c>
      <c r="C1262" s="32" t="s">
        <v>6030</v>
      </c>
      <c r="D1262" s="32" t="s">
        <v>8087</v>
      </c>
      <c r="E1262" s="96" t="s">
        <v>6629</v>
      </c>
      <c r="F1262" s="31">
        <v>25</v>
      </c>
      <c r="G1262" s="31">
        <v>2</v>
      </c>
      <c r="H1262" s="31" t="s">
        <v>8088</v>
      </c>
      <c r="I1262" s="31" t="s">
        <v>8089</v>
      </c>
      <c r="J1262" s="33" t="str">
        <f t="shared" si="19"/>
        <v>https://aiche.onlinelibrary.wiley.com/doi/abs/10.1002/prs.10119</v>
      </c>
    </row>
    <row r="1263" spans="1:10" ht="47.5" customHeight="1" x14ac:dyDescent="0.35">
      <c r="A1263" s="31">
        <v>1262</v>
      </c>
      <c r="B1263" s="31">
        <v>2006</v>
      </c>
      <c r="C1263" s="32" t="s">
        <v>6030</v>
      </c>
      <c r="D1263" s="32" t="s">
        <v>8091</v>
      </c>
      <c r="E1263" s="96" t="s">
        <v>8090</v>
      </c>
      <c r="F1263" s="31">
        <v>25</v>
      </c>
      <c r="G1263" s="31">
        <v>2</v>
      </c>
      <c r="H1263" s="31" t="s">
        <v>4785</v>
      </c>
      <c r="I1263" s="31" t="s">
        <v>8092</v>
      </c>
      <c r="J1263" s="33" t="str">
        <f t="shared" si="19"/>
        <v>https://aiche.onlinelibrary.wiley.com/doi/abs/10.1002/prs.10129</v>
      </c>
    </row>
    <row r="1264" spans="1:10" ht="47.5" customHeight="1" x14ac:dyDescent="0.35">
      <c r="A1264" s="31">
        <v>1263</v>
      </c>
      <c r="B1264" s="31">
        <v>2006</v>
      </c>
      <c r="C1264" s="32" t="s">
        <v>6030</v>
      </c>
      <c r="D1264" s="32" t="s">
        <v>8093</v>
      </c>
      <c r="E1264" s="96" t="s">
        <v>1012</v>
      </c>
      <c r="F1264" s="31">
        <v>25</v>
      </c>
      <c r="G1264" s="31">
        <v>2</v>
      </c>
      <c r="H1264" s="31" t="s">
        <v>8094</v>
      </c>
      <c r="I1264" s="31" t="s">
        <v>8095</v>
      </c>
      <c r="J1264" s="33" t="str">
        <f t="shared" si="19"/>
        <v>https://aiche.onlinelibrary.wiley.com/doi/abs/10.1002/prs.10126</v>
      </c>
    </row>
    <row r="1265" spans="1:10" ht="47.5" customHeight="1" x14ac:dyDescent="0.35">
      <c r="A1265" s="31">
        <v>1264</v>
      </c>
      <c r="B1265" s="31">
        <v>2006</v>
      </c>
      <c r="C1265" s="32" t="s">
        <v>6030</v>
      </c>
      <c r="D1265" s="32" t="s">
        <v>8096</v>
      </c>
      <c r="E1265" s="96" t="s">
        <v>7129</v>
      </c>
      <c r="F1265" s="31">
        <v>25</v>
      </c>
      <c r="G1265" s="31">
        <v>2</v>
      </c>
      <c r="H1265" s="31" t="s">
        <v>8097</v>
      </c>
      <c r="I1265" s="31" t="s">
        <v>8098</v>
      </c>
      <c r="J1265" s="33" t="str">
        <f t="shared" si="19"/>
        <v>https://aiche.onlinelibrary.wiley.com/doi/abs/10.1002/prs.10131</v>
      </c>
    </row>
    <row r="1266" spans="1:10" ht="47.5" customHeight="1" x14ac:dyDescent="0.35">
      <c r="A1266" s="31">
        <v>1265</v>
      </c>
      <c r="B1266" s="31">
        <v>2006</v>
      </c>
      <c r="C1266" s="32" t="s">
        <v>6030</v>
      </c>
      <c r="D1266" s="32" t="s">
        <v>8100</v>
      </c>
      <c r="E1266" s="96" t="s">
        <v>8099</v>
      </c>
      <c r="F1266" s="31">
        <v>25</v>
      </c>
      <c r="G1266" s="31">
        <v>2</v>
      </c>
      <c r="H1266" s="31" t="s">
        <v>8101</v>
      </c>
      <c r="I1266" s="31" t="s">
        <v>8102</v>
      </c>
      <c r="J1266" s="33" t="str">
        <f t="shared" si="19"/>
        <v>https://aiche.onlinelibrary.wiley.com/doi/abs/10.1002/prs.10124</v>
      </c>
    </row>
    <row r="1267" spans="1:10" ht="47.5" customHeight="1" x14ac:dyDescent="0.35">
      <c r="A1267" s="31">
        <v>1266</v>
      </c>
      <c r="B1267" s="31">
        <v>2006</v>
      </c>
      <c r="C1267" s="32" t="s">
        <v>6030</v>
      </c>
      <c r="D1267" s="32" t="s">
        <v>8104</v>
      </c>
      <c r="E1267" s="96" t="s">
        <v>8103</v>
      </c>
      <c r="F1267" s="31">
        <v>25</v>
      </c>
      <c r="G1267" s="31">
        <v>2</v>
      </c>
      <c r="H1267" s="31" t="s">
        <v>8105</v>
      </c>
      <c r="I1267" s="31" t="s">
        <v>8106</v>
      </c>
      <c r="J1267" s="33" t="str">
        <f t="shared" si="19"/>
        <v>https://aiche.onlinelibrary.wiley.com/doi/abs/10.1002/prs.10125</v>
      </c>
    </row>
    <row r="1268" spans="1:10" ht="47.5" customHeight="1" x14ac:dyDescent="0.35">
      <c r="A1268" s="31">
        <v>1267</v>
      </c>
      <c r="B1268" s="31">
        <v>2006</v>
      </c>
      <c r="C1268" s="32" t="s">
        <v>6030</v>
      </c>
      <c r="D1268" s="32" t="s">
        <v>8108</v>
      </c>
      <c r="E1268" s="96" t="s">
        <v>8107</v>
      </c>
      <c r="F1268" s="31">
        <v>25</v>
      </c>
      <c r="G1268" s="31">
        <v>2</v>
      </c>
      <c r="H1268" s="31" t="s">
        <v>8109</v>
      </c>
      <c r="I1268" s="31" t="s">
        <v>8110</v>
      </c>
      <c r="J1268" s="33" t="str">
        <f t="shared" si="19"/>
        <v>https://aiche.onlinelibrary.wiley.com/doi/abs/10.1002/prs.10128</v>
      </c>
    </row>
    <row r="1269" spans="1:10" ht="47.5" customHeight="1" x14ac:dyDescent="0.35">
      <c r="A1269" s="31">
        <v>1268</v>
      </c>
      <c r="B1269" s="31">
        <v>2006</v>
      </c>
      <c r="C1269" s="32" t="s">
        <v>6030</v>
      </c>
      <c r="D1269" s="32" t="s">
        <v>8111</v>
      </c>
      <c r="E1269" s="96" t="s">
        <v>7780</v>
      </c>
      <c r="F1269" s="31">
        <v>25</v>
      </c>
      <c r="G1269" s="31">
        <v>3</v>
      </c>
      <c r="H1269" s="31" t="s">
        <v>8112</v>
      </c>
      <c r="I1269" s="31" t="s">
        <v>8113</v>
      </c>
      <c r="J1269" s="33" t="str">
        <f t="shared" si="19"/>
        <v>https://aiche.onlinelibrary.wiley.com/doi/abs/10.1002/prs.10146</v>
      </c>
    </row>
    <row r="1270" spans="1:10" ht="47.5" customHeight="1" x14ac:dyDescent="0.35">
      <c r="A1270" s="31">
        <v>1269</v>
      </c>
      <c r="B1270" s="31">
        <v>2006</v>
      </c>
      <c r="C1270" s="32" t="s">
        <v>6030</v>
      </c>
      <c r="D1270" s="32" t="s">
        <v>8114</v>
      </c>
      <c r="E1270" s="96" t="s">
        <v>8075</v>
      </c>
      <c r="F1270" s="31">
        <v>25</v>
      </c>
      <c r="G1270" s="31">
        <v>3</v>
      </c>
      <c r="H1270" s="31" t="s">
        <v>8115</v>
      </c>
      <c r="I1270" s="31" t="s">
        <v>8116</v>
      </c>
      <c r="J1270" s="33" t="str">
        <f t="shared" si="19"/>
        <v>https://aiche.onlinelibrary.wiley.com/doi/abs/10.1002/prs.10130</v>
      </c>
    </row>
    <row r="1271" spans="1:10" ht="47.5" customHeight="1" x14ac:dyDescent="0.35">
      <c r="A1271" s="31">
        <v>1270</v>
      </c>
      <c r="B1271" s="31">
        <v>2006</v>
      </c>
      <c r="C1271" s="32" t="s">
        <v>6030</v>
      </c>
      <c r="D1271" s="32" t="s">
        <v>8117</v>
      </c>
      <c r="E1271" s="96" t="s">
        <v>1012</v>
      </c>
      <c r="F1271" s="31">
        <v>25</v>
      </c>
      <c r="G1271" s="31">
        <v>3</v>
      </c>
      <c r="H1271" s="31" t="s">
        <v>8118</v>
      </c>
      <c r="I1271" s="31" t="s">
        <v>8119</v>
      </c>
      <c r="J1271" s="33" t="str">
        <f t="shared" si="19"/>
        <v>https://aiche.onlinelibrary.wiley.com/doi/abs/10.1002/prs.10133</v>
      </c>
    </row>
    <row r="1272" spans="1:10" ht="47.5" customHeight="1" x14ac:dyDescent="0.35">
      <c r="A1272" s="31">
        <v>1271</v>
      </c>
      <c r="B1272" s="31">
        <v>2006</v>
      </c>
      <c r="C1272" s="32" t="s">
        <v>6030</v>
      </c>
      <c r="D1272" s="32" t="s">
        <v>8121</v>
      </c>
      <c r="E1272" s="96" t="s">
        <v>8120</v>
      </c>
      <c r="F1272" s="31">
        <v>25</v>
      </c>
      <c r="G1272" s="31">
        <v>3</v>
      </c>
      <c r="H1272" s="31" t="s">
        <v>8122</v>
      </c>
      <c r="I1272" s="31" t="s">
        <v>8123</v>
      </c>
      <c r="J1272" s="33" t="str">
        <f t="shared" si="19"/>
        <v>https://aiche.onlinelibrary.wiley.com/doi/abs/10.1002/prs.10135</v>
      </c>
    </row>
    <row r="1273" spans="1:10" ht="47.5" customHeight="1" x14ac:dyDescent="0.35">
      <c r="A1273" s="31">
        <v>1272</v>
      </c>
      <c r="B1273" s="31">
        <v>2006</v>
      </c>
      <c r="C1273" s="32" t="s">
        <v>6030</v>
      </c>
      <c r="D1273" s="32" t="s">
        <v>8125</v>
      </c>
      <c r="E1273" s="96" t="s">
        <v>8124</v>
      </c>
      <c r="F1273" s="31">
        <v>25</v>
      </c>
      <c r="G1273" s="31">
        <v>3</v>
      </c>
      <c r="H1273" s="31" t="s">
        <v>8126</v>
      </c>
      <c r="I1273" s="31" t="s">
        <v>8127</v>
      </c>
      <c r="J1273" s="33" t="str">
        <f t="shared" si="19"/>
        <v>https://aiche.onlinelibrary.wiley.com/doi/abs/10.1002/prs.10138</v>
      </c>
    </row>
    <row r="1274" spans="1:10" ht="47.5" customHeight="1" x14ac:dyDescent="0.35">
      <c r="A1274" s="31">
        <v>1273</v>
      </c>
      <c r="B1274" s="31">
        <v>2006</v>
      </c>
      <c r="C1274" s="32" t="s">
        <v>6030</v>
      </c>
      <c r="D1274" s="32" t="s">
        <v>8129</v>
      </c>
      <c r="E1274" s="96" t="s">
        <v>8128</v>
      </c>
      <c r="F1274" s="31">
        <v>25</v>
      </c>
      <c r="G1274" s="31">
        <v>3</v>
      </c>
      <c r="H1274" s="31" t="s">
        <v>8130</v>
      </c>
      <c r="I1274" s="31" t="s">
        <v>8131</v>
      </c>
      <c r="J1274" s="33" t="str">
        <f t="shared" si="19"/>
        <v>https://aiche.onlinelibrary.wiley.com/doi/abs/10.1002/prs.10141</v>
      </c>
    </row>
    <row r="1275" spans="1:10" ht="47.5" customHeight="1" x14ac:dyDescent="0.35">
      <c r="A1275" s="31">
        <v>1274</v>
      </c>
      <c r="B1275" s="31">
        <v>2006</v>
      </c>
      <c r="C1275" s="32" t="s">
        <v>6030</v>
      </c>
      <c r="D1275" s="32" t="s">
        <v>8133</v>
      </c>
      <c r="E1275" s="96" t="s">
        <v>8132</v>
      </c>
      <c r="F1275" s="31">
        <v>25</v>
      </c>
      <c r="G1275" s="31">
        <v>3</v>
      </c>
      <c r="H1275" s="31" t="s">
        <v>7481</v>
      </c>
      <c r="I1275" s="31" t="s">
        <v>8134</v>
      </c>
      <c r="J1275" s="33" t="str">
        <f t="shared" si="19"/>
        <v>https://aiche.onlinelibrary.wiley.com/doi/abs/10.1002/prs.10142</v>
      </c>
    </row>
    <row r="1276" spans="1:10" ht="47.5" customHeight="1" x14ac:dyDescent="0.35">
      <c r="A1276" s="31">
        <v>1275</v>
      </c>
      <c r="B1276" s="31">
        <v>2006</v>
      </c>
      <c r="C1276" s="32" t="s">
        <v>6030</v>
      </c>
      <c r="D1276" s="32" t="s">
        <v>8136</v>
      </c>
      <c r="E1276" s="96" t="s">
        <v>8135</v>
      </c>
      <c r="F1276" s="31">
        <v>25</v>
      </c>
      <c r="G1276" s="31">
        <v>3</v>
      </c>
      <c r="H1276" s="31" t="s">
        <v>7485</v>
      </c>
      <c r="I1276" s="31" t="s">
        <v>8137</v>
      </c>
      <c r="J1276" s="33" t="str">
        <f t="shared" si="19"/>
        <v>https://aiche.onlinelibrary.wiley.com/doi/abs/10.1002/prs.10136</v>
      </c>
    </row>
    <row r="1277" spans="1:10" ht="47.5" customHeight="1" x14ac:dyDescent="0.35">
      <c r="A1277" s="31">
        <v>1276</v>
      </c>
      <c r="B1277" s="31">
        <v>2006</v>
      </c>
      <c r="C1277" s="32" t="s">
        <v>6030</v>
      </c>
      <c r="D1277" s="32" t="s">
        <v>8139</v>
      </c>
      <c r="E1277" s="96" t="s">
        <v>8138</v>
      </c>
      <c r="F1277" s="31">
        <v>25</v>
      </c>
      <c r="G1277" s="31">
        <v>3</v>
      </c>
      <c r="H1277" s="31" t="s">
        <v>8140</v>
      </c>
      <c r="I1277" s="31" t="s">
        <v>8141</v>
      </c>
      <c r="J1277" s="33" t="str">
        <f t="shared" si="19"/>
        <v>https://aiche.onlinelibrary.wiley.com/doi/abs/10.1002/prs.10137</v>
      </c>
    </row>
    <row r="1278" spans="1:10" ht="47.5" customHeight="1" x14ac:dyDescent="0.35">
      <c r="A1278" s="31">
        <v>1277</v>
      </c>
      <c r="B1278" s="31">
        <v>2006</v>
      </c>
      <c r="C1278" s="32" t="s">
        <v>6030</v>
      </c>
      <c r="D1278" s="32" t="s">
        <v>8143</v>
      </c>
      <c r="E1278" s="96" t="s">
        <v>8142</v>
      </c>
      <c r="F1278" s="31">
        <v>25</v>
      </c>
      <c r="G1278" s="31">
        <v>3</v>
      </c>
      <c r="H1278" s="31" t="s">
        <v>8144</v>
      </c>
      <c r="I1278" s="31" t="s">
        <v>8145</v>
      </c>
      <c r="J1278" s="33" t="str">
        <f t="shared" si="19"/>
        <v>https://aiche.onlinelibrary.wiley.com/doi/abs/10.1002/prs.10140</v>
      </c>
    </row>
    <row r="1279" spans="1:10" ht="47.5" customHeight="1" x14ac:dyDescent="0.35">
      <c r="A1279" s="31">
        <v>1278</v>
      </c>
      <c r="B1279" s="31">
        <v>2006</v>
      </c>
      <c r="C1279" s="32" t="s">
        <v>6030</v>
      </c>
      <c r="D1279" s="32" t="s">
        <v>8147</v>
      </c>
      <c r="E1279" s="96" t="s">
        <v>8146</v>
      </c>
      <c r="F1279" s="31">
        <v>25</v>
      </c>
      <c r="G1279" s="31">
        <v>3</v>
      </c>
      <c r="H1279" s="31" t="s">
        <v>6798</v>
      </c>
      <c r="I1279" s="31" t="s">
        <v>8148</v>
      </c>
      <c r="J1279" s="33" t="str">
        <f t="shared" si="19"/>
        <v>https://aiche.onlinelibrary.wiley.com/doi/abs/10.1002/prs.10139</v>
      </c>
    </row>
    <row r="1280" spans="1:10" ht="47.5" customHeight="1" x14ac:dyDescent="0.35">
      <c r="A1280" s="31">
        <v>1279</v>
      </c>
      <c r="B1280" s="31">
        <v>2006</v>
      </c>
      <c r="C1280" s="32" t="s">
        <v>6030</v>
      </c>
      <c r="D1280" s="32" t="s">
        <v>8150</v>
      </c>
      <c r="E1280" s="96" t="s">
        <v>8149</v>
      </c>
      <c r="F1280" s="31">
        <v>25</v>
      </c>
      <c r="G1280" s="31">
        <v>4</v>
      </c>
      <c r="H1280" s="31" t="s">
        <v>8151</v>
      </c>
      <c r="I1280" s="31" t="s">
        <v>8152</v>
      </c>
      <c r="J1280" s="33" t="str">
        <f t="shared" si="19"/>
        <v>https://aiche.onlinelibrary.wiley.com/doi/abs/10.1002/prs.10168</v>
      </c>
    </row>
    <row r="1281" spans="1:10" ht="47.5" customHeight="1" x14ac:dyDescent="0.35">
      <c r="A1281" s="31">
        <v>1280</v>
      </c>
      <c r="B1281" s="31">
        <v>2006</v>
      </c>
      <c r="C1281" s="32" t="s">
        <v>6030</v>
      </c>
      <c r="D1281" s="32" t="s">
        <v>8153</v>
      </c>
      <c r="E1281" s="96"/>
      <c r="F1281" s="31">
        <v>25</v>
      </c>
      <c r="G1281" s="31">
        <v>4</v>
      </c>
      <c r="H1281" s="31" t="s">
        <v>8151</v>
      </c>
      <c r="I1281" s="31" t="s">
        <v>8154</v>
      </c>
      <c r="J1281" s="33" t="str">
        <f t="shared" si="19"/>
        <v>https://aiche.onlinelibrary.wiley.com/doi/abs/10.1002/prs.10179</v>
      </c>
    </row>
    <row r="1282" spans="1:10" ht="47.5" customHeight="1" x14ac:dyDescent="0.35">
      <c r="A1282" s="31">
        <v>1281</v>
      </c>
      <c r="B1282" s="31">
        <v>2006</v>
      </c>
      <c r="C1282" s="32" t="s">
        <v>6030</v>
      </c>
      <c r="D1282" s="32" t="s">
        <v>8150</v>
      </c>
      <c r="E1282" s="96" t="s">
        <v>6209</v>
      </c>
      <c r="F1282" s="31">
        <v>25</v>
      </c>
      <c r="G1282" s="31">
        <v>4</v>
      </c>
      <c r="H1282" s="31" t="s">
        <v>8155</v>
      </c>
      <c r="I1282" s="31" t="s">
        <v>8156</v>
      </c>
      <c r="J1282" s="33" t="str">
        <f t="shared" si="19"/>
        <v>https://aiche.onlinelibrary.wiley.com/doi/abs/10.1002/prs.10177</v>
      </c>
    </row>
    <row r="1283" spans="1:10" ht="47.5" customHeight="1" x14ac:dyDescent="0.35">
      <c r="A1283" s="31">
        <v>1282</v>
      </c>
      <c r="B1283" s="31">
        <v>2006</v>
      </c>
      <c r="C1283" s="32" t="s">
        <v>6030</v>
      </c>
      <c r="D1283" s="32" t="s">
        <v>8158</v>
      </c>
      <c r="E1283" s="96" t="s">
        <v>8157</v>
      </c>
      <c r="F1283" s="31">
        <v>25</v>
      </c>
      <c r="G1283" s="31">
        <v>4</v>
      </c>
      <c r="H1283" s="31" t="s">
        <v>8159</v>
      </c>
      <c r="I1283" s="31" t="s">
        <v>8160</v>
      </c>
      <c r="J1283" s="33" t="str">
        <f t="shared" ref="J1283:J1346" si="20">HYPERLINK(I1283)</f>
        <v>https://aiche.onlinelibrary.wiley.com/doi/abs/10.1002/prs.10169</v>
      </c>
    </row>
    <row r="1284" spans="1:10" ht="47.5" customHeight="1" x14ac:dyDescent="0.35">
      <c r="A1284" s="31">
        <v>1283</v>
      </c>
      <c r="B1284" s="31">
        <v>2006</v>
      </c>
      <c r="C1284" s="32" t="s">
        <v>6030</v>
      </c>
      <c r="D1284" s="32" t="s">
        <v>8161</v>
      </c>
      <c r="E1284" s="96" t="s">
        <v>1553</v>
      </c>
      <c r="F1284" s="31">
        <v>25</v>
      </c>
      <c r="G1284" s="31">
        <v>4</v>
      </c>
      <c r="H1284" s="31" t="s">
        <v>8162</v>
      </c>
      <c r="I1284" s="31" t="s">
        <v>8163</v>
      </c>
      <c r="J1284" s="33" t="str">
        <f t="shared" si="20"/>
        <v>https://aiche.onlinelibrary.wiley.com/doi/abs/10.1002/prs.10170</v>
      </c>
    </row>
    <row r="1285" spans="1:10" ht="47.5" customHeight="1" x14ac:dyDescent="0.35">
      <c r="A1285" s="31">
        <v>1284</v>
      </c>
      <c r="B1285" s="31">
        <v>2006</v>
      </c>
      <c r="C1285" s="32" t="s">
        <v>6030</v>
      </c>
      <c r="D1285" s="32" t="s">
        <v>8165</v>
      </c>
      <c r="E1285" s="96" t="s">
        <v>8164</v>
      </c>
      <c r="F1285" s="31">
        <v>25</v>
      </c>
      <c r="G1285" s="31">
        <v>4</v>
      </c>
      <c r="H1285" s="31" t="s">
        <v>8162</v>
      </c>
      <c r="I1285" s="31" t="s">
        <v>8166</v>
      </c>
      <c r="J1285" s="33" t="str">
        <f t="shared" si="20"/>
        <v>https://aiche.onlinelibrary.wiley.com/doi/abs/10.1002/prs.10173</v>
      </c>
    </row>
    <row r="1286" spans="1:10" ht="47.5" customHeight="1" x14ac:dyDescent="0.35">
      <c r="A1286" s="31">
        <v>1285</v>
      </c>
      <c r="B1286" s="31">
        <v>2006</v>
      </c>
      <c r="C1286" s="32" t="s">
        <v>6030</v>
      </c>
      <c r="D1286" s="32" t="s">
        <v>8168</v>
      </c>
      <c r="E1286" s="96" t="s">
        <v>8167</v>
      </c>
      <c r="F1286" s="31">
        <v>25</v>
      </c>
      <c r="G1286" s="31">
        <v>4</v>
      </c>
      <c r="H1286" s="31" t="s">
        <v>8169</v>
      </c>
      <c r="I1286" s="31" t="s">
        <v>8170</v>
      </c>
      <c r="J1286" s="33" t="str">
        <f t="shared" si="20"/>
        <v>https://aiche.onlinelibrary.wiley.com/doi/abs/10.1002/prs.10175</v>
      </c>
    </row>
    <row r="1287" spans="1:10" ht="47.5" customHeight="1" x14ac:dyDescent="0.35">
      <c r="A1287" s="31">
        <v>1286</v>
      </c>
      <c r="B1287" s="31">
        <v>2006</v>
      </c>
      <c r="C1287" s="32" t="s">
        <v>6030</v>
      </c>
      <c r="D1287" s="32" t="s">
        <v>8171</v>
      </c>
      <c r="E1287" s="96" t="s">
        <v>7780</v>
      </c>
      <c r="F1287" s="31">
        <v>25</v>
      </c>
      <c r="G1287" s="31">
        <v>4</v>
      </c>
      <c r="H1287" s="31" t="s">
        <v>8169</v>
      </c>
      <c r="I1287" s="31" t="s">
        <v>8172</v>
      </c>
      <c r="J1287" s="33" t="str">
        <f t="shared" si="20"/>
        <v>https://aiche.onlinelibrary.wiley.com/doi/abs/10.1002/prs.10165</v>
      </c>
    </row>
    <row r="1288" spans="1:10" ht="47.5" customHeight="1" x14ac:dyDescent="0.35">
      <c r="A1288" s="31">
        <v>1287</v>
      </c>
      <c r="B1288" s="31">
        <v>2006</v>
      </c>
      <c r="C1288" s="32" t="s">
        <v>6030</v>
      </c>
      <c r="D1288" s="32" t="s">
        <v>8173</v>
      </c>
      <c r="E1288" s="96" t="s">
        <v>5132</v>
      </c>
      <c r="F1288" s="31">
        <v>25</v>
      </c>
      <c r="G1288" s="31">
        <v>4</v>
      </c>
      <c r="H1288" s="31" t="s">
        <v>8174</v>
      </c>
      <c r="I1288" s="31" t="s">
        <v>8175</v>
      </c>
      <c r="J1288" s="33" t="str">
        <f t="shared" si="20"/>
        <v>https://aiche.onlinelibrary.wiley.com/doi/abs/10.1002/prs.10147</v>
      </c>
    </row>
    <row r="1289" spans="1:10" ht="47.5" customHeight="1" x14ac:dyDescent="0.35">
      <c r="A1289" s="31">
        <v>1288</v>
      </c>
      <c r="B1289" s="31">
        <v>2006</v>
      </c>
      <c r="C1289" s="32" t="s">
        <v>6030</v>
      </c>
      <c r="D1289" s="32" t="s">
        <v>8177</v>
      </c>
      <c r="E1289" s="96" t="s">
        <v>8176</v>
      </c>
      <c r="F1289" s="31">
        <v>25</v>
      </c>
      <c r="G1289" s="31">
        <v>4</v>
      </c>
      <c r="H1289" s="31" t="s">
        <v>8178</v>
      </c>
      <c r="I1289" s="31" t="s">
        <v>8179</v>
      </c>
      <c r="J1289" s="33" t="str">
        <f t="shared" si="20"/>
        <v>https://aiche.onlinelibrary.wiley.com/doi/abs/10.1002/prs.10163</v>
      </c>
    </row>
    <row r="1290" spans="1:10" ht="47.5" customHeight="1" x14ac:dyDescent="0.35">
      <c r="A1290" s="31">
        <v>1289</v>
      </c>
      <c r="B1290" s="31">
        <v>2006</v>
      </c>
      <c r="C1290" s="32" t="s">
        <v>6030</v>
      </c>
      <c r="D1290" s="32" t="s">
        <v>8181</v>
      </c>
      <c r="E1290" s="96" t="s">
        <v>8180</v>
      </c>
      <c r="F1290" s="31">
        <v>25</v>
      </c>
      <c r="G1290" s="31">
        <v>4</v>
      </c>
      <c r="H1290" s="31" t="s">
        <v>8182</v>
      </c>
      <c r="I1290" s="31" t="s">
        <v>8183</v>
      </c>
      <c r="J1290" s="33" t="str">
        <f t="shared" si="20"/>
        <v>https://aiche.onlinelibrary.wiley.com/doi/abs/10.1002/prs.10149</v>
      </c>
    </row>
    <row r="1291" spans="1:10" ht="47.5" customHeight="1" x14ac:dyDescent="0.35">
      <c r="A1291" s="31">
        <v>1290</v>
      </c>
      <c r="B1291" s="31">
        <v>2006</v>
      </c>
      <c r="C1291" s="32" t="s">
        <v>6030</v>
      </c>
      <c r="D1291" s="32" t="s">
        <v>8184</v>
      </c>
      <c r="E1291" s="96" t="s">
        <v>3186</v>
      </c>
      <c r="F1291" s="31">
        <v>25</v>
      </c>
      <c r="G1291" s="31">
        <v>4</v>
      </c>
      <c r="H1291" s="31" t="s">
        <v>8185</v>
      </c>
      <c r="I1291" s="31" t="s">
        <v>8186</v>
      </c>
      <c r="J1291" s="33" t="str">
        <f t="shared" si="20"/>
        <v>https://aiche.onlinelibrary.wiley.com/doi/abs/10.1002/prs.10151</v>
      </c>
    </row>
    <row r="1292" spans="1:10" ht="47.5" customHeight="1" x14ac:dyDescent="0.35">
      <c r="A1292" s="31">
        <v>1291</v>
      </c>
      <c r="B1292" s="31">
        <v>2006</v>
      </c>
      <c r="C1292" s="32" t="s">
        <v>6030</v>
      </c>
      <c r="D1292" s="32" t="s">
        <v>8188</v>
      </c>
      <c r="E1292" s="96" t="s">
        <v>8187</v>
      </c>
      <c r="F1292" s="31">
        <v>25</v>
      </c>
      <c r="G1292" s="31">
        <v>4</v>
      </c>
      <c r="H1292" s="31" t="s">
        <v>8189</v>
      </c>
      <c r="I1292" s="31" t="s">
        <v>8190</v>
      </c>
      <c r="J1292" s="33" t="str">
        <f t="shared" si="20"/>
        <v>https://aiche.onlinelibrary.wiley.com/doi/abs/10.1002/prs.10155</v>
      </c>
    </row>
    <row r="1293" spans="1:10" ht="47.5" customHeight="1" x14ac:dyDescent="0.35">
      <c r="A1293" s="31">
        <v>1292</v>
      </c>
      <c r="B1293" s="31">
        <v>2006</v>
      </c>
      <c r="C1293" s="32" t="s">
        <v>6030</v>
      </c>
      <c r="D1293" s="32" t="s">
        <v>8192</v>
      </c>
      <c r="E1293" s="96" t="s">
        <v>8191</v>
      </c>
      <c r="F1293" s="31">
        <v>25</v>
      </c>
      <c r="G1293" s="31">
        <v>4</v>
      </c>
      <c r="H1293" s="31" t="s">
        <v>8193</v>
      </c>
      <c r="I1293" s="31" t="s">
        <v>8194</v>
      </c>
      <c r="J1293" s="33" t="str">
        <f t="shared" si="20"/>
        <v>https://aiche.onlinelibrary.wiley.com/doi/abs/10.1002/prs.10150</v>
      </c>
    </row>
    <row r="1294" spans="1:10" ht="47.5" customHeight="1" x14ac:dyDescent="0.35">
      <c r="A1294" s="31">
        <v>1293</v>
      </c>
      <c r="B1294" s="31">
        <v>2006</v>
      </c>
      <c r="C1294" s="32" t="s">
        <v>6030</v>
      </c>
      <c r="D1294" s="32" t="s">
        <v>8196</v>
      </c>
      <c r="E1294" s="96" t="s">
        <v>8195</v>
      </c>
      <c r="F1294" s="31">
        <v>25</v>
      </c>
      <c r="G1294" s="31">
        <v>4</v>
      </c>
      <c r="H1294" s="31" t="s">
        <v>8197</v>
      </c>
      <c r="I1294" s="31" t="s">
        <v>8198</v>
      </c>
      <c r="J1294" s="33" t="str">
        <f t="shared" si="20"/>
        <v>https://aiche.onlinelibrary.wiley.com/doi/abs/10.1002/prs.10156</v>
      </c>
    </row>
    <row r="1295" spans="1:10" ht="47.5" customHeight="1" x14ac:dyDescent="0.35">
      <c r="A1295" s="31">
        <v>1294</v>
      </c>
      <c r="B1295" s="31">
        <v>2006</v>
      </c>
      <c r="C1295" s="32" t="s">
        <v>6030</v>
      </c>
      <c r="D1295" s="32" t="s">
        <v>8199</v>
      </c>
      <c r="E1295" s="96" t="s">
        <v>7997</v>
      </c>
      <c r="F1295" s="31">
        <v>25</v>
      </c>
      <c r="G1295" s="31">
        <v>4</v>
      </c>
      <c r="H1295" s="31" t="s">
        <v>8200</v>
      </c>
      <c r="I1295" s="31" t="s">
        <v>8201</v>
      </c>
      <c r="J1295" s="33" t="str">
        <f t="shared" si="20"/>
        <v>https://aiche.onlinelibrary.wiley.com/doi/abs/10.1002/prs.10160</v>
      </c>
    </row>
    <row r="1296" spans="1:10" ht="47.5" customHeight="1" x14ac:dyDescent="0.35">
      <c r="A1296" s="31">
        <v>1295</v>
      </c>
      <c r="B1296" s="31">
        <v>2006</v>
      </c>
      <c r="C1296" s="32" t="s">
        <v>6030</v>
      </c>
      <c r="D1296" s="32" t="s">
        <v>8203</v>
      </c>
      <c r="E1296" s="96" t="s">
        <v>8202</v>
      </c>
      <c r="F1296" s="31">
        <v>25</v>
      </c>
      <c r="G1296" s="31">
        <v>4</v>
      </c>
      <c r="H1296" s="31" t="s">
        <v>8204</v>
      </c>
      <c r="I1296" s="31" t="s">
        <v>8205</v>
      </c>
      <c r="J1296" s="33" t="str">
        <f t="shared" si="20"/>
        <v>https://aiche.onlinelibrary.wiley.com/doi/abs/10.1002/prs.10143</v>
      </c>
    </row>
    <row r="1297" spans="1:10" ht="47.5" customHeight="1" x14ac:dyDescent="0.35">
      <c r="A1297" s="31">
        <v>1296</v>
      </c>
      <c r="B1297" s="31">
        <v>2006</v>
      </c>
      <c r="C1297" s="32" t="s">
        <v>6030</v>
      </c>
      <c r="D1297" s="32" t="s">
        <v>8207</v>
      </c>
      <c r="E1297" s="96" t="s">
        <v>8206</v>
      </c>
      <c r="F1297" s="31">
        <v>25</v>
      </c>
      <c r="G1297" s="31">
        <v>4</v>
      </c>
      <c r="H1297" s="31" t="s">
        <v>8208</v>
      </c>
      <c r="I1297" s="31" t="s">
        <v>8209</v>
      </c>
      <c r="J1297" s="33" t="str">
        <f t="shared" si="20"/>
        <v>https://aiche.onlinelibrary.wiley.com/doi/abs/10.1002/prs.10145</v>
      </c>
    </row>
    <row r="1298" spans="1:10" ht="47.5" customHeight="1" x14ac:dyDescent="0.35">
      <c r="A1298" s="31">
        <v>1297</v>
      </c>
      <c r="B1298" s="31">
        <v>2006</v>
      </c>
      <c r="C1298" s="32" t="s">
        <v>6030</v>
      </c>
      <c r="D1298" s="32" t="s">
        <v>8211</v>
      </c>
      <c r="E1298" s="96" t="s">
        <v>8210</v>
      </c>
      <c r="F1298" s="31">
        <v>25</v>
      </c>
      <c r="G1298" s="31">
        <v>4</v>
      </c>
      <c r="H1298" s="31" t="s">
        <v>8212</v>
      </c>
      <c r="I1298" s="31" t="s">
        <v>8213</v>
      </c>
      <c r="J1298" s="33" t="str">
        <f t="shared" si="20"/>
        <v>https://aiche.onlinelibrary.wiley.com/doi/abs/10.1002/prs.10144</v>
      </c>
    </row>
    <row r="1299" spans="1:10" ht="47.5" customHeight="1" x14ac:dyDescent="0.35">
      <c r="A1299" s="31">
        <v>1298</v>
      </c>
      <c r="B1299" s="31">
        <v>2006</v>
      </c>
      <c r="C1299" s="32" t="s">
        <v>6030</v>
      </c>
      <c r="D1299" s="32" t="s">
        <v>8215</v>
      </c>
      <c r="E1299" s="96" t="s">
        <v>8214</v>
      </c>
      <c r="F1299" s="31">
        <v>25</v>
      </c>
      <c r="G1299" s="31">
        <v>4</v>
      </c>
      <c r="H1299" s="31" t="s">
        <v>8216</v>
      </c>
      <c r="I1299" s="31" t="s">
        <v>8217</v>
      </c>
      <c r="J1299" s="33" t="str">
        <f t="shared" si="20"/>
        <v>https://aiche.onlinelibrary.wiley.com/doi/abs/10.1002/prs.10158</v>
      </c>
    </row>
    <row r="1300" spans="1:10" ht="47.5" customHeight="1" x14ac:dyDescent="0.35">
      <c r="A1300" s="31">
        <v>1299</v>
      </c>
      <c r="B1300" s="31">
        <v>2007</v>
      </c>
      <c r="C1300" s="32" t="s">
        <v>6030</v>
      </c>
      <c r="D1300" s="32" t="s">
        <v>8218</v>
      </c>
      <c r="E1300" s="96" t="s">
        <v>1826</v>
      </c>
      <c r="F1300" s="31">
        <v>26</v>
      </c>
      <c r="G1300" s="31">
        <v>1</v>
      </c>
      <c r="H1300" s="31" t="s">
        <v>5851</v>
      </c>
      <c r="I1300" s="31" t="s">
        <v>8219</v>
      </c>
      <c r="J1300" s="33" t="str">
        <f t="shared" si="20"/>
        <v>https://aiche.onlinelibrary.wiley.com/doi/abs/10.1002/prs.10190</v>
      </c>
    </row>
    <row r="1301" spans="1:10" ht="47.5" customHeight="1" x14ac:dyDescent="0.35">
      <c r="A1301" s="31">
        <v>1300</v>
      </c>
      <c r="B1301" s="31">
        <v>2007</v>
      </c>
      <c r="C1301" s="32" t="s">
        <v>6030</v>
      </c>
      <c r="D1301" s="32" t="s">
        <v>8220</v>
      </c>
      <c r="E1301" s="96" t="s">
        <v>4879</v>
      </c>
      <c r="F1301" s="31">
        <v>26</v>
      </c>
      <c r="G1301" s="31">
        <v>1</v>
      </c>
      <c r="H1301" s="31" t="s">
        <v>6168</v>
      </c>
      <c r="I1301" s="31" t="s">
        <v>8221</v>
      </c>
      <c r="J1301" s="33" t="str">
        <f t="shared" si="20"/>
        <v>https://aiche.onlinelibrary.wiley.com/doi/abs/10.1002/prs.10188</v>
      </c>
    </row>
    <row r="1302" spans="1:10" ht="47.5" customHeight="1" x14ac:dyDescent="0.35">
      <c r="A1302" s="31">
        <v>1301</v>
      </c>
      <c r="B1302" s="31">
        <v>2007</v>
      </c>
      <c r="C1302" s="32" t="s">
        <v>6030</v>
      </c>
      <c r="D1302" s="32" t="s">
        <v>8223</v>
      </c>
      <c r="E1302" s="96" t="s">
        <v>8222</v>
      </c>
      <c r="F1302" s="31">
        <v>26</v>
      </c>
      <c r="G1302" s="31">
        <v>1</v>
      </c>
      <c r="H1302" s="31" t="s">
        <v>6171</v>
      </c>
      <c r="I1302" s="31" t="s">
        <v>8224</v>
      </c>
      <c r="J1302" s="33" t="str">
        <f t="shared" si="20"/>
        <v>https://aiche.onlinelibrary.wiley.com/doi/abs/10.1002/prs.10182</v>
      </c>
    </row>
    <row r="1303" spans="1:10" ht="47.5" customHeight="1" x14ac:dyDescent="0.35">
      <c r="A1303" s="31">
        <v>1302</v>
      </c>
      <c r="B1303" s="31">
        <v>2007</v>
      </c>
      <c r="C1303" s="32" t="s">
        <v>6030</v>
      </c>
      <c r="D1303" s="32" t="s">
        <v>8226</v>
      </c>
      <c r="E1303" s="96" t="s">
        <v>8225</v>
      </c>
      <c r="F1303" s="31">
        <v>26</v>
      </c>
      <c r="G1303" s="31">
        <v>1</v>
      </c>
      <c r="H1303" s="31" t="s">
        <v>8227</v>
      </c>
      <c r="I1303" s="31" t="s">
        <v>8228</v>
      </c>
      <c r="J1303" s="33" t="str">
        <f t="shared" si="20"/>
        <v>https://aiche.onlinelibrary.wiley.com/doi/abs/10.1002/prs.10148</v>
      </c>
    </row>
    <row r="1304" spans="1:10" ht="47.5" customHeight="1" x14ac:dyDescent="0.35">
      <c r="A1304" s="31">
        <v>1303</v>
      </c>
      <c r="B1304" s="31">
        <v>2007</v>
      </c>
      <c r="C1304" s="32" t="s">
        <v>6030</v>
      </c>
      <c r="D1304" s="32" t="s">
        <v>8230</v>
      </c>
      <c r="E1304" s="96" t="s">
        <v>8229</v>
      </c>
      <c r="F1304" s="31">
        <v>26</v>
      </c>
      <c r="G1304" s="31">
        <v>1</v>
      </c>
      <c r="H1304" s="31" t="s">
        <v>8231</v>
      </c>
      <c r="I1304" s="31" t="s">
        <v>8232</v>
      </c>
      <c r="J1304" s="33" t="str">
        <f t="shared" si="20"/>
        <v>https://aiche.onlinelibrary.wiley.com/doi/abs/10.1002/prs.10154</v>
      </c>
    </row>
    <row r="1305" spans="1:10" ht="47.5" customHeight="1" x14ac:dyDescent="0.35">
      <c r="A1305" s="31">
        <v>1304</v>
      </c>
      <c r="B1305" s="31">
        <v>2007</v>
      </c>
      <c r="C1305" s="32" t="s">
        <v>6030</v>
      </c>
      <c r="D1305" s="32" t="s">
        <v>8234</v>
      </c>
      <c r="E1305" s="96" t="s">
        <v>8233</v>
      </c>
      <c r="F1305" s="31">
        <v>26</v>
      </c>
      <c r="G1305" s="31">
        <v>1</v>
      </c>
      <c r="H1305" s="31" t="s">
        <v>8235</v>
      </c>
      <c r="I1305" s="31" t="s">
        <v>8236</v>
      </c>
      <c r="J1305" s="33" t="str">
        <f t="shared" si="20"/>
        <v>https://aiche.onlinelibrary.wiley.com/doi/abs/10.1002/prs.10153</v>
      </c>
    </row>
    <row r="1306" spans="1:10" ht="47.5" customHeight="1" x14ac:dyDescent="0.35">
      <c r="A1306" s="31">
        <v>1305</v>
      </c>
      <c r="B1306" s="31">
        <v>2007</v>
      </c>
      <c r="C1306" s="32" t="s">
        <v>6030</v>
      </c>
      <c r="D1306" s="32" t="s">
        <v>8238</v>
      </c>
      <c r="E1306" s="96" t="s">
        <v>8237</v>
      </c>
      <c r="F1306" s="31">
        <v>26</v>
      </c>
      <c r="G1306" s="31">
        <v>1</v>
      </c>
      <c r="H1306" s="31" t="s">
        <v>8239</v>
      </c>
      <c r="I1306" s="31" t="s">
        <v>8240</v>
      </c>
      <c r="J1306" s="33" t="str">
        <f t="shared" si="20"/>
        <v>https://aiche.onlinelibrary.wiley.com/doi/abs/10.1002/prs.10157</v>
      </c>
    </row>
    <row r="1307" spans="1:10" ht="47.5" customHeight="1" x14ac:dyDescent="0.35">
      <c r="A1307" s="31">
        <v>1306</v>
      </c>
      <c r="B1307" s="31">
        <v>2007</v>
      </c>
      <c r="C1307" s="32" t="s">
        <v>6030</v>
      </c>
      <c r="D1307" s="32" t="s">
        <v>8242</v>
      </c>
      <c r="E1307" s="96" t="s">
        <v>8241</v>
      </c>
      <c r="F1307" s="31">
        <v>26</v>
      </c>
      <c r="G1307" s="31">
        <v>1</v>
      </c>
      <c r="H1307" s="31" t="s">
        <v>8243</v>
      </c>
      <c r="I1307" s="31" t="s">
        <v>8244</v>
      </c>
      <c r="J1307" s="33" t="str">
        <f t="shared" si="20"/>
        <v>https://aiche.onlinelibrary.wiley.com/doi/abs/10.1002/prs.10159</v>
      </c>
    </row>
    <row r="1308" spans="1:10" ht="47.5" customHeight="1" x14ac:dyDescent="0.35">
      <c r="A1308" s="31">
        <v>1307</v>
      </c>
      <c r="B1308" s="31">
        <v>2007</v>
      </c>
      <c r="C1308" s="32" t="s">
        <v>6030</v>
      </c>
      <c r="D1308" s="32" t="s">
        <v>8246</v>
      </c>
      <c r="E1308" s="96" t="s">
        <v>8245</v>
      </c>
      <c r="F1308" s="31">
        <v>26</v>
      </c>
      <c r="G1308" s="31">
        <v>1</v>
      </c>
      <c r="H1308" s="31" t="s">
        <v>8247</v>
      </c>
      <c r="I1308" s="31" t="s">
        <v>8248</v>
      </c>
      <c r="J1308" s="33" t="str">
        <f t="shared" si="20"/>
        <v>https://aiche.onlinelibrary.wiley.com/doi/abs/10.1002/prs.10161</v>
      </c>
    </row>
    <row r="1309" spans="1:10" ht="47.5" customHeight="1" x14ac:dyDescent="0.35">
      <c r="A1309" s="31">
        <v>1308</v>
      </c>
      <c r="B1309" s="31">
        <v>2007</v>
      </c>
      <c r="C1309" s="32" t="s">
        <v>6030</v>
      </c>
      <c r="D1309" s="32" t="s">
        <v>8250</v>
      </c>
      <c r="E1309" s="96" t="s">
        <v>8249</v>
      </c>
      <c r="F1309" s="31">
        <v>26</v>
      </c>
      <c r="G1309" s="31">
        <v>1</v>
      </c>
      <c r="H1309" s="31" t="s">
        <v>8251</v>
      </c>
      <c r="I1309" s="31" t="s">
        <v>8252</v>
      </c>
      <c r="J1309" s="33" t="str">
        <f t="shared" si="20"/>
        <v>https://aiche.onlinelibrary.wiley.com/doi/abs/10.1002/prs.10162</v>
      </c>
    </row>
    <row r="1310" spans="1:10" ht="47.5" customHeight="1" x14ac:dyDescent="0.35">
      <c r="A1310" s="31">
        <v>1309</v>
      </c>
      <c r="B1310" s="31">
        <v>2007</v>
      </c>
      <c r="C1310" s="32" t="s">
        <v>6030</v>
      </c>
      <c r="D1310" s="32" t="s">
        <v>8254</v>
      </c>
      <c r="E1310" s="96" t="s">
        <v>8253</v>
      </c>
      <c r="F1310" s="31">
        <v>26</v>
      </c>
      <c r="G1310" s="31">
        <v>1</v>
      </c>
      <c r="H1310" s="31" t="s">
        <v>8255</v>
      </c>
      <c r="I1310" s="31" t="s">
        <v>8256</v>
      </c>
      <c r="J1310" s="33" t="str">
        <f t="shared" si="20"/>
        <v>https://aiche.onlinelibrary.wiley.com/doi/abs/10.1002/prs.10167</v>
      </c>
    </row>
    <row r="1311" spans="1:10" ht="47.5" customHeight="1" x14ac:dyDescent="0.35">
      <c r="A1311" s="31">
        <v>1310</v>
      </c>
      <c r="B1311" s="31">
        <v>2007</v>
      </c>
      <c r="C1311" s="32" t="s">
        <v>6030</v>
      </c>
      <c r="D1311" s="32" t="s">
        <v>8258</v>
      </c>
      <c r="E1311" s="96" t="s">
        <v>8257</v>
      </c>
      <c r="F1311" s="31">
        <v>26</v>
      </c>
      <c r="G1311" s="31">
        <v>1</v>
      </c>
      <c r="H1311" s="31" t="s">
        <v>7867</v>
      </c>
      <c r="I1311" s="31" t="s">
        <v>8259</v>
      </c>
      <c r="J1311" s="33" t="str">
        <f t="shared" si="20"/>
        <v>https://aiche.onlinelibrary.wiley.com/doi/abs/10.1002/prs.10171</v>
      </c>
    </row>
    <row r="1312" spans="1:10" ht="47.5" customHeight="1" x14ac:dyDescent="0.35">
      <c r="A1312" s="31">
        <v>1311</v>
      </c>
      <c r="B1312" s="31">
        <v>2007</v>
      </c>
      <c r="C1312" s="32" t="s">
        <v>6030</v>
      </c>
      <c r="D1312" s="32" t="s">
        <v>8260</v>
      </c>
      <c r="E1312" s="96" t="s">
        <v>3922</v>
      </c>
      <c r="F1312" s="31">
        <v>26</v>
      </c>
      <c r="G1312" s="31">
        <v>1</v>
      </c>
      <c r="H1312" s="31" t="s">
        <v>8261</v>
      </c>
      <c r="I1312" s="31" t="s">
        <v>8262</v>
      </c>
      <c r="J1312" s="33" t="str">
        <f t="shared" si="20"/>
        <v>https://aiche.onlinelibrary.wiley.com/doi/abs/10.1002/prs.10172</v>
      </c>
    </row>
    <row r="1313" spans="1:10" ht="47.5" customHeight="1" x14ac:dyDescent="0.35">
      <c r="A1313" s="31">
        <v>1312</v>
      </c>
      <c r="B1313" s="31">
        <v>2007</v>
      </c>
      <c r="C1313" s="32" t="s">
        <v>6030</v>
      </c>
      <c r="D1313" s="32" t="s">
        <v>8264</v>
      </c>
      <c r="E1313" s="96" t="s">
        <v>8263</v>
      </c>
      <c r="F1313" s="31">
        <v>26</v>
      </c>
      <c r="G1313" s="31">
        <v>1</v>
      </c>
      <c r="H1313" s="31" t="s">
        <v>8265</v>
      </c>
      <c r="I1313" s="31" t="s">
        <v>8266</v>
      </c>
      <c r="J1313" s="33" t="str">
        <f t="shared" si="20"/>
        <v>https://aiche.onlinelibrary.wiley.com/doi/abs/10.1002/prs.10174</v>
      </c>
    </row>
    <row r="1314" spans="1:10" ht="47.5" customHeight="1" x14ac:dyDescent="0.35">
      <c r="A1314" s="31">
        <v>1313</v>
      </c>
      <c r="B1314" s="31">
        <v>2007</v>
      </c>
      <c r="C1314" s="32" t="s">
        <v>6030</v>
      </c>
      <c r="D1314" s="32" t="s">
        <v>8268</v>
      </c>
      <c r="E1314" s="96" t="s">
        <v>8267</v>
      </c>
      <c r="F1314" s="31">
        <v>26</v>
      </c>
      <c r="G1314" s="31">
        <v>2</v>
      </c>
      <c r="H1314" s="31" t="s">
        <v>8269</v>
      </c>
      <c r="I1314" s="31" t="s">
        <v>8270</v>
      </c>
      <c r="J1314" s="33" t="str">
        <f t="shared" si="20"/>
        <v>https://aiche.onlinelibrary.wiley.com/doi/abs/10.1002/prs.10200</v>
      </c>
    </row>
    <row r="1315" spans="1:10" ht="47.5" customHeight="1" x14ac:dyDescent="0.35">
      <c r="A1315" s="31">
        <v>1314</v>
      </c>
      <c r="B1315" s="31">
        <v>2007</v>
      </c>
      <c r="C1315" s="32" t="s">
        <v>6030</v>
      </c>
      <c r="D1315" s="32" t="s">
        <v>8272</v>
      </c>
      <c r="E1315" s="96" t="s">
        <v>8271</v>
      </c>
      <c r="F1315" s="31">
        <v>26</v>
      </c>
      <c r="G1315" s="31">
        <v>2</v>
      </c>
      <c r="H1315" s="31" t="s">
        <v>4760</v>
      </c>
      <c r="I1315" s="31" t="s">
        <v>8273</v>
      </c>
      <c r="J1315" s="33" t="str">
        <f t="shared" si="20"/>
        <v>https://aiche.onlinelibrary.wiley.com/doi/abs/10.1002/prs.10196</v>
      </c>
    </row>
    <row r="1316" spans="1:10" ht="47.5" customHeight="1" x14ac:dyDescent="0.35">
      <c r="A1316" s="31">
        <v>1315</v>
      </c>
      <c r="B1316" s="31">
        <v>2007</v>
      </c>
      <c r="C1316" s="32" t="s">
        <v>6030</v>
      </c>
      <c r="D1316" s="32" t="s">
        <v>8275</v>
      </c>
      <c r="E1316" s="96" t="s">
        <v>8274</v>
      </c>
      <c r="F1316" s="31">
        <v>26</v>
      </c>
      <c r="G1316" s="31">
        <v>2</v>
      </c>
      <c r="H1316" s="31" t="s">
        <v>4764</v>
      </c>
      <c r="I1316" s="31" t="s">
        <v>8276</v>
      </c>
      <c r="J1316" s="33" t="str">
        <f t="shared" si="20"/>
        <v>https://aiche.onlinelibrary.wiley.com/doi/abs/10.1002/prs.10185</v>
      </c>
    </row>
    <row r="1317" spans="1:10" ht="47.5" customHeight="1" x14ac:dyDescent="0.35">
      <c r="A1317" s="31">
        <v>1316</v>
      </c>
      <c r="B1317" s="31">
        <v>2007</v>
      </c>
      <c r="C1317" s="32" t="s">
        <v>6030</v>
      </c>
      <c r="D1317" s="32" t="s">
        <v>8278</v>
      </c>
      <c r="E1317" s="96" t="s">
        <v>8277</v>
      </c>
      <c r="F1317" s="31">
        <v>26</v>
      </c>
      <c r="G1317" s="31">
        <v>2</v>
      </c>
      <c r="H1317" s="31" t="s">
        <v>6263</v>
      </c>
      <c r="I1317" s="31" t="s">
        <v>8279</v>
      </c>
      <c r="J1317" s="33" t="str">
        <f t="shared" si="20"/>
        <v>https://aiche.onlinelibrary.wiley.com/doi/abs/10.1002/prs.10184</v>
      </c>
    </row>
    <row r="1318" spans="1:10" ht="47.5" customHeight="1" x14ac:dyDescent="0.35">
      <c r="A1318" s="31">
        <v>1317</v>
      </c>
      <c r="B1318" s="31">
        <v>2007</v>
      </c>
      <c r="C1318" s="32" t="s">
        <v>6030</v>
      </c>
      <c r="D1318" s="32" t="s">
        <v>8281</v>
      </c>
      <c r="E1318" s="96" t="s">
        <v>8280</v>
      </c>
      <c r="F1318" s="31">
        <v>26</v>
      </c>
      <c r="G1318" s="31">
        <v>2</v>
      </c>
      <c r="H1318" s="31" t="s">
        <v>4090</v>
      </c>
      <c r="I1318" s="31" t="s">
        <v>8282</v>
      </c>
      <c r="J1318" s="33" t="str">
        <f t="shared" si="20"/>
        <v>https://aiche.onlinelibrary.wiley.com/doi/abs/10.1002/prs.10192</v>
      </c>
    </row>
    <row r="1319" spans="1:10" ht="47.5" customHeight="1" x14ac:dyDescent="0.35">
      <c r="A1319" s="31">
        <v>1318</v>
      </c>
      <c r="B1319" s="31">
        <v>2007</v>
      </c>
      <c r="C1319" s="32" t="s">
        <v>6030</v>
      </c>
      <c r="D1319" s="32" t="s">
        <v>8284</v>
      </c>
      <c r="E1319" s="96" t="s">
        <v>8283</v>
      </c>
      <c r="F1319" s="31">
        <v>26</v>
      </c>
      <c r="G1319" s="31">
        <v>2</v>
      </c>
      <c r="H1319" s="31" t="s">
        <v>4306</v>
      </c>
      <c r="I1319" s="31" t="s">
        <v>8285</v>
      </c>
      <c r="J1319" s="33" t="str">
        <f t="shared" si="20"/>
        <v>https://aiche.onlinelibrary.wiley.com/doi/abs/10.1002/prs.10193</v>
      </c>
    </row>
    <row r="1320" spans="1:10" ht="47.5" customHeight="1" x14ac:dyDescent="0.35">
      <c r="A1320" s="31">
        <v>1319</v>
      </c>
      <c r="B1320" s="31">
        <v>2007</v>
      </c>
      <c r="C1320" s="32" t="s">
        <v>6030</v>
      </c>
      <c r="D1320" s="32" t="s">
        <v>8287</v>
      </c>
      <c r="E1320" s="96" t="s">
        <v>8286</v>
      </c>
      <c r="F1320" s="31">
        <v>26</v>
      </c>
      <c r="G1320" s="31">
        <v>2</v>
      </c>
      <c r="H1320" s="31" t="s">
        <v>6277</v>
      </c>
      <c r="I1320" s="31" t="s">
        <v>8288</v>
      </c>
      <c r="J1320" s="33" t="str">
        <f t="shared" si="20"/>
        <v>https://aiche.onlinelibrary.wiley.com/doi/abs/10.1002/prs.10186</v>
      </c>
    </row>
    <row r="1321" spans="1:10" ht="47.5" customHeight="1" x14ac:dyDescent="0.35">
      <c r="A1321" s="31">
        <v>1320</v>
      </c>
      <c r="B1321" s="31">
        <v>2007</v>
      </c>
      <c r="C1321" s="32" t="s">
        <v>6030</v>
      </c>
      <c r="D1321" s="32" t="s">
        <v>8290</v>
      </c>
      <c r="E1321" s="96" t="s">
        <v>8289</v>
      </c>
      <c r="F1321" s="31">
        <v>26</v>
      </c>
      <c r="G1321" s="31">
        <v>2</v>
      </c>
      <c r="H1321" s="31" t="s">
        <v>8291</v>
      </c>
      <c r="I1321" s="31" t="s">
        <v>8292</v>
      </c>
      <c r="J1321" s="33" t="str">
        <f t="shared" si="20"/>
        <v>https://aiche.onlinelibrary.wiley.com/doi/abs/10.1002/prs.10181</v>
      </c>
    </row>
    <row r="1322" spans="1:10" ht="47.5" customHeight="1" x14ac:dyDescent="0.35">
      <c r="A1322" s="31">
        <v>1321</v>
      </c>
      <c r="B1322" s="31">
        <v>2007</v>
      </c>
      <c r="C1322" s="32" t="s">
        <v>6030</v>
      </c>
      <c r="D1322" s="32" t="s">
        <v>8294</v>
      </c>
      <c r="E1322" s="96" t="s">
        <v>8293</v>
      </c>
      <c r="F1322" s="31">
        <v>26</v>
      </c>
      <c r="G1322" s="31">
        <v>2</v>
      </c>
      <c r="H1322" s="31" t="s">
        <v>8295</v>
      </c>
      <c r="I1322" s="31" t="s">
        <v>8296</v>
      </c>
      <c r="J1322" s="33" t="str">
        <f t="shared" si="20"/>
        <v>https://aiche.onlinelibrary.wiley.com/doi/abs/10.1002/prs.10178</v>
      </c>
    </row>
    <row r="1323" spans="1:10" ht="47.5" customHeight="1" x14ac:dyDescent="0.35">
      <c r="A1323" s="31">
        <v>1322</v>
      </c>
      <c r="B1323" s="31">
        <v>2007</v>
      </c>
      <c r="C1323" s="32" t="s">
        <v>6030</v>
      </c>
      <c r="D1323" s="32" t="s">
        <v>8298</v>
      </c>
      <c r="E1323" s="96" t="s">
        <v>8297</v>
      </c>
      <c r="F1323" s="31">
        <v>26</v>
      </c>
      <c r="G1323" s="31">
        <v>2</v>
      </c>
      <c r="H1323" s="31" t="s">
        <v>8299</v>
      </c>
      <c r="I1323" s="31" t="s">
        <v>8300</v>
      </c>
      <c r="J1323" s="33" t="str">
        <f t="shared" si="20"/>
        <v>https://aiche.onlinelibrary.wiley.com/doi/abs/10.1002/prs.10176</v>
      </c>
    </row>
    <row r="1324" spans="1:10" ht="47.5" customHeight="1" x14ac:dyDescent="0.35">
      <c r="A1324" s="31">
        <v>1323</v>
      </c>
      <c r="B1324" s="31">
        <v>2007</v>
      </c>
      <c r="C1324" s="32" t="s">
        <v>6030</v>
      </c>
      <c r="D1324" s="32" t="s">
        <v>8302</v>
      </c>
      <c r="E1324" s="96" t="s">
        <v>8301</v>
      </c>
      <c r="F1324" s="31">
        <v>26</v>
      </c>
      <c r="G1324" s="31">
        <v>2</v>
      </c>
      <c r="H1324" s="31" t="s">
        <v>8303</v>
      </c>
      <c r="I1324" s="31" t="s">
        <v>8304</v>
      </c>
      <c r="J1324" s="33" t="str">
        <f t="shared" si="20"/>
        <v>https://aiche.onlinelibrary.wiley.com/doi/abs/10.1002/prs.10187</v>
      </c>
    </row>
    <row r="1325" spans="1:10" ht="47.5" customHeight="1" x14ac:dyDescent="0.35">
      <c r="A1325" s="31">
        <v>1324</v>
      </c>
      <c r="B1325" s="31">
        <v>2007</v>
      </c>
      <c r="C1325" s="32" t="s">
        <v>6030</v>
      </c>
      <c r="D1325" s="32" t="s">
        <v>8306</v>
      </c>
      <c r="E1325" s="96" t="s">
        <v>8305</v>
      </c>
      <c r="F1325" s="31">
        <v>26</v>
      </c>
      <c r="G1325" s="31">
        <v>2</v>
      </c>
      <c r="H1325" s="31" t="s">
        <v>5798</v>
      </c>
      <c r="I1325" s="31" t="s">
        <v>8307</v>
      </c>
      <c r="J1325" s="33" t="str">
        <f t="shared" si="20"/>
        <v>https://aiche.onlinelibrary.wiley.com/doi/abs/10.1002/prs.10194</v>
      </c>
    </row>
    <row r="1326" spans="1:10" ht="47.5" customHeight="1" x14ac:dyDescent="0.35">
      <c r="A1326" s="31">
        <v>1325</v>
      </c>
      <c r="B1326" s="31">
        <v>2007</v>
      </c>
      <c r="C1326" s="32" t="s">
        <v>6030</v>
      </c>
      <c r="D1326" s="32" t="s">
        <v>8309</v>
      </c>
      <c r="E1326" s="96" t="s">
        <v>8308</v>
      </c>
      <c r="F1326" s="31">
        <v>26</v>
      </c>
      <c r="G1326" s="31">
        <v>2</v>
      </c>
      <c r="H1326" s="31" t="s">
        <v>4634</v>
      </c>
      <c r="I1326" s="31" t="s">
        <v>8310</v>
      </c>
      <c r="J1326" s="33" t="str">
        <f t="shared" si="20"/>
        <v>https://aiche.onlinelibrary.wiley.com/doi/abs/10.1002/prs.10198</v>
      </c>
    </row>
    <row r="1327" spans="1:10" ht="47.5" customHeight="1" x14ac:dyDescent="0.35">
      <c r="A1327" s="31">
        <v>1326</v>
      </c>
      <c r="B1327" s="31">
        <v>2007</v>
      </c>
      <c r="C1327" s="32" t="s">
        <v>6030</v>
      </c>
      <c r="D1327" s="32" t="s">
        <v>8312</v>
      </c>
      <c r="E1327" s="96" t="s">
        <v>8311</v>
      </c>
      <c r="F1327" s="31">
        <v>26</v>
      </c>
      <c r="G1327" s="31">
        <v>2</v>
      </c>
      <c r="H1327" s="31" t="s">
        <v>8313</v>
      </c>
      <c r="I1327" s="31" t="s">
        <v>8314</v>
      </c>
      <c r="J1327" s="33" t="str">
        <f t="shared" si="20"/>
        <v>https://aiche.onlinelibrary.wiley.com/doi/abs/10.1002/prs.10166</v>
      </c>
    </row>
    <row r="1328" spans="1:10" ht="47.5" customHeight="1" x14ac:dyDescent="0.35">
      <c r="A1328" s="31">
        <v>1327</v>
      </c>
      <c r="B1328" s="31">
        <v>2007</v>
      </c>
      <c r="C1328" s="32" t="s">
        <v>6030</v>
      </c>
      <c r="D1328" s="32" t="s">
        <v>8316</v>
      </c>
      <c r="E1328" s="96" t="s">
        <v>8315</v>
      </c>
      <c r="F1328" s="31">
        <v>26</v>
      </c>
      <c r="G1328" s="31">
        <v>3</v>
      </c>
      <c r="H1328" s="31" t="s">
        <v>8317</v>
      </c>
      <c r="I1328" s="31" t="s">
        <v>8318</v>
      </c>
      <c r="J1328" s="33" t="str">
        <f t="shared" si="20"/>
        <v>https://aiche.onlinelibrary.wiley.com/doi/abs/10.1002/prs.10210</v>
      </c>
    </row>
    <row r="1329" spans="1:10" ht="47.5" customHeight="1" x14ac:dyDescent="0.35">
      <c r="A1329" s="31">
        <v>1328</v>
      </c>
      <c r="B1329" s="31">
        <v>2007</v>
      </c>
      <c r="C1329" s="32" t="s">
        <v>6030</v>
      </c>
      <c r="D1329" s="32" t="s">
        <v>8320</v>
      </c>
      <c r="E1329" s="96" t="s">
        <v>8319</v>
      </c>
      <c r="F1329" s="31">
        <v>26</v>
      </c>
      <c r="G1329" s="31">
        <v>3</v>
      </c>
      <c r="H1329" s="31" t="s">
        <v>8321</v>
      </c>
      <c r="I1329" s="31" t="s">
        <v>8322</v>
      </c>
      <c r="J1329" s="33" t="str">
        <f t="shared" si="20"/>
        <v>https://aiche.onlinelibrary.wiley.com/doi/abs/10.1002/prs.10191</v>
      </c>
    </row>
    <row r="1330" spans="1:10" ht="47.5" customHeight="1" x14ac:dyDescent="0.35">
      <c r="A1330" s="31">
        <v>1329</v>
      </c>
      <c r="B1330" s="31">
        <v>2007</v>
      </c>
      <c r="C1330" s="32" t="s">
        <v>6030</v>
      </c>
      <c r="D1330" s="32" t="s">
        <v>8324</v>
      </c>
      <c r="E1330" s="96" t="s">
        <v>8323</v>
      </c>
      <c r="F1330" s="31">
        <v>26</v>
      </c>
      <c r="G1330" s="31">
        <v>3</v>
      </c>
      <c r="H1330" s="31" t="s">
        <v>8325</v>
      </c>
      <c r="I1330" s="31" t="s">
        <v>8326</v>
      </c>
      <c r="J1330" s="33" t="str">
        <f t="shared" si="20"/>
        <v>https://aiche.onlinelibrary.wiley.com/doi/abs/10.1002/prs.10203</v>
      </c>
    </row>
    <row r="1331" spans="1:10" ht="47.5" customHeight="1" x14ac:dyDescent="0.35">
      <c r="A1331" s="31">
        <v>1330</v>
      </c>
      <c r="B1331" s="31">
        <v>2007</v>
      </c>
      <c r="C1331" s="32" t="s">
        <v>6030</v>
      </c>
      <c r="D1331" s="32" t="s">
        <v>8328</v>
      </c>
      <c r="E1331" s="96" t="s">
        <v>8327</v>
      </c>
      <c r="F1331" s="31">
        <v>26</v>
      </c>
      <c r="G1331" s="31">
        <v>3</v>
      </c>
      <c r="H1331" s="31" t="s">
        <v>8329</v>
      </c>
      <c r="I1331" s="31" t="s">
        <v>8330</v>
      </c>
      <c r="J1331" s="33" t="str">
        <f t="shared" si="20"/>
        <v>https://aiche.onlinelibrary.wiley.com/doi/abs/10.1002/prs.10183</v>
      </c>
    </row>
    <row r="1332" spans="1:10" ht="47.5" customHeight="1" x14ac:dyDescent="0.35">
      <c r="A1332" s="31">
        <v>1331</v>
      </c>
      <c r="B1332" s="31">
        <v>2007</v>
      </c>
      <c r="C1332" s="32" t="s">
        <v>6030</v>
      </c>
      <c r="D1332" s="32" t="s">
        <v>8331</v>
      </c>
      <c r="E1332" s="96" t="s">
        <v>3220</v>
      </c>
      <c r="F1332" s="31">
        <v>26</v>
      </c>
      <c r="G1332" s="31">
        <v>3</v>
      </c>
      <c r="H1332" s="31" t="s">
        <v>4173</v>
      </c>
      <c r="I1332" s="31" t="s">
        <v>8332</v>
      </c>
      <c r="J1332" s="33" t="str">
        <f t="shared" si="20"/>
        <v>https://aiche.onlinelibrary.wiley.com/doi/abs/10.1002/prs.10201</v>
      </c>
    </row>
    <row r="1333" spans="1:10" ht="47.5" customHeight="1" x14ac:dyDescent="0.35">
      <c r="A1333" s="31">
        <v>1332</v>
      </c>
      <c r="B1333" s="31">
        <v>2007</v>
      </c>
      <c r="C1333" s="32" t="s">
        <v>6030</v>
      </c>
      <c r="D1333" s="32" t="s">
        <v>8334</v>
      </c>
      <c r="E1333" s="96" t="s">
        <v>8333</v>
      </c>
      <c r="F1333" s="31">
        <v>26</v>
      </c>
      <c r="G1333" s="31">
        <v>3</v>
      </c>
      <c r="H1333" s="31" t="s">
        <v>5031</v>
      </c>
      <c r="I1333" s="31" t="s">
        <v>8335</v>
      </c>
      <c r="J1333" s="33" t="str">
        <f t="shared" si="20"/>
        <v>https://aiche.onlinelibrary.wiley.com/doi/abs/10.1002/prs.10189</v>
      </c>
    </row>
    <row r="1334" spans="1:10" ht="47.5" customHeight="1" x14ac:dyDescent="0.35">
      <c r="A1334" s="31">
        <v>1333</v>
      </c>
      <c r="B1334" s="31">
        <v>2007</v>
      </c>
      <c r="C1334" s="32" t="s">
        <v>6030</v>
      </c>
      <c r="D1334" s="32" t="s">
        <v>8337</v>
      </c>
      <c r="E1334" s="96" t="s">
        <v>8336</v>
      </c>
      <c r="F1334" s="31">
        <v>26</v>
      </c>
      <c r="G1334" s="31">
        <v>3</v>
      </c>
      <c r="H1334" s="31" t="s">
        <v>7774</v>
      </c>
      <c r="I1334" s="31" t="s">
        <v>8338</v>
      </c>
      <c r="J1334" s="33" t="str">
        <f t="shared" si="20"/>
        <v>https://aiche.onlinelibrary.wiley.com/doi/abs/10.1002/prs.10195</v>
      </c>
    </row>
    <row r="1335" spans="1:10" ht="47.5" customHeight="1" x14ac:dyDescent="0.35">
      <c r="A1335" s="31">
        <v>1334</v>
      </c>
      <c r="B1335" s="31">
        <v>2007</v>
      </c>
      <c r="C1335" s="32" t="s">
        <v>6030</v>
      </c>
      <c r="D1335" s="32" t="s">
        <v>8340</v>
      </c>
      <c r="E1335" s="96" t="s">
        <v>8339</v>
      </c>
      <c r="F1335" s="31">
        <v>26</v>
      </c>
      <c r="G1335" s="31">
        <v>3</v>
      </c>
      <c r="H1335" s="31" t="s">
        <v>7647</v>
      </c>
      <c r="I1335" s="31" t="s">
        <v>8341</v>
      </c>
      <c r="J1335" s="33" t="str">
        <f t="shared" si="20"/>
        <v>https://aiche.onlinelibrary.wiley.com/doi/abs/10.1002/prs.10180</v>
      </c>
    </row>
    <row r="1336" spans="1:10" ht="47.5" customHeight="1" x14ac:dyDescent="0.35">
      <c r="A1336" s="31">
        <v>1335</v>
      </c>
      <c r="B1336" s="31">
        <v>2007</v>
      </c>
      <c r="C1336" s="32" t="s">
        <v>6030</v>
      </c>
      <c r="D1336" s="32" t="s">
        <v>8343</v>
      </c>
      <c r="E1336" s="96" t="s">
        <v>8342</v>
      </c>
      <c r="F1336" s="31">
        <v>26</v>
      </c>
      <c r="G1336" s="31">
        <v>3</v>
      </c>
      <c r="H1336" s="31" t="s">
        <v>8344</v>
      </c>
      <c r="I1336" s="31" t="s">
        <v>8345</v>
      </c>
      <c r="J1336" s="33" t="str">
        <f t="shared" si="20"/>
        <v>https://aiche.onlinelibrary.wiley.com/doi/abs/10.1002/prs.10197</v>
      </c>
    </row>
    <row r="1337" spans="1:10" ht="47.5" customHeight="1" x14ac:dyDescent="0.35">
      <c r="A1337" s="31">
        <v>1336</v>
      </c>
      <c r="B1337" s="31">
        <v>2007</v>
      </c>
      <c r="C1337" s="32" t="s">
        <v>6030</v>
      </c>
      <c r="D1337" s="32" t="s">
        <v>8347</v>
      </c>
      <c r="E1337" s="96" t="s">
        <v>8346</v>
      </c>
      <c r="F1337" s="31">
        <v>26</v>
      </c>
      <c r="G1337" s="31">
        <v>3</v>
      </c>
      <c r="H1337" s="31" t="s">
        <v>8348</v>
      </c>
      <c r="I1337" s="31" t="s">
        <v>8349</v>
      </c>
      <c r="J1337" s="33" t="str">
        <f t="shared" si="20"/>
        <v>https://aiche.onlinelibrary.wiley.com/doi/abs/10.1002/prs.10164</v>
      </c>
    </row>
    <row r="1338" spans="1:10" ht="47.5" customHeight="1" x14ac:dyDescent="0.35">
      <c r="A1338" s="31">
        <v>1337</v>
      </c>
      <c r="B1338" s="31">
        <v>2007</v>
      </c>
      <c r="C1338" s="32" t="s">
        <v>6030</v>
      </c>
      <c r="D1338" s="32" t="s">
        <v>8350</v>
      </c>
      <c r="E1338" s="96" t="s">
        <v>8245</v>
      </c>
      <c r="F1338" s="31">
        <v>26</v>
      </c>
      <c r="G1338" s="31">
        <v>3</v>
      </c>
      <c r="H1338" s="31" t="s">
        <v>8351</v>
      </c>
      <c r="I1338" s="31" t="s">
        <v>8352</v>
      </c>
      <c r="J1338" s="33" t="str">
        <f t="shared" si="20"/>
        <v>https://aiche.onlinelibrary.wiley.com/doi/abs/10.1002/prs.10202</v>
      </c>
    </row>
    <row r="1339" spans="1:10" ht="47.5" customHeight="1" x14ac:dyDescent="0.35">
      <c r="A1339" s="31">
        <v>1338</v>
      </c>
      <c r="B1339" s="31">
        <v>2007</v>
      </c>
      <c r="C1339" s="32" t="s">
        <v>6030</v>
      </c>
      <c r="D1339" s="32" t="s">
        <v>4705</v>
      </c>
      <c r="E1339" s="96"/>
      <c r="F1339" s="31">
        <v>26</v>
      </c>
      <c r="G1339" s="31">
        <v>3</v>
      </c>
      <c r="H1339" s="31" t="s">
        <v>4453</v>
      </c>
      <c r="I1339" s="31" t="s">
        <v>8353</v>
      </c>
      <c r="J1339" s="33" t="str">
        <f t="shared" si="20"/>
        <v>https://aiche.onlinelibrary.wiley.com/doi/abs/10.1002/prs.10204</v>
      </c>
    </row>
    <row r="1340" spans="1:10" ht="47.5" customHeight="1" x14ac:dyDescent="0.35">
      <c r="A1340" s="31">
        <v>1339</v>
      </c>
      <c r="B1340" s="31">
        <v>2007</v>
      </c>
      <c r="C1340" s="32" t="s">
        <v>6030</v>
      </c>
      <c r="D1340" s="32" t="s">
        <v>8355</v>
      </c>
      <c r="E1340" s="96" t="s">
        <v>8354</v>
      </c>
      <c r="F1340" s="31">
        <v>26</v>
      </c>
      <c r="G1340" s="31">
        <v>4</v>
      </c>
      <c r="H1340" s="31" t="s">
        <v>4464</v>
      </c>
      <c r="I1340" s="31" t="s">
        <v>8356</v>
      </c>
      <c r="J1340" s="33" t="str">
        <f t="shared" si="20"/>
        <v>https://aiche.onlinelibrary.wiley.com/doi/abs/10.1002/prs.10230</v>
      </c>
    </row>
    <row r="1341" spans="1:10" ht="47.5" customHeight="1" x14ac:dyDescent="0.35">
      <c r="A1341" s="31">
        <v>1340</v>
      </c>
      <c r="B1341" s="31">
        <v>2007</v>
      </c>
      <c r="C1341" s="32" t="s">
        <v>6030</v>
      </c>
      <c r="D1341" s="32" t="s">
        <v>8357</v>
      </c>
      <c r="E1341" s="96"/>
      <c r="F1341" s="31">
        <v>26</v>
      </c>
      <c r="G1341" s="31">
        <v>4</v>
      </c>
      <c r="H1341" s="31" t="s">
        <v>8358</v>
      </c>
      <c r="I1341" s="31" t="s">
        <v>8359</v>
      </c>
      <c r="J1341" s="33" t="str">
        <f t="shared" si="20"/>
        <v>https://aiche.onlinelibrary.wiley.com/doi/abs/10.1002/prs.10234</v>
      </c>
    </row>
    <row r="1342" spans="1:10" ht="47.5" customHeight="1" x14ac:dyDescent="0.35">
      <c r="A1342" s="31">
        <v>1341</v>
      </c>
      <c r="B1342" s="31">
        <v>2007</v>
      </c>
      <c r="C1342" s="32" t="s">
        <v>6030</v>
      </c>
      <c r="D1342" s="32" t="s">
        <v>8360</v>
      </c>
      <c r="E1342" s="96"/>
      <c r="F1342" s="31">
        <v>26</v>
      </c>
      <c r="G1342" s="31">
        <v>4</v>
      </c>
      <c r="H1342" s="31" t="s">
        <v>8358</v>
      </c>
      <c r="I1342" s="31" t="s">
        <v>8361</v>
      </c>
      <c r="J1342" s="33" t="str">
        <f t="shared" si="20"/>
        <v>https://aiche.onlinelibrary.wiley.com/doi/abs/10.1002/prs.10236</v>
      </c>
    </row>
    <row r="1343" spans="1:10" ht="47.5" customHeight="1" x14ac:dyDescent="0.35">
      <c r="A1343" s="31">
        <v>1342</v>
      </c>
      <c r="B1343" s="31">
        <v>2007</v>
      </c>
      <c r="C1343" s="32" t="s">
        <v>6030</v>
      </c>
      <c r="D1343" s="32" t="s">
        <v>8362</v>
      </c>
      <c r="E1343" s="96" t="s">
        <v>8323</v>
      </c>
      <c r="F1343" s="31">
        <v>26</v>
      </c>
      <c r="G1343" s="31">
        <v>4</v>
      </c>
      <c r="H1343" s="31" t="s">
        <v>8363</v>
      </c>
      <c r="I1343" s="31" t="s">
        <v>8364</v>
      </c>
      <c r="J1343" s="33" t="str">
        <f t="shared" si="20"/>
        <v>https://aiche.onlinelibrary.wiley.com/doi/abs/10.1002/prs.10227</v>
      </c>
    </row>
    <row r="1344" spans="1:10" ht="47.5" customHeight="1" x14ac:dyDescent="0.35">
      <c r="A1344" s="31">
        <v>1343</v>
      </c>
      <c r="B1344" s="31">
        <v>2007</v>
      </c>
      <c r="C1344" s="32" t="s">
        <v>6030</v>
      </c>
      <c r="D1344" s="32" t="s">
        <v>8366</v>
      </c>
      <c r="E1344" s="96" t="s">
        <v>8365</v>
      </c>
      <c r="F1344" s="31">
        <v>26</v>
      </c>
      <c r="G1344" s="31">
        <v>4</v>
      </c>
      <c r="H1344" s="31" t="s">
        <v>8367</v>
      </c>
      <c r="I1344" s="31" t="s">
        <v>8368</v>
      </c>
      <c r="J1344" s="33" t="str">
        <f t="shared" si="20"/>
        <v>https://aiche.onlinelibrary.wiley.com/doi/abs/10.1002/prs.10229</v>
      </c>
    </row>
    <row r="1345" spans="1:10" ht="47.5" customHeight="1" x14ac:dyDescent="0.35">
      <c r="A1345" s="31">
        <v>1344</v>
      </c>
      <c r="B1345" s="31">
        <v>2007</v>
      </c>
      <c r="C1345" s="32" t="s">
        <v>6030</v>
      </c>
      <c r="D1345" s="32" t="s">
        <v>8370</v>
      </c>
      <c r="E1345" s="96" t="s">
        <v>8369</v>
      </c>
      <c r="F1345" s="31">
        <v>26</v>
      </c>
      <c r="G1345" s="31">
        <v>4</v>
      </c>
      <c r="H1345" s="31" t="s">
        <v>8371</v>
      </c>
      <c r="I1345" s="31" t="s">
        <v>8372</v>
      </c>
      <c r="J1345" s="33" t="str">
        <f t="shared" si="20"/>
        <v>https://aiche.onlinelibrary.wiley.com/doi/abs/10.1002/prs.10228</v>
      </c>
    </row>
    <row r="1346" spans="1:10" ht="47.5" customHeight="1" x14ac:dyDescent="0.35">
      <c r="A1346" s="31">
        <v>1345</v>
      </c>
      <c r="B1346" s="31">
        <v>2007</v>
      </c>
      <c r="C1346" s="32" t="s">
        <v>6030</v>
      </c>
      <c r="D1346" s="32" t="s">
        <v>8374</v>
      </c>
      <c r="E1346" s="96" t="s">
        <v>8373</v>
      </c>
      <c r="F1346" s="31">
        <v>26</v>
      </c>
      <c r="G1346" s="31">
        <v>4</v>
      </c>
      <c r="H1346" s="31" t="s">
        <v>8375</v>
      </c>
      <c r="I1346" s="31" t="s">
        <v>8376</v>
      </c>
      <c r="J1346" s="33" t="str">
        <f t="shared" si="20"/>
        <v>https://aiche.onlinelibrary.wiley.com/doi/abs/10.1002/prs.10206</v>
      </c>
    </row>
    <row r="1347" spans="1:10" ht="47.5" customHeight="1" x14ac:dyDescent="0.35">
      <c r="A1347" s="31">
        <v>1346</v>
      </c>
      <c r="B1347" s="31">
        <v>2007</v>
      </c>
      <c r="C1347" s="32" t="s">
        <v>6030</v>
      </c>
      <c r="D1347" s="32" t="s">
        <v>8377</v>
      </c>
      <c r="E1347" s="96" t="s">
        <v>8342</v>
      </c>
      <c r="F1347" s="31">
        <v>26</v>
      </c>
      <c r="G1347" s="31">
        <v>4</v>
      </c>
      <c r="H1347" s="31" t="s">
        <v>8378</v>
      </c>
      <c r="I1347" s="31" t="s">
        <v>8379</v>
      </c>
      <c r="J1347" s="33" t="str">
        <f t="shared" ref="J1347:J1410" si="21">HYPERLINK(I1347)</f>
        <v>https://aiche.onlinelibrary.wiley.com/doi/abs/10.1002/prs.10199</v>
      </c>
    </row>
    <row r="1348" spans="1:10" ht="47.5" customHeight="1" x14ac:dyDescent="0.35">
      <c r="A1348" s="31">
        <v>1347</v>
      </c>
      <c r="B1348" s="31">
        <v>2007</v>
      </c>
      <c r="C1348" s="32" t="s">
        <v>6030</v>
      </c>
      <c r="D1348" s="32" t="s">
        <v>8381</v>
      </c>
      <c r="E1348" s="96" t="s">
        <v>8380</v>
      </c>
      <c r="F1348" s="31">
        <v>26</v>
      </c>
      <c r="G1348" s="31">
        <v>4</v>
      </c>
      <c r="H1348" s="31" t="s">
        <v>8382</v>
      </c>
      <c r="I1348" s="31" t="s">
        <v>8383</v>
      </c>
      <c r="J1348" s="33" t="str">
        <f t="shared" si="21"/>
        <v>https://aiche.onlinelibrary.wiley.com/doi/abs/10.1002/prs.10205</v>
      </c>
    </row>
    <row r="1349" spans="1:10" ht="47.5" customHeight="1" x14ac:dyDescent="0.35">
      <c r="A1349" s="31">
        <v>1348</v>
      </c>
      <c r="B1349" s="31">
        <v>2007</v>
      </c>
      <c r="C1349" s="32" t="s">
        <v>6030</v>
      </c>
      <c r="D1349" s="32" t="s">
        <v>8385</v>
      </c>
      <c r="E1349" s="96" t="s">
        <v>8384</v>
      </c>
      <c r="F1349" s="31">
        <v>26</v>
      </c>
      <c r="G1349" s="31">
        <v>4</v>
      </c>
      <c r="H1349" s="31" t="s">
        <v>8386</v>
      </c>
      <c r="I1349" s="31" t="s">
        <v>8387</v>
      </c>
      <c r="J1349" s="33" t="str">
        <f t="shared" si="21"/>
        <v>https://aiche.onlinelibrary.wiley.com/doi/abs/10.1002/prs.10215</v>
      </c>
    </row>
    <row r="1350" spans="1:10" ht="47.5" customHeight="1" x14ac:dyDescent="0.35">
      <c r="A1350" s="31">
        <v>1349</v>
      </c>
      <c r="B1350" s="31">
        <v>2007</v>
      </c>
      <c r="C1350" s="32" t="s">
        <v>6030</v>
      </c>
      <c r="D1350" s="32" t="s">
        <v>8389</v>
      </c>
      <c r="E1350" s="96" t="s">
        <v>8388</v>
      </c>
      <c r="F1350" s="31">
        <v>26</v>
      </c>
      <c r="G1350" s="31">
        <v>4</v>
      </c>
      <c r="H1350" s="31" t="s">
        <v>8390</v>
      </c>
      <c r="I1350" s="31" t="s">
        <v>8391</v>
      </c>
      <c r="J1350" s="33" t="str">
        <f t="shared" si="21"/>
        <v>https://aiche.onlinelibrary.wiley.com/doi/abs/10.1002/prs.10212</v>
      </c>
    </row>
    <row r="1351" spans="1:10" ht="47.5" customHeight="1" x14ac:dyDescent="0.35">
      <c r="A1351" s="31">
        <v>1350</v>
      </c>
      <c r="B1351" s="31">
        <v>2007</v>
      </c>
      <c r="C1351" s="32" t="s">
        <v>6030</v>
      </c>
      <c r="D1351" s="32" t="s">
        <v>8393</v>
      </c>
      <c r="E1351" s="96" t="s">
        <v>8392</v>
      </c>
      <c r="F1351" s="31">
        <v>26</v>
      </c>
      <c r="G1351" s="31">
        <v>4</v>
      </c>
      <c r="H1351" s="31" t="s">
        <v>8394</v>
      </c>
      <c r="I1351" s="31" t="s">
        <v>8395</v>
      </c>
      <c r="J1351" s="33" t="str">
        <f t="shared" si="21"/>
        <v>https://aiche.onlinelibrary.wiley.com/doi/abs/10.1002/prs.10220</v>
      </c>
    </row>
    <row r="1352" spans="1:10" ht="47.5" customHeight="1" x14ac:dyDescent="0.35">
      <c r="A1352" s="31">
        <v>1351</v>
      </c>
      <c r="B1352" s="31">
        <v>2007</v>
      </c>
      <c r="C1352" s="32" t="s">
        <v>6030</v>
      </c>
      <c r="D1352" s="32" t="s">
        <v>8396</v>
      </c>
      <c r="E1352" s="96" t="s">
        <v>2762</v>
      </c>
      <c r="F1352" s="31">
        <v>26</v>
      </c>
      <c r="G1352" s="31">
        <v>4</v>
      </c>
      <c r="H1352" s="31" t="s">
        <v>8397</v>
      </c>
      <c r="I1352" s="31" t="s">
        <v>8398</v>
      </c>
      <c r="J1352" s="33" t="str">
        <f t="shared" si="21"/>
        <v>https://aiche.onlinelibrary.wiley.com/doi/abs/10.1002/prs.10222</v>
      </c>
    </row>
    <row r="1353" spans="1:10" ht="47.5" customHeight="1" x14ac:dyDescent="0.35">
      <c r="A1353" s="31">
        <v>1352</v>
      </c>
      <c r="B1353" s="31">
        <v>2007</v>
      </c>
      <c r="C1353" s="32" t="s">
        <v>6030</v>
      </c>
      <c r="D1353" s="32" t="s">
        <v>8400</v>
      </c>
      <c r="E1353" s="96" t="s">
        <v>8399</v>
      </c>
      <c r="F1353" s="31">
        <v>26</v>
      </c>
      <c r="G1353" s="31">
        <v>4</v>
      </c>
      <c r="H1353" s="31" t="s">
        <v>8401</v>
      </c>
      <c r="I1353" s="31" t="s">
        <v>8402</v>
      </c>
      <c r="J1353" s="33" t="str">
        <f t="shared" si="21"/>
        <v>https://aiche.onlinelibrary.wiley.com/doi/abs/10.1002/prs.10231</v>
      </c>
    </row>
    <row r="1354" spans="1:10" ht="47.5" customHeight="1" x14ac:dyDescent="0.35">
      <c r="A1354" s="31">
        <v>1353</v>
      </c>
      <c r="B1354" s="31">
        <v>2007</v>
      </c>
      <c r="C1354" s="32" t="s">
        <v>6030</v>
      </c>
      <c r="D1354" s="32" t="s">
        <v>8403</v>
      </c>
      <c r="E1354" s="96" t="s">
        <v>7784</v>
      </c>
      <c r="F1354" s="31">
        <v>26</v>
      </c>
      <c r="G1354" s="31">
        <v>4</v>
      </c>
      <c r="H1354" s="31" t="s">
        <v>8404</v>
      </c>
      <c r="I1354" s="31" t="s">
        <v>8405</v>
      </c>
      <c r="J1354" s="33" t="str">
        <f t="shared" si="21"/>
        <v>https://aiche.onlinelibrary.wiley.com/doi/abs/10.1002/prs.10211</v>
      </c>
    </row>
    <row r="1355" spans="1:10" ht="47.5" customHeight="1" x14ac:dyDescent="0.35">
      <c r="A1355" s="31">
        <v>1354</v>
      </c>
      <c r="B1355" s="31">
        <v>2007</v>
      </c>
      <c r="C1355" s="32" t="s">
        <v>6030</v>
      </c>
      <c r="D1355" s="32" t="s">
        <v>8407</v>
      </c>
      <c r="E1355" s="96" t="s">
        <v>8406</v>
      </c>
      <c r="F1355" s="31">
        <v>26</v>
      </c>
      <c r="G1355" s="31">
        <v>4</v>
      </c>
      <c r="H1355" s="31" t="s">
        <v>8408</v>
      </c>
      <c r="I1355" s="31" t="s">
        <v>8409</v>
      </c>
      <c r="J1355" s="33" t="str">
        <f t="shared" si="21"/>
        <v>https://aiche.onlinelibrary.wiley.com/doi/abs/10.1002/prs.10217</v>
      </c>
    </row>
    <row r="1356" spans="1:10" ht="47.5" customHeight="1" x14ac:dyDescent="0.35">
      <c r="A1356" s="31">
        <v>1355</v>
      </c>
      <c r="B1356" s="31">
        <v>2008</v>
      </c>
      <c r="C1356" s="32" t="s">
        <v>6030</v>
      </c>
      <c r="D1356" s="32" t="s">
        <v>8410</v>
      </c>
      <c r="E1356" s="96"/>
      <c r="F1356" s="31">
        <v>27</v>
      </c>
      <c r="G1356" s="31">
        <v>1</v>
      </c>
      <c r="H1356" s="31" t="s">
        <v>5851</v>
      </c>
      <c r="I1356" s="31" t="s">
        <v>8411</v>
      </c>
      <c r="J1356" s="33" t="str">
        <f t="shared" si="21"/>
        <v>https://aiche.onlinelibrary.wiley.com/doi/abs/10.1002/prs.10251</v>
      </c>
    </row>
    <row r="1357" spans="1:10" ht="47.5" customHeight="1" x14ac:dyDescent="0.35">
      <c r="A1357" s="31">
        <v>1356</v>
      </c>
      <c r="B1357" s="31">
        <v>2008</v>
      </c>
      <c r="C1357" s="32" t="s">
        <v>6030</v>
      </c>
      <c r="D1357" s="32" t="s">
        <v>8413</v>
      </c>
      <c r="E1357" s="96" t="s">
        <v>8412</v>
      </c>
      <c r="F1357" s="31">
        <v>27</v>
      </c>
      <c r="G1357" s="31">
        <v>1</v>
      </c>
      <c r="H1357" s="31" t="s">
        <v>8414</v>
      </c>
      <c r="I1357" s="31" t="s">
        <v>8415</v>
      </c>
      <c r="J1357" s="33" t="str">
        <f t="shared" si="21"/>
        <v>https://aiche.onlinelibrary.wiley.com/doi/abs/10.1002/prs.10207</v>
      </c>
    </row>
    <row r="1358" spans="1:10" ht="47.5" customHeight="1" x14ac:dyDescent="0.35">
      <c r="A1358" s="31">
        <v>1357</v>
      </c>
      <c r="B1358" s="31">
        <v>2008</v>
      </c>
      <c r="C1358" s="32" t="s">
        <v>6030</v>
      </c>
      <c r="D1358" s="32" t="s">
        <v>8417</v>
      </c>
      <c r="E1358" s="96" t="s">
        <v>8416</v>
      </c>
      <c r="F1358" s="31">
        <v>27</v>
      </c>
      <c r="G1358" s="31">
        <v>1</v>
      </c>
      <c r="H1358" s="31" t="s">
        <v>8418</v>
      </c>
      <c r="I1358" s="31" t="s">
        <v>8419</v>
      </c>
      <c r="J1358" s="33" t="str">
        <f t="shared" si="21"/>
        <v>https://aiche.onlinelibrary.wiley.com/doi/abs/10.1002/prs.10224</v>
      </c>
    </row>
    <row r="1359" spans="1:10" ht="47.5" customHeight="1" x14ac:dyDescent="0.35">
      <c r="A1359" s="31">
        <v>1358</v>
      </c>
      <c r="B1359" s="31">
        <v>2008</v>
      </c>
      <c r="C1359" s="32" t="s">
        <v>6030</v>
      </c>
      <c r="D1359" s="32" t="s">
        <v>8420</v>
      </c>
      <c r="E1359" s="96" t="s">
        <v>8342</v>
      </c>
      <c r="F1359" s="31">
        <v>27</v>
      </c>
      <c r="G1359" s="31">
        <v>1</v>
      </c>
      <c r="H1359" s="31" t="s">
        <v>8421</v>
      </c>
      <c r="I1359" s="31" t="s">
        <v>8422</v>
      </c>
      <c r="J1359" s="33" t="str">
        <f t="shared" si="21"/>
        <v>https://aiche.onlinelibrary.wiley.com/doi/abs/10.1002/prs.10208</v>
      </c>
    </row>
    <row r="1360" spans="1:10" ht="47.5" customHeight="1" x14ac:dyDescent="0.35">
      <c r="A1360" s="31">
        <v>1359</v>
      </c>
      <c r="B1360" s="31">
        <v>2008</v>
      </c>
      <c r="C1360" s="32" t="s">
        <v>6030</v>
      </c>
      <c r="D1360" s="32" t="s">
        <v>8424</v>
      </c>
      <c r="E1360" s="96" t="s">
        <v>8423</v>
      </c>
      <c r="F1360" s="31">
        <v>27</v>
      </c>
      <c r="G1360" s="31">
        <v>1</v>
      </c>
      <c r="H1360" s="31" t="s">
        <v>7670</v>
      </c>
      <c r="I1360" s="31" t="s">
        <v>8425</v>
      </c>
      <c r="J1360" s="33" t="str">
        <f t="shared" si="21"/>
        <v>https://aiche.onlinelibrary.wiley.com/doi/abs/10.1002/prs.10209</v>
      </c>
    </row>
    <row r="1361" spans="1:10" ht="47.5" customHeight="1" x14ac:dyDescent="0.35">
      <c r="A1361" s="31">
        <v>1360</v>
      </c>
      <c r="B1361" s="31">
        <v>2008</v>
      </c>
      <c r="C1361" s="32" t="s">
        <v>6030</v>
      </c>
      <c r="D1361" s="32" t="s">
        <v>8427</v>
      </c>
      <c r="E1361" s="96" t="s">
        <v>8426</v>
      </c>
      <c r="F1361" s="31">
        <v>27</v>
      </c>
      <c r="G1361" s="31">
        <v>1</v>
      </c>
      <c r="H1361" s="31" t="s">
        <v>8428</v>
      </c>
      <c r="I1361" s="31" t="s">
        <v>8429</v>
      </c>
      <c r="J1361" s="33" t="str">
        <f t="shared" si="21"/>
        <v>https://aiche.onlinelibrary.wiley.com/doi/abs/10.1002/prs.10213</v>
      </c>
    </row>
    <row r="1362" spans="1:10" ht="47.5" customHeight="1" x14ac:dyDescent="0.35">
      <c r="A1362" s="31">
        <v>1361</v>
      </c>
      <c r="B1362" s="31">
        <v>2008</v>
      </c>
      <c r="C1362" s="32" t="s">
        <v>6030</v>
      </c>
      <c r="D1362" s="32" t="s">
        <v>8431</v>
      </c>
      <c r="E1362" s="96" t="s">
        <v>8430</v>
      </c>
      <c r="F1362" s="31">
        <v>27</v>
      </c>
      <c r="G1362" s="31">
        <v>1</v>
      </c>
      <c r="H1362" s="31" t="s">
        <v>6214</v>
      </c>
      <c r="I1362" s="31" t="s">
        <v>8432</v>
      </c>
      <c r="J1362" s="33" t="str">
        <f t="shared" si="21"/>
        <v>https://aiche.onlinelibrary.wiley.com/doi/abs/10.1002/prs.10214</v>
      </c>
    </row>
    <row r="1363" spans="1:10" ht="47.5" customHeight="1" x14ac:dyDescent="0.35">
      <c r="A1363" s="31">
        <v>1362</v>
      </c>
      <c r="B1363" s="31">
        <v>2008</v>
      </c>
      <c r="C1363" s="32" t="s">
        <v>6030</v>
      </c>
      <c r="D1363" s="32" t="s">
        <v>8434</v>
      </c>
      <c r="E1363" s="96" t="s">
        <v>8433</v>
      </c>
      <c r="F1363" s="31">
        <v>27</v>
      </c>
      <c r="G1363" s="31">
        <v>1</v>
      </c>
      <c r="H1363" s="31" t="s">
        <v>8435</v>
      </c>
      <c r="I1363" s="31" t="s">
        <v>8436</v>
      </c>
      <c r="J1363" s="33" t="str">
        <f t="shared" si="21"/>
        <v>https://aiche.onlinelibrary.wiley.com/doi/abs/10.1002/prs.10218</v>
      </c>
    </row>
    <row r="1364" spans="1:10" ht="47.5" customHeight="1" x14ac:dyDescent="0.35">
      <c r="A1364" s="31">
        <v>1363</v>
      </c>
      <c r="B1364" s="31">
        <v>2008</v>
      </c>
      <c r="C1364" s="32" t="s">
        <v>6030</v>
      </c>
      <c r="D1364" s="32" t="s">
        <v>8438</v>
      </c>
      <c r="E1364" s="96" t="s">
        <v>8437</v>
      </c>
      <c r="F1364" s="31">
        <v>27</v>
      </c>
      <c r="G1364" s="31">
        <v>1</v>
      </c>
      <c r="H1364" s="31" t="s">
        <v>8439</v>
      </c>
      <c r="I1364" s="31" t="s">
        <v>8440</v>
      </c>
      <c r="J1364" s="33" t="str">
        <f t="shared" si="21"/>
        <v>https://aiche.onlinelibrary.wiley.com/doi/abs/10.1002/prs.10219</v>
      </c>
    </row>
    <row r="1365" spans="1:10" ht="47.5" customHeight="1" x14ac:dyDescent="0.35">
      <c r="A1365" s="31">
        <v>1364</v>
      </c>
      <c r="B1365" s="31">
        <v>2008</v>
      </c>
      <c r="C1365" s="32" t="s">
        <v>6030</v>
      </c>
      <c r="D1365" s="32" t="s">
        <v>8442</v>
      </c>
      <c r="E1365" s="96" t="s">
        <v>8441</v>
      </c>
      <c r="F1365" s="31">
        <v>27</v>
      </c>
      <c r="G1365" s="31">
        <v>1</v>
      </c>
      <c r="H1365" s="31" t="s">
        <v>8443</v>
      </c>
      <c r="I1365" s="31" t="s">
        <v>8444</v>
      </c>
      <c r="J1365" s="33" t="str">
        <f t="shared" si="21"/>
        <v>https://aiche.onlinelibrary.wiley.com/doi/abs/10.1002/prs.10216</v>
      </c>
    </row>
    <row r="1366" spans="1:10" ht="47.5" customHeight="1" x14ac:dyDescent="0.35">
      <c r="A1366" s="31">
        <v>1365</v>
      </c>
      <c r="B1366" s="31">
        <v>2008</v>
      </c>
      <c r="C1366" s="32" t="s">
        <v>6030</v>
      </c>
      <c r="D1366" s="32" t="s">
        <v>8446</v>
      </c>
      <c r="E1366" s="96" t="s">
        <v>8445</v>
      </c>
      <c r="F1366" s="31">
        <v>27</v>
      </c>
      <c r="G1366" s="31">
        <v>1</v>
      </c>
      <c r="H1366" s="31" t="s">
        <v>4533</v>
      </c>
      <c r="I1366" s="31" t="s">
        <v>8447</v>
      </c>
      <c r="J1366" s="33" t="str">
        <f t="shared" si="21"/>
        <v>https://aiche.onlinelibrary.wiley.com/doi/abs/10.1002/prs.10223</v>
      </c>
    </row>
    <row r="1367" spans="1:10" ht="47.5" customHeight="1" x14ac:dyDescent="0.35">
      <c r="A1367" s="31">
        <v>1366</v>
      </c>
      <c r="B1367" s="31">
        <v>2008</v>
      </c>
      <c r="C1367" s="32" t="s">
        <v>6030</v>
      </c>
      <c r="D1367" s="32" t="s">
        <v>8449</v>
      </c>
      <c r="E1367" s="96" t="s">
        <v>8448</v>
      </c>
      <c r="F1367" s="31">
        <v>27</v>
      </c>
      <c r="G1367" s="31">
        <v>1</v>
      </c>
      <c r="H1367" s="31" t="s">
        <v>8450</v>
      </c>
      <c r="I1367" s="31" t="s">
        <v>8451</v>
      </c>
      <c r="J1367" s="33" t="str">
        <f t="shared" si="21"/>
        <v>https://aiche.onlinelibrary.wiley.com/doi/abs/10.1002/prs.10233</v>
      </c>
    </row>
    <row r="1368" spans="1:10" ht="47.5" customHeight="1" x14ac:dyDescent="0.35">
      <c r="A1368" s="31">
        <v>1367</v>
      </c>
      <c r="B1368" s="31">
        <v>2008</v>
      </c>
      <c r="C1368" s="32" t="s">
        <v>6030</v>
      </c>
      <c r="D1368" s="32" t="s">
        <v>8453</v>
      </c>
      <c r="E1368" s="96" t="s">
        <v>8452</v>
      </c>
      <c r="F1368" s="31">
        <v>27</v>
      </c>
      <c r="G1368" s="31">
        <v>1</v>
      </c>
      <c r="H1368" s="31" t="s">
        <v>4547</v>
      </c>
      <c r="I1368" s="31" t="s">
        <v>8454</v>
      </c>
      <c r="J1368" s="33" t="str">
        <f t="shared" si="21"/>
        <v>https://aiche.onlinelibrary.wiley.com/doi/abs/10.1002/prs.10221</v>
      </c>
    </row>
    <row r="1369" spans="1:10" ht="47.5" customHeight="1" x14ac:dyDescent="0.35">
      <c r="A1369" s="31">
        <v>1368</v>
      </c>
      <c r="B1369" s="31">
        <v>2008</v>
      </c>
      <c r="C1369" s="32" t="s">
        <v>6030</v>
      </c>
      <c r="D1369" s="32" t="s">
        <v>8455</v>
      </c>
      <c r="E1369" s="96" t="s">
        <v>5132</v>
      </c>
      <c r="F1369" s="31">
        <v>27</v>
      </c>
      <c r="G1369" s="31">
        <v>2</v>
      </c>
      <c r="H1369" s="31" t="s">
        <v>8456</v>
      </c>
      <c r="I1369" s="31" t="s">
        <v>8457</v>
      </c>
      <c r="J1369" s="33" t="str">
        <f t="shared" si="21"/>
        <v>https://aiche.onlinelibrary.wiley.com/doi/abs/10.1002/prs.10260</v>
      </c>
    </row>
    <row r="1370" spans="1:10" ht="47.5" customHeight="1" x14ac:dyDescent="0.35">
      <c r="A1370" s="31">
        <v>1369</v>
      </c>
      <c r="B1370" s="31">
        <v>2008</v>
      </c>
      <c r="C1370" s="32" t="s">
        <v>6030</v>
      </c>
      <c r="D1370" s="32" t="s">
        <v>8458</v>
      </c>
      <c r="E1370" s="96"/>
      <c r="F1370" s="31">
        <v>27</v>
      </c>
      <c r="G1370" s="31">
        <v>2</v>
      </c>
      <c r="H1370" s="31" t="s">
        <v>8459</v>
      </c>
      <c r="I1370" s="31" t="s">
        <v>8460</v>
      </c>
      <c r="J1370" s="33" t="str">
        <f t="shared" si="21"/>
        <v>https://aiche.onlinelibrary.wiley.com/doi/abs/10.1002/prs.10261</v>
      </c>
    </row>
    <row r="1371" spans="1:10" ht="47.5" customHeight="1" x14ac:dyDescent="0.35">
      <c r="A1371" s="31">
        <v>1370</v>
      </c>
      <c r="B1371" s="31">
        <v>2008</v>
      </c>
      <c r="C1371" s="32" t="s">
        <v>6030</v>
      </c>
      <c r="D1371" s="32" t="s">
        <v>8462</v>
      </c>
      <c r="E1371" s="96" t="s">
        <v>8461</v>
      </c>
      <c r="F1371" s="31">
        <v>27</v>
      </c>
      <c r="G1371" s="31">
        <v>2</v>
      </c>
      <c r="H1371" s="31" t="s">
        <v>8463</v>
      </c>
      <c r="I1371" s="31" t="s">
        <v>8464</v>
      </c>
      <c r="J1371" s="33" t="str">
        <f t="shared" si="21"/>
        <v>https://aiche.onlinelibrary.wiley.com/doi/abs/10.1002/prs.10250</v>
      </c>
    </row>
    <row r="1372" spans="1:10" ht="47.5" customHeight="1" x14ac:dyDescent="0.35">
      <c r="A1372" s="31">
        <v>1371</v>
      </c>
      <c r="B1372" s="31">
        <v>2008</v>
      </c>
      <c r="C1372" s="32" t="s">
        <v>6030</v>
      </c>
      <c r="D1372" s="32" t="s">
        <v>8466</v>
      </c>
      <c r="E1372" s="96" t="s">
        <v>8465</v>
      </c>
      <c r="F1372" s="31">
        <v>27</v>
      </c>
      <c r="G1372" s="31">
        <v>2</v>
      </c>
      <c r="H1372" s="31" t="s">
        <v>5430</v>
      </c>
      <c r="I1372" s="31" t="s">
        <v>8467</v>
      </c>
      <c r="J1372" s="33" t="str">
        <f t="shared" si="21"/>
        <v>https://aiche.onlinelibrary.wiley.com/doi/abs/10.1002/prs.10259</v>
      </c>
    </row>
    <row r="1373" spans="1:10" ht="47.5" customHeight="1" x14ac:dyDescent="0.35">
      <c r="A1373" s="31">
        <v>1372</v>
      </c>
      <c r="B1373" s="31">
        <v>2008</v>
      </c>
      <c r="C1373" s="32" t="s">
        <v>6030</v>
      </c>
      <c r="D1373" s="32" t="s">
        <v>8469</v>
      </c>
      <c r="E1373" s="96" t="s">
        <v>8468</v>
      </c>
      <c r="F1373" s="31">
        <v>27</v>
      </c>
      <c r="G1373" s="31">
        <v>2</v>
      </c>
      <c r="H1373" s="31" t="s">
        <v>8470</v>
      </c>
      <c r="I1373" s="31" t="s">
        <v>8471</v>
      </c>
      <c r="J1373" s="33" t="str">
        <f t="shared" si="21"/>
        <v>https://aiche.onlinelibrary.wiley.com/doi/abs/10.1002/prs.10244</v>
      </c>
    </row>
    <row r="1374" spans="1:10" ht="47.5" customHeight="1" x14ac:dyDescent="0.35">
      <c r="A1374" s="31">
        <v>1373</v>
      </c>
      <c r="B1374" s="31">
        <v>2008</v>
      </c>
      <c r="C1374" s="32" t="s">
        <v>6030</v>
      </c>
      <c r="D1374" s="32" t="s">
        <v>8473</v>
      </c>
      <c r="E1374" s="96" t="s">
        <v>8472</v>
      </c>
      <c r="F1374" s="31">
        <v>27</v>
      </c>
      <c r="G1374" s="31">
        <v>2</v>
      </c>
      <c r="H1374" s="31" t="s">
        <v>8474</v>
      </c>
      <c r="I1374" s="31" t="s">
        <v>8475</v>
      </c>
      <c r="J1374" s="33" t="str">
        <f t="shared" si="21"/>
        <v>https://aiche.onlinelibrary.wiley.com/doi/abs/10.1002/prs.10258</v>
      </c>
    </row>
    <row r="1375" spans="1:10" ht="47.5" customHeight="1" x14ac:dyDescent="0.35">
      <c r="A1375" s="31">
        <v>1374</v>
      </c>
      <c r="B1375" s="31">
        <v>2008</v>
      </c>
      <c r="C1375" s="32" t="s">
        <v>6030</v>
      </c>
      <c r="D1375" s="32" t="s">
        <v>8477</v>
      </c>
      <c r="E1375" s="96" t="s">
        <v>8476</v>
      </c>
      <c r="F1375" s="31">
        <v>27</v>
      </c>
      <c r="G1375" s="31">
        <v>2</v>
      </c>
      <c r="H1375" s="31" t="s">
        <v>7031</v>
      </c>
      <c r="I1375" s="31" t="s">
        <v>8478</v>
      </c>
      <c r="J1375" s="33" t="str">
        <f t="shared" si="21"/>
        <v>https://aiche.onlinelibrary.wiley.com/doi/abs/10.1002/prs.10238</v>
      </c>
    </row>
    <row r="1376" spans="1:10" ht="47.5" customHeight="1" x14ac:dyDescent="0.35">
      <c r="A1376" s="31">
        <v>1375</v>
      </c>
      <c r="B1376" s="31">
        <v>2008</v>
      </c>
      <c r="C1376" s="32" t="s">
        <v>6030</v>
      </c>
      <c r="D1376" s="32" t="s">
        <v>8479</v>
      </c>
      <c r="E1376" s="96" t="s">
        <v>7595</v>
      </c>
      <c r="F1376" s="31">
        <v>27</v>
      </c>
      <c r="G1376" s="31">
        <v>2</v>
      </c>
      <c r="H1376" s="31" t="s">
        <v>8480</v>
      </c>
      <c r="I1376" s="31" t="s">
        <v>8481</v>
      </c>
      <c r="J1376" s="33" t="str">
        <f t="shared" si="21"/>
        <v>https://aiche.onlinelibrary.wiley.com/doi/abs/10.1002/prs.10240</v>
      </c>
    </row>
    <row r="1377" spans="1:10" ht="47.5" customHeight="1" x14ac:dyDescent="0.35">
      <c r="A1377" s="31">
        <v>1376</v>
      </c>
      <c r="B1377" s="31">
        <v>2008</v>
      </c>
      <c r="C1377" s="32" t="s">
        <v>6030</v>
      </c>
      <c r="D1377" s="32" t="s">
        <v>8483</v>
      </c>
      <c r="E1377" s="96" t="s">
        <v>8482</v>
      </c>
      <c r="F1377" s="31">
        <v>27</v>
      </c>
      <c r="G1377" s="31">
        <v>2</v>
      </c>
      <c r="H1377" s="31" t="s">
        <v>6392</v>
      </c>
      <c r="I1377" s="31" t="s">
        <v>8484</v>
      </c>
      <c r="J1377" s="33" t="str">
        <f t="shared" si="21"/>
        <v>https://aiche.onlinelibrary.wiley.com/doi/abs/10.1002/prs.10245</v>
      </c>
    </row>
    <row r="1378" spans="1:10" ht="47.5" customHeight="1" x14ac:dyDescent="0.35">
      <c r="A1378" s="31">
        <v>1377</v>
      </c>
      <c r="B1378" s="31">
        <v>2008</v>
      </c>
      <c r="C1378" s="32" t="s">
        <v>6030</v>
      </c>
      <c r="D1378" s="32" t="s">
        <v>8485</v>
      </c>
      <c r="E1378" s="96" t="s">
        <v>8416</v>
      </c>
      <c r="F1378" s="31">
        <v>27</v>
      </c>
      <c r="G1378" s="31">
        <v>2</v>
      </c>
      <c r="H1378" s="31" t="s">
        <v>1493</v>
      </c>
      <c r="I1378" s="31" t="s">
        <v>8486</v>
      </c>
      <c r="J1378" s="33" t="str">
        <f t="shared" si="21"/>
        <v>https://aiche.onlinelibrary.wiley.com/doi/abs/10.1002/prs.10225</v>
      </c>
    </row>
    <row r="1379" spans="1:10" ht="47.5" customHeight="1" x14ac:dyDescent="0.35">
      <c r="A1379" s="31">
        <v>1378</v>
      </c>
      <c r="B1379" s="31">
        <v>2008</v>
      </c>
      <c r="C1379" s="32" t="s">
        <v>6030</v>
      </c>
      <c r="D1379" s="32" t="s">
        <v>8488</v>
      </c>
      <c r="E1379" s="96" t="s">
        <v>8487</v>
      </c>
      <c r="F1379" s="31">
        <v>27</v>
      </c>
      <c r="G1379" s="31">
        <v>2</v>
      </c>
      <c r="H1379" s="31" t="s">
        <v>8489</v>
      </c>
      <c r="I1379" s="31" t="s">
        <v>8490</v>
      </c>
      <c r="J1379" s="33" t="str">
        <f t="shared" si="21"/>
        <v>https://aiche.onlinelibrary.wiley.com/doi/abs/10.1002/prs.10246</v>
      </c>
    </row>
    <row r="1380" spans="1:10" ht="47.5" customHeight="1" x14ac:dyDescent="0.35">
      <c r="A1380" s="31">
        <v>1379</v>
      </c>
      <c r="B1380" s="31">
        <v>2008</v>
      </c>
      <c r="C1380" s="32" t="s">
        <v>6030</v>
      </c>
      <c r="D1380" s="32" t="s">
        <v>8492</v>
      </c>
      <c r="E1380" s="96" t="s">
        <v>8491</v>
      </c>
      <c r="F1380" s="31">
        <v>27</v>
      </c>
      <c r="G1380" s="31">
        <v>2</v>
      </c>
      <c r="H1380" s="31" t="s">
        <v>8493</v>
      </c>
      <c r="I1380" s="31" t="s">
        <v>8494</v>
      </c>
      <c r="J1380" s="33" t="str">
        <f t="shared" si="21"/>
        <v>https://aiche.onlinelibrary.wiley.com/doi/abs/10.1002/prs.10253</v>
      </c>
    </row>
    <row r="1381" spans="1:10" ht="47.5" customHeight="1" x14ac:dyDescent="0.35">
      <c r="A1381" s="31">
        <v>1380</v>
      </c>
      <c r="B1381" s="31">
        <v>2008</v>
      </c>
      <c r="C1381" s="32" t="s">
        <v>6030</v>
      </c>
      <c r="D1381" s="32" t="s">
        <v>8495</v>
      </c>
      <c r="E1381" s="96" t="s">
        <v>1128</v>
      </c>
      <c r="F1381" s="31">
        <v>27</v>
      </c>
      <c r="G1381" s="31">
        <v>2</v>
      </c>
      <c r="H1381" s="31" t="s">
        <v>8496</v>
      </c>
      <c r="I1381" s="31" t="s">
        <v>8497</v>
      </c>
      <c r="J1381" s="33" t="str">
        <f t="shared" si="21"/>
        <v>https://aiche.onlinelibrary.wiley.com/doi/abs/10.1002/prs.10235</v>
      </c>
    </row>
    <row r="1382" spans="1:10" ht="47.5" customHeight="1" x14ac:dyDescent="0.35">
      <c r="A1382" s="31">
        <v>1381</v>
      </c>
      <c r="B1382" s="31">
        <v>2008</v>
      </c>
      <c r="C1382" s="32" t="s">
        <v>6030</v>
      </c>
      <c r="D1382" s="32" t="s">
        <v>8499</v>
      </c>
      <c r="E1382" s="96" t="s">
        <v>8498</v>
      </c>
      <c r="F1382" s="31">
        <v>27</v>
      </c>
      <c r="G1382" s="31">
        <v>2</v>
      </c>
      <c r="H1382" s="31" t="s">
        <v>8500</v>
      </c>
      <c r="I1382" s="31" t="s">
        <v>8501</v>
      </c>
      <c r="J1382" s="33" t="str">
        <f t="shared" si="21"/>
        <v>https://aiche.onlinelibrary.wiley.com/doi/abs/10.1002/prs.10239</v>
      </c>
    </row>
    <row r="1383" spans="1:10" ht="47.5" customHeight="1" x14ac:dyDescent="0.35">
      <c r="A1383" s="31">
        <v>1382</v>
      </c>
      <c r="B1383" s="31">
        <v>2008</v>
      </c>
      <c r="C1383" s="32" t="s">
        <v>6030</v>
      </c>
      <c r="D1383" s="32" t="s">
        <v>8502</v>
      </c>
      <c r="E1383" s="96" t="s">
        <v>3147</v>
      </c>
      <c r="F1383" s="31">
        <v>27</v>
      </c>
      <c r="G1383" s="31">
        <v>2</v>
      </c>
      <c r="H1383" s="31" t="s">
        <v>1556</v>
      </c>
      <c r="I1383" s="31" t="s">
        <v>8503</v>
      </c>
      <c r="J1383" s="33" t="str">
        <f t="shared" si="21"/>
        <v>https://aiche.onlinelibrary.wiley.com/doi/abs/10.1002/prs.10237</v>
      </c>
    </row>
    <row r="1384" spans="1:10" ht="47.5" customHeight="1" x14ac:dyDescent="0.35">
      <c r="A1384" s="31">
        <v>1383</v>
      </c>
      <c r="B1384" s="31">
        <v>2008</v>
      </c>
      <c r="C1384" s="32" t="s">
        <v>6030</v>
      </c>
      <c r="D1384" s="32" t="s">
        <v>8505</v>
      </c>
      <c r="E1384" s="96" t="s">
        <v>8504</v>
      </c>
      <c r="F1384" s="31">
        <v>27</v>
      </c>
      <c r="G1384" s="31">
        <v>3</v>
      </c>
      <c r="H1384" s="31" t="s">
        <v>8506</v>
      </c>
      <c r="I1384" s="31" t="s">
        <v>8507</v>
      </c>
      <c r="J1384" s="33" t="str">
        <f t="shared" si="21"/>
        <v>https://aiche.onlinelibrary.wiley.com/doi/abs/10.1002/prs.10226</v>
      </c>
    </row>
    <row r="1385" spans="1:10" ht="47.5" customHeight="1" x14ac:dyDescent="0.35">
      <c r="A1385" s="31">
        <v>1384</v>
      </c>
      <c r="B1385" s="31">
        <v>2008</v>
      </c>
      <c r="C1385" s="32" t="s">
        <v>6030</v>
      </c>
      <c r="D1385" s="32" t="s">
        <v>8509</v>
      </c>
      <c r="E1385" s="96" t="s">
        <v>8508</v>
      </c>
      <c r="F1385" s="31">
        <v>27</v>
      </c>
      <c r="G1385" s="31">
        <v>3</v>
      </c>
      <c r="H1385" s="31" t="s">
        <v>8510</v>
      </c>
      <c r="I1385" s="31" t="s">
        <v>8511</v>
      </c>
      <c r="J1385" s="33" t="str">
        <f t="shared" si="21"/>
        <v>https://aiche.onlinelibrary.wiley.com/doi/abs/10.1002/prs.10243</v>
      </c>
    </row>
    <row r="1386" spans="1:10" ht="47.5" customHeight="1" x14ac:dyDescent="0.35">
      <c r="A1386" s="31">
        <v>1385</v>
      </c>
      <c r="B1386" s="31">
        <v>2008</v>
      </c>
      <c r="C1386" s="32" t="s">
        <v>6030</v>
      </c>
      <c r="D1386" s="32" t="s">
        <v>8513</v>
      </c>
      <c r="E1386" s="96" t="s">
        <v>8512</v>
      </c>
      <c r="F1386" s="31">
        <v>27</v>
      </c>
      <c r="G1386" s="31">
        <v>3</v>
      </c>
      <c r="H1386" s="31" t="s">
        <v>8514</v>
      </c>
      <c r="I1386" s="31" t="s">
        <v>8515</v>
      </c>
      <c r="J1386" s="33" t="str">
        <f t="shared" si="21"/>
        <v>https://aiche.onlinelibrary.wiley.com/doi/abs/10.1002/prs.10242</v>
      </c>
    </row>
    <row r="1387" spans="1:10" ht="47.5" customHeight="1" x14ac:dyDescent="0.35">
      <c r="A1387" s="31">
        <v>1386</v>
      </c>
      <c r="B1387" s="31">
        <v>2008</v>
      </c>
      <c r="C1387" s="32" t="s">
        <v>6030</v>
      </c>
      <c r="D1387" s="32" t="s">
        <v>8517</v>
      </c>
      <c r="E1387" s="96" t="s">
        <v>8516</v>
      </c>
      <c r="F1387" s="31">
        <v>27</v>
      </c>
      <c r="G1387" s="31">
        <v>3</v>
      </c>
      <c r="H1387" s="31" t="s">
        <v>7473</v>
      </c>
      <c r="I1387" s="31" t="s">
        <v>8518</v>
      </c>
      <c r="J1387" s="33" t="str">
        <f t="shared" si="21"/>
        <v>https://aiche.onlinelibrary.wiley.com/doi/abs/10.1002/prs.10247</v>
      </c>
    </row>
    <row r="1388" spans="1:10" ht="47.5" customHeight="1" x14ac:dyDescent="0.35">
      <c r="A1388" s="31">
        <v>1387</v>
      </c>
      <c r="B1388" s="31">
        <v>2008</v>
      </c>
      <c r="C1388" s="32" t="s">
        <v>6030</v>
      </c>
      <c r="D1388" s="32" t="s">
        <v>8520</v>
      </c>
      <c r="E1388" s="96" t="s">
        <v>8519</v>
      </c>
      <c r="F1388" s="31">
        <v>27</v>
      </c>
      <c r="G1388" s="31">
        <v>3</v>
      </c>
      <c r="H1388" s="31" t="s">
        <v>8521</v>
      </c>
      <c r="I1388" s="31" t="s">
        <v>8522</v>
      </c>
      <c r="J1388" s="33" t="str">
        <f t="shared" si="21"/>
        <v>https://aiche.onlinelibrary.wiley.com/doi/abs/10.1002/prs.10248</v>
      </c>
    </row>
    <row r="1389" spans="1:10" ht="47.5" customHeight="1" x14ac:dyDescent="0.35">
      <c r="A1389" s="31">
        <v>1388</v>
      </c>
      <c r="B1389" s="31">
        <v>2008</v>
      </c>
      <c r="C1389" s="32" t="s">
        <v>6030</v>
      </c>
      <c r="D1389" s="32" t="s">
        <v>8524</v>
      </c>
      <c r="E1389" s="96" t="s">
        <v>8523</v>
      </c>
      <c r="F1389" s="31">
        <v>27</v>
      </c>
      <c r="G1389" s="31">
        <v>3</v>
      </c>
      <c r="H1389" s="31" t="s">
        <v>6775</v>
      </c>
      <c r="I1389" s="31" t="s">
        <v>8525</v>
      </c>
      <c r="J1389" s="33" t="str">
        <f t="shared" si="21"/>
        <v>https://aiche.onlinelibrary.wiley.com/doi/abs/10.1002/prs.10252</v>
      </c>
    </row>
    <row r="1390" spans="1:10" ht="47.5" customHeight="1" x14ac:dyDescent="0.35">
      <c r="A1390" s="31">
        <v>1389</v>
      </c>
      <c r="B1390" s="31">
        <v>2008</v>
      </c>
      <c r="C1390" s="32" t="s">
        <v>6030</v>
      </c>
      <c r="D1390" s="32" t="s">
        <v>8527</v>
      </c>
      <c r="E1390" s="96" t="s">
        <v>8526</v>
      </c>
      <c r="F1390" s="31">
        <v>27</v>
      </c>
      <c r="G1390" s="31">
        <v>3</v>
      </c>
      <c r="H1390" s="31" t="s">
        <v>4862</v>
      </c>
      <c r="I1390" s="31" t="s">
        <v>8528</v>
      </c>
      <c r="J1390" s="33" t="str">
        <f t="shared" si="21"/>
        <v>https://aiche.onlinelibrary.wiley.com/doi/abs/10.1002/prs.10255</v>
      </c>
    </row>
    <row r="1391" spans="1:10" ht="47.5" customHeight="1" x14ac:dyDescent="0.35">
      <c r="A1391" s="31">
        <v>1390</v>
      </c>
      <c r="B1391" s="31">
        <v>2008</v>
      </c>
      <c r="C1391" s="32" t="s">
        <v>6030</v>
      </c>
      <c r="D1391" s="32" t="s">
        <v>8530</v>
      </c>
      <c r="E1391" s="96" t="s">
        <v>8529</v>
      </c>
      <c r="F1391" s="31">
        <v>27</v>
      </c>
      <c r="G1391" s="31">
        <v>3</v>
      </c>
      <c r="H1391" s="31" t="s">
        <v>8531</v>
      </c>
      <c r="I1391" s="31" t="s">
        <v>8532</v>
      </c>
      <c r="J1391" s="33" t="str">
        <f t="shared" si="21"/>
        <v>https://aiche.onlinelibrary.wiley.com/doi/abs/10.1002/prs.10254</v>
      </c>
    </row>
    <row r="1392" spans="1:10" ht="47.5" customHeight="1" x14ac:dyDescent="0.35">
      <c r="A1392" s="31">
        <v>1391</v>
      </c>
      <c r="B1392" s="31">
        <v>2008</v>
      </c>
      <c r="C1392" s="32" t="s">
        <v>6030</v>
      </c>
      <c r="D1392" s="32" t="s">
        <v>8534</v>
      </c>
      <c r="E1392" s="96" t="s">
        <v>8533</v>
      </c>
      <c r="F1392" s="31">
        <v>27</v>
      </c>
      <c r="G1392" s="31">
        <v>3</v>
      </c>
      <c r="H1392" s="31" t="s">
        <v>4696</v>
      </c>
      <c r="I1392" s="31" t="s">
        <v>8535</v>
      </c>
      <c r="J1392" s="33" t="str">
        <f t="shared" si="21"/>
        <v>https://aiche.onlinelibrary.wiley.com/doi/abs/10.1002/prs.10256</v>
      </c>
    </row>
    <row r="1393" spans="1:10" ht="47.5" customHeight="1" x14ac:dyDescent="0.35">
      <c r="A1393" s="31">
        <v>1392</v>
      </c>
      <c r="B1393" s="31">
        <v>2008</v>
      </c>
      <c r="C1393" s="32" t="s">
        <v>6030</v>
      </c>
      <c r="D1393" s="32" t="s">
        <v>8537</v>
      </c>
      <c r="E1393" s="96" t="s">
        <v>8536</v>
      </c>
      <c r="F1393" s="31">
        <v>27</v>
      </c>
      <c r="G1393" s="31">
        <v>3</v>
      </c>
      <c r="H1393" s="31" t="s">
        <v>8538</v>
      </c>
      <c r="I1393" s="31" t="s">
        <v>8539</v>
      </c>
      <c r="J1393" s="33" t="str">
        <f t="shared" si="21"/>
        <v>https://aiche.onlinelibrary.wiley.com/doi/abs/10.1002/prs.10257</v>
      </c>
    </row>
    <row r="1394" spans="1:10" ht="47.5" customHeight="1" x14ac:dyDescent="0.35">
      <c r="A1394" s="31">
        <v>1393</v>
      </c>
      <c r="B1394" s="31">
        <v>2008</v>
      </c>
      <c r="C1394" s="32" t="s">
        <v>6030</v>
      </c>
      <c r="D1394" s="32" t="s">
        <v>8540</v>
      </c>
      <c r="E1394" s="96" t="s">
        <v>8206</v>
      </c>
      <c r="F1394" s="31">
        <v>27</v>
      </c>
      <c r="G1394" s="31">
        <v>3</v>
      </c>
      <c r="H1394" s="31" t="s">
        <v>8541</v>
      </c>
      <c r="I1394" s="31" t="s">
        <v>8542</v>
      </c>
      <c r="J1394" s="33" t="str">
        <f t="shared" si="21"/>
        <v>https://aiche.onlinelibrary.wiley.com/doi/abs/10.1002/prs.10249</v>
      </c>
    </row>
    <row r="1395" spans="1:10" ht="47.5" customHeight="1" x14ac:dyDescent="0.35">
      <c r="A1395" s="31">
        <v>1394</v>
      </c>
      <c r="B1395" s="31">
        <v>2008</v>
      </c>
      <c r="C1395" s="32" t="s">
        <v>6030</v>
      </c>
      <c r="D1395" s="32" t="s">
        <v>8544</v>
      </c>
      <c r="E1395" s="96" t="s">
        <v>8543</v>
      </c>
      <c r="F1395" s="31">
        <v>27</v>
      </c>
      <c r="G1395" s="31">
        <v>4</v>
      </c>
      <c r="H1395" s="31" t="s">
        <v>8159</v>
      </c>
      <c r="I1395" s="31" t="s">
        <v>8545</v>
      </c>
      <c r="J1395" s="33" t="str">
        <f t="shared" si="21"/>
        <v>https://aiche.onlinelibrary.wiley.com/doi/abs/10.1002/prs.10282</v>
      </c>
    </row>
    <row r="1396" spans="1:10" ht="47.5" customHeight="1" x14ac:dyDescent="0.35">
      <c r="A1396" s="31">
        <v>1395</v>
      </c>
      <c r="B1396" s="31">
        <v>2008</v>
      </c>
      <c r="C1396" s="32" t="s">
        <v>6030</v>
      </c>
      <c r="D1396" s="32" t="s">
        <v>8546</v>
      </c>
      <c r="E1396" s="96" t="s">
        <v>1553</v>
      </c>
      <c r="F1396" s="31">
        <v>27</v>
      </c>
      <c r="G1396" s="31">
        <v>4</v>
      </c>
      <c r="H1396" s="31" t="s">
        <v>8547</v>
      </c>
      <c r="I1396" s="31" t="s">
        <v>8548</v>
      </c>
      <c r="J1396" s="33" t="str">
        <f t="shared" si="21"/>
        <v>https://aiche.onlinelibrary.wiley.com/doi/abs/10.1002/prs.10272</v>
      </c>
    </row>
    <row r="1397" spans="1:10" ht="47.5" customHeight="1" x14ac:dyDescent="0.35">
      <c r="A1397" s="31">
        <v>1396</v>
      </c>
      <c r="B1397" s="31">
        <v>2008</v>
      </c>
      <c r="C1397" s="32" t="s">
        <v>6030</v>
      </c>
      <c r="D1397" s="32" t="s">
        <v>8549</v>
      </c>
      <c r="E1397" s="96" t="s">
        <v>3767</v>
      </c>
      <c r="F1397" s="31">
        <v>27</v>
      </c>
      <c r="G1397" s="31">
        <v>4</v>
      </c>
      <c r="H1397" s="31" t="s">
        <v>8178</v>
      </c>
      <c r="I1397" s="31" t="s">
        <v>8550</v>
      </c>
      <c r="J1397" s="33" t="str">
        <f t="shared" si="21"/>
        <v>https://aiche.onlinelibrary.wiley.com/doi/abs/10.1002/prs.10271</v>
      </c>
    </row>
    <row r="1398" spans="1:10" ht="47.5" customHeight="1" x14ac:dyDescent="0.35">
      <c r="A1398" s="31">
        <v>1397</v>
      </c>
      <c r="B1398" s="31">
        <v>2008</v>
      </c>
      <c r="C1398" s="32" t="s">
        <v>6030</v>
      </c>
      <c r="D1398" s="32" t="s">
        <v>8551</v>
      </c>
      <c r="E1398" s="96" t="s">
        <v>1657</v>
      </c>
      <c r="F1398" s="31">
        <v>27</v>
      </c>
      <c r="G1398" s="31">
        <v>4</v>
      </c>
      <c r="H1398" s="31" t="s">
        <v>8552</v>
      </c>
      <c r="I1398" s="31" t="s">
        <v>8553</v>
      </c>
      <c r="J1398" s="33" t="str">
        <f t="shared" si="21"/>
        <v>https://aiche.onlinelibrary.wiley.com/doi/abs/10.1002/prs.10267</v>
      </c>
    </row>
    <row r="1399" spans="1:10" ht="47.5" customHeight="1" x14ac:dyDescent="0.35">
      <c r="A1399" s="31">
        <v>1398</v>
      </c>
      <c r="B1399" s="31">
        <v>2008</v>
      </c>
      <c r="C1399" s="32" t="s">
        <v>6030</v>
      </c>
      <c r="D1399" s="32" t="s">
        <v>8555</v>
      </c>
      <c r="E1399" s="96" t="s">
        <v>8554</v>
      </c>
      <c r="F1399" s="31">
        <v>27</v>
      </c>
      <c r="G1399" s="31">
        <v>4</v>
      </c>
      <c r="H1399" s="31" t="s">
        <v>8556</v>
      </c>
      <c r="I1399" s="31" t="s">
        <v>8557</v>
      </c>
      <c r="J1399" s="33" t="str">
        <f t="shared" si="21"/>
        <v>https://aiche.onlinelibrary.wiley.com/doi/abs/10.1002/prs.10273</v>
      </c>
    </row>
    <row r="1400" spans="1:10" ht="47.5" customHeight="1" x14ac:dyDescent="0.35">
      <c r="A1400" s="31">
        <v>1399</v>
      </c>
      <c r="B1400" s="31">
        <v>2008</v>
      </c>
      <c r="C1400" s="32" t="s">
        <v>6030</v>
      </c>
      <c r="D1400" s="32" t="s">
        <v>8559</v>
      </c>
      <c r="E1400" s="96" t="s">
        <v>8558</v>
      </c>
      <c r="F1400" s="31">
        <v>27</v>
      </c>
      <c r="G1400" s="31">
        <v>4</v>
      </c>
      <c r="H1400" s="31" t="s">
        <v>8560</v>
      </c>
      <c r="I1400" s="31" t="s">
        <v>8561</v>
      </c>
      <c r="J1400" s="33" t="str">
        <f t="shared" si="21"/>
        <v>https://aiche.onlinelibrary.wiley.com/doi/abs/10.1002/prs.10265</v>
      </c>
    </row>
    <row r="1401" spans="1:10" ht="47.5" customHeight="1" x14ac:dyDescent="0.35">
      <c r="A1401" s="31">
        <v>1400</v>
      </c>
      <c r="B1401" s="31">
        <v>2008</v>
      </c>
      <c r="C1401" s="32" t="s">
        <v>6030</v>
      </c>
      <c r="D1401" s="32" t="s">
        <v>8563</v>
      </c>
      <c r="E1401" s="96" t="s">
        <v>8562</v>
      </c>
      <c r="F1401" s="31">
        <v>27</v>
      </c>
      <c r="G1401" s="31">
        <v>4</v>
      </c>
      <c r="H1401" s="31" t="s">
        <v>8564</v>
      </c>
      <c r="I1401" s="31" t="s">
        <v>8565</v>
      </c>
      <c r="J1401" s="33" t="str">
        <f t="shared" si="21"/>
        <v>https://aiche.onlinelibrary.wiley.com/doi/abs/10.1002/prs.10266</v>
      </c>
    </row>
    <row r="1402" spans="1:10" ht="47.5" customHeight="1" x14ac:dyDescent="0.35">
      <c r="A1402" s="31">
        <v>1401</v>
      </c>
      <c r="B1402" s="31">
        <v>2008</v>
      </c>
      <c r="C1402" s="32" t="s">
        <v>6030</v>
      </c>
      <c r="D1402" s="32" t="s">
        <v>8567</v>
      </c>
      <c r="E1402" s="96" t="s">
        <v>8566</v>
      </c>
      <c r="F1402" s="31">
        <v>27</v>
      </c>
      <c r="G1402" s="31">
        <v>4</v>
      </c>
      <c r="H1402" s="31" t="s">
        <v>8568</v>
      </c>
      <c r="I1402" s="31" t="s">
        <v>8569</v>
      </c>
      <c r="J1402" s="33" t="str">
        <f t="shared" si="21"/>
        <v>https://aiche.onlinelibrary.wiley.com/doi/abs/10.1002/prs.10270</v>
      </c>
    </row>
    <row r="1403" spans="1:10" ht="47.5" customHeight="1" x14ac:dyDescent="0.35">
      <c r="A1403" s="31">
        <v>1402</v>
      </c>
      <c r="B1403" s="31">
        <v>2008</v>
      </c>
      <c r="C1403" s="32" t="s">
        <v>6030</v>
      </c>
      <c r="D1403" s="32" t="s">
        <v>8571</v>
      </c>
      <c r="E1403" s="96" t="s">
        <v>8570</v>
      </c>
      <c r="F1403" s="31">
        <v>27</v>
      </c>
      <c r="G1403" s="31">
        <v>4</v>
      </c>
      <c r="H1403" s="31" t="s">
        <v>8572</v>
      </c>
      <c r="I1403" s="31" t="s">
        <v>8573</v>
      </c>
      <c r="J1403" s="33" t="str">
        <f t="shared" si="21"/>
        <v>https://aiche.onlinelibrary.wiley.com/doi/abs/10.1002/prs.10277</v>
      </c>
    </row>
    <row r="1404" spans="1:10" ht="47.5" customHeight="1" x14ac:dyDescent="0.35">
      <c r="A1404" s="31">
        <v>1403</v>
      </c>
      <c r="B1404" s="31">
        <v>2008</v>
      </c>
      <c r="C1404" s="32" t="s">
        <v>6030</v>
      </c>
      <c r="D1404" s="32" t="s">
        <v>8575</v>
      </c>
      <c r="E1404" s="96" t="s">
        <v>8574</v>
      </c>
      <c r="F1404" s="31">
        <v>27</v>
      </c>
      <c r="G1404" s="31">
        <v>4</v>
      </c>
      <c r="H1404" s="31" t="s">
        <v>8576</v>
      </c>
      <c r="I1404" s="31" t="s">
        <v>8577</v>
      </c>
      <c r="J1404" s="33" t="str">
        <f t="shared" si="21"/>
        <v>https://aiche.onlinelibrary.wiley.com/doi/abs/10.1002/prs.10274</v>
      </c>
    </row>
    <row r="1405" spans="1:10" ht="47.5" customHeight="1" x14ac:dyDescent="0.35">
      <c r="A1405" s="31">
        <v>1404</v>
      </c>
      <c r="B1405" s="31">
        <v>2008</v>
      </c>
      <c r="C1405" s="32" t="s">
        <v>6030</v>
      </c>
      <c r="D1405" s="32" t="s">
        <v>8579</v>
      </c>
      <c r="E1405" s="96" t="s">
        <v>8578</v>
      </c>
      <c r="F1405" s="31">
        <v>27</v>
      </c>
      <c r="G1405" s="31">
        <v>4</v>
      </c>
      <c r="H1405" s="31" t="s">
        <v>8580</v>
      </c>
      <c r="I1405" s="31" t="s">
        <v>8581</v>
      </c>
      <c r="J1405" s="33" t="str">
        <f t="shared" si="21"/>
        <v>https://aiche.onlinelibrary.wiley.com/doi/abs/10.1002/prs.10269</v>
      </c>
    </row>
    <row r="1406" spans="1:10" ht="47.5" customHeight="1" x14ac:dyDescent="0.35">
      <c r="A1406" s="31">
        <v>1405</v>
      </c>
      <c r="B1406" s="31">
        <v>2008</v>
      </c>
      <c r="C1406" s="32" t="s">
        <v>6030</v>
      </c>
      <c r="D1406" s="32" t="s">
        <v>8582</v>
      </c>
      <c r="E1406" s="96" t="s">
        <v>2762</v>
      </c>
      <c r="F1406" s="31">
        <v>27</v>
      </c>
      <c r="G1406" s="31">
        <v>4</v>
      </c>
      <c r="H1406" s="31" t="s">
        <v>8583</v>
      </c>
      <c r="I1406" s="31" t="s">
        <v>8584</v>
      </c>
      <c r="J1406" s="33" t="str">
        <f t="shared" si="21"/>
        <v>https://aiche.onlinelibrary.wiley.com/doi/abs/10.1002/prs.10264</v>
      </c>
    </row>
    <row r="1407" spans="1:10" ht="47.5" customHeight="1" x14ac:dyDescent="0.35">
      <c r="A1407" s="31">
        <v>1406</v>
      </c>
      <c r="B1407" s="31">
        <v>2008</v>
      </c>
      <c r="C1407" s="32" t="s">
        <v>6030</v>
      </c>
      <c r="D1407" s="32" t="s">
        <v>8586</v>
      </c>
      <c r="E1407" s="96" t="s">
        <v>8585</v>
      </c>
      <c r="F1407" s="31">
        <v>27</v>
      </c>
      <c r="G1407" s="31">
        <v>4</v>
      </c>
      <c r="H1407" s="31" t="s">
        <v>8587</v>
      </c>
      <c r="I1407" s="31" t="s">
        <v>8588</v>
      </c>
      <c r="J1407" s="33" t="str">
        <f t="shared" si="21"/>
        <v>https://aiche.onlinelibrary.wiley.com/doi/abs/10.1002/prs.10275</v>
      </c>
    </row>
    <row r="1408" spans="1:10" ht="47.5" customHeight="1" x14ac:dyDescent="0.35">
      <c r="A1408" s="31">
        <v>1407</v>
      </c>
      <c r="B1408" s="31">
        <v>2009</v>
      </c>
      <c r="C1408" s="32" t="s">
        <v>6030</v>
      </c>
      <c r="D1408" s="32" t="s">
        <v>8589</v>
      </c>
      <c r="E1408" s="96" t="s">
        <v>7076</v>
      </c>
      <c r="F1408" s="31">
        <v>28</v>
      </c>
      <c r="G1408" s="31">
        <v>1</v>
      </c>
      <c r="H1408" s="31" t="s">
        <v>5851</v>
      </c>
      <c r="I1408" s="31" t="s">
        <v>8590</v>
      </c>
      <c r="J1408" s="33" t="str">
        <f t="shared" si="21"/>
        <v>https://aiche.onlinelibrary.wiley.com/doi/abs/10.1002/prs.10305</v>
      </c>
    </row>
    <row r="1409" spans="1:10" ht="47.5" customHeight="1" x14ac:dyDescent="0.35">
      <c r="A1409" s="31">
        <v>1408</v>
      </c>
      <c r="B1409" s="31">
        <v>2009</v>
      </c>
      <c r="C1409" s="32" t="s">
        <v>6030</v>
      </c>
      <c r="D1409" s="32" t="s">
        <v>8592</v>
      </c>
      <c r="E1409" s="96" t="s">
        <v>8591</v>
      </c>
      <c r="F1409" s="31">
        <v>28</v>
      </c>
      <c r="G1409" s="31">
        <v>1</v>
      </c>
      <c r="H1409" s="31" t="s">
        <v>4405</v>
      </c>
      <c r="I1409" s="31" t="s">
        <v>8593</v>
      </c>
      <c r="J1409" s="33" t="str">
        <f t="shared" si="21"/>
        <v>https://aiche.onlinelibrary.wiley.com/doi/abs/10.1002/prs.10306</v>
      </c>
    </row>
    <row r="1410" spans="1:10" ht="47.5" customHeight="1" x14ac:dyDescent="0.35">
      <c r="A1410" s="31">
        <v>1409</v>
      </c>
      <c r="B1410" s="31">
        <v>2009</v>
      </c>
      <c r="C1410" s="32" t="s">
        <v>6030</v>
      </c>
      <c r="D1410" s="32" t="s">
        <v>8595</v>
      </c>
      <c r="E1410" s="96" t="s">
        <v>8594</v>
      </c>
      <c r="F1410" s="31">
        <v>28</v>
      </c>
      <c r="G1410" s="31">
        <v>1</v>
      </c>
      <c r="H1410" s="31" t="s">
        <v>8596</v>
      </c>
      <c r="I1410" s="31" t="s">
        <v>8597</v>
      </c>
      <c r="J1410" s="33" t="str">
        <f t="shared" si="21"/>
        <v>https://aiche.onlinelibrary.wiley.com/doi/abs/10.1002/prs.10281</v>
      </c>
    </row>
    <row r="1411" spans="1:10" ht="47.5" customHeight="1" x14ac:dyDescent="0.35">
      <c r="A1411" s="31">
        <v>1410</v>
      </c>
      <c r="B1411" s="31">
        <v>2009</v>
      </c>
      <c r="C1411" s="32" t="s">
        <v>6030</v>
      </c>
      <c r="D1411" s="32" t="s">
        <v>8599</v>
      </c>
      <c r="E1411" s="96" t="s">
        <v>8598</v>
      </c>
      <c r="F1411" s="31">
        <v>28</v>
      </c>
      <c r="G1411" s="31">
        <v>1</v>
      </c>
      <c r="H1411" s="31" t="s">
        <v>8600</v>
      </c>
      <c r="I1411" s="31" t="s">
        <v>8601</v>
      </c>
      <c r="J1411" s="33" t="str">
        <f t="shared" ref="J1411:J1474" si="22">HYPERLINK(I1411)</f>
        <v>https://aiche.onlinelibrary.wiley.com/doi/abs/10.1002/prs.10279</v>
      </c>
    </row>
    <row r="1412" spans="1:10" ht="47.5" customHeight="1" x14ac:dyDescent="0.35">
      <c r="A1412" s="31">
        <v>1411</v>
      </c>
      <c r="B1412" s="31">
        <v>2009</v>
      </c>
      <c r="C1412" s="32" t="s">
        <v>6030</v>
      </c>
      <c r="D1412" s="32" t="s">
        <v>8602</v>
      </c>
      <c r="E1412" s="96" t="s">
        <v>8210</v>
      </c>
      <c r="F1412" s="31">
        <v>28</v>
      </c>
      <c r="G1412" s="31">
        <v>1</v>
      </c>
      <c r="H1412" s="31" t="s">
        <v>8603</v>
      </c>
      <c r="I1412" s="31" t="s">
        <v>8604</v>
      </c>
      <c r="J1412" s="33" t="str">
        <f t="shared" si="22"/>
        <v>https://aiche.onlinelibrary.wiley.com/doi/abs/10.1002/prs.10302</v>
      </c>
    </row>
    <row r="1413" spans="1:10" ht="47.5" customHeight="1" x14ac:dyDescent="0.35">
      <c r="A1413" s="31">
        <v>1412</v>
      </c>
      <c r="B1413" s="31">
        <v>2009</v>
      </c>
      <c r="C1413" s="32" t="s">
        <v>6030</v>
      </c>
      <c r="D1413" s="32" t="s">
        <v>8606</v>
      </c>
      <c r="E1413" s="96" t="s">
        <v>8605</v>
      </c>
      <c r="F1413" s="31">
        <v>28</v>
      </c>
      <c r="G1413" s="31">
        <v>1</v>
      </c>
      <c r="H1413" s="31" t="s">
        <v>8607</v>
      </c>
      <c r="I1413" s="31" t="s">
        <v>8608</v>
      </c>
      <c r="J1413" s="33" t="str">
        <f t="shared" si="22"/>
        <v>https://aiche.onlinelibrary.wiley.com/doi/abs/10.1002/prs.10296</v>
      </c>
    </row>
    <row r="1414" spans="1:10" ht="47.5" customHeight="1" x14ac:dyDescent="0.35">
      <c r="A1414" s="31">
        <v>1413</v>
      </c>
      <c r="B1414" s="31">
        <v>2009</v>
      </c>
      <c r="C1414" s="32" t="s">
        <v>6030</v>
      </c>
      <c r="D1414" s="32" t="s">
        <v>19</v>
      </c>
      <c r="E1414" s="96" t="s">
        <v>8609</v>
      </c>
      <c r="F1414" s="31">
        <v>28</v>
      </c>
      <c r="G1414" s="31">
        <v>1</v>
      </c>
      <c r="H1414" s="31" t="s">
        <v>8610</v>
      </c>
      <c r="I1414" s="31" t="s">
        <v>8611</v>
      </c>
      <c r="J1414" s="33" t="str">
        <f t="shared" si="22"/>
        <v>https://aiche.onlinelibrary.wiley.com/doi/abs/10.1002/prs.10276</v>
      </c>
    </row>
    <row r="1415" spans="1:10" ht="47.5" customHeight="1" x14ac:dyDescent="0.35">
      <c r="A1415" s="31">
        <v>1414</v>
      </c>
      <c r="B1415" s="31">
        <v>2009</v>
      </c>
      <c r="C1415" s="32" t="s">
        <v>6030</v>
      </c>
      <c r="D1415" s="32" t="s">
        <v>8613</v>
      </c>
      <c r="E1415" s="96" t="s">
        <v>8612</v>
      </c>
      <c r="F1415" s="31">
        <v>28</v>
      </c>
      <c r="G1415" s="31">
        <v>1</v>
      </c>
      <c r="H1415" s="31" t="s">
        <v>8614</v>
      </c>
      <c r="I1415" s="31" t="s">
        <v>8615</v>
      </c>
      <c r="J1415" s="33" t="str">
        <f t="shared" si="22"/>
        <v>https://aiche.onlinelibrary.wiley.com/doi/abs/10.1002/prs.10291</v>
      </c>
    </row>
    <row r="1416" spans="1:10" ht="47.5" customHeight="1" x14ac:dyDescent="0.35">
      <c r="A1416" s="31">
        <v>1415</v>
      </c>
      <c r="B1416" s="31">
        <v>2009</v>
      </c>
      <c r="C1416" s="32" t="s">
        <v>6030</v>
      </c>
      <c r="D1416" s="32" t="s">
        <v>8617</v>
      </c>
      <c r="E1416" s="96" t="s">
        <v>8616</v>
      </c>
      <c r="F1416" s="31">
        <v>28</v>
      </c>
      <c r="G1416" s="31">
        <v>1</v>
      </c>
      <c r="H1416" s="31" t="s">
        <v>8618</v>
      </c>
      <c r="I1416" s="31" t="s">
        <v>8619</v>
      </c>
      <c r="J1416" s="33" t="str">
        <f t="shared" si="22"/>
        <v>https://aiche.onlinelibrary.wiley.com/doi/abs/10.1002/prs.10278</v>
      </c>
    </row>
    <row r="1417" spans="1:10" ht="47.5" customHeight="1" x14ac:dyDescent="0.35">
      <c r="A1417" s="31">
        <v>1416</v>
      </c>
      <c r="B1417" s="31">
        <v>2009</v>
      </c>
      <c r="C1417" s="32" t="s">
        <v>6030</v>
      </c>
      <c r="D1417" s="32" t="s">
        <v>8621</v>
      </c>
      <c r="E1417" s="96" t="s">
        <v>8620</v>
      </c>
      <c r="F1417" s="31">
        <v>28</v>
      </c>
      <c r="G1417" s="31">
        <v>1</v>
      </c>
      <c r="H1417" s="31" t="s">
        <v>8622</v>
      </c>
      <c r="I1417" s="31" t="s">
        <v>8623</v>
      </c>
      <c r="J1417" s="33" t="str">
        <f t="shared" si="22"/>
        <v>https://aiche.onlinelibrary.wiley.com/doi/abs/10.1002/prs.10268</v>
      </c>
    </row>
    <row r="1418" spans="1:10" ht="47.5" customHeight="1" x14ac:dyDescent="0.35">
      <c r="A1418" s="31">
        <v>1417</v>
      </c>
      <c r="B1418" s="31">
        <v>2009</v>
      </c>
      <c r="C1418" s="32" t="s">
        <v>6030</v>
      </c>
      <c r="D1418" s="32" t="s">
        <v>8625</v>
      </c>
      <c r="E1418" s="96" t="s">
        <v>8624</v>
      </c>
      <c r="F1418" s="31">
        <v>28</v>
      </c>
      <c r="G1418" s="31">
        <v>1</v>
      </c>
      <c r="H1418" s="31" t="s">
        <v>8626</v>
      </c>
      <c r="I1418" s="31" t="s">
        <v>8627</v>
      </c>
      <c r="J1418" s="33" t="str">
        <f t="shared" si="22"/>
        <v>https://aiche.onlinelibrary.wiley.com/doi/abs/10.1002/prs.10263</v>
      </c>
    </row>
    <row r="1419" spans="1:10" ht="47.5" customHeight="1" x14ac:dyDescent="0.35">
      <c r="A1419" s="31">
        <v>1418</v>
      </c>
      <c r="B1419" s="31">
        <v>2009</v>
      </c>
      <c r="C1419" s="32" t="s">
        <v>6030</v>
      </c>
      <c r="D1419" s="32" t="s">
        <v>8629</v>
      </c>
      <c r="E1419" s="96" t="s">
        <v>8628</v>
      </c>
      <c r="F1419" s="31">
        <v>28</v>
      </c>
      <c r="G1419" s="31">
        <v>1</v>
      </c>
      <c r="H1419" s="31" t="s">
        <v>4289</v>
      </c>
      <c r="I1419" s="31" t="s">
        <v>8630</v>
      </c>
      <c r="J1419" s="33" t="str">
        <f t="shared" si="22"/>
        <v>https://aiche.onlinelibrary.wiley.com/doi/abs/10.1002/prs.10283</v>
      </c>
    </row>
    <row r="1420" spans="1:10" ht="47.5" customHeight="1" x14ac:dyDescent="0.35">
      <c r="A1420" s="31">
        <v>1419</v>
      </c>
      <c r="B1420" s="31">
        <v>2009</v>
      </c>
      <c r="C1420" s="32" t="s">
        <v>6030</v>
      </c>
      <c r="D1420" s="32" t="s">
        <v>8632</v>
      </c>
      <c r="E1420" s="96" t="s">
        <v>8631</v>
      </c>
      <c r="F1420" s="31">
        <v>28</v>
      </c>
      <c r="G1420" s="31">
        <v>1</v>
      </c>
      <c r="H1420" s="31" t="s">
        <v>8633</v>
      </c>
      <c r="I1420" s="31" t="s">
        <v>8634</v>
      </c>
      <c r="J1420" s="33" t="str">
        <f t="shared" si="22"/>
        <v>https://aiche.onlinelibrary.wiley.com/doi/abs/10.1002/prs.10286</v>
      </c>
    </row>
    <row r="1421" spans="1:10" ht="47.5" customHeight="1" x14ac:dyDescent="0.35">
      <c r="A1421" s="31">
        <v>1420</v>
      </c>
      <c r="B1421" s="31">
        <v>2009</v>
      </c>
      <c r="C1421" s="32" t="s">
        <v>6030</v>
      </c>
      <c r="D1421" s="32" t="s">
        <v>8636</v>
      </c>
      <c r="E1421" s="96" t="s">
        <v>8635</v>
      </c>
      <c r="F1421" s="31">
        <v>28</v>
      </c>
      <c r="G1421" s="31">
        <v>1</v>
      </c>
      <c r="H1421" s="31" t="s">
        <v>8637</v>
      </c>
      <c r="I1421" s="31" t="s">
        <v>8638</v>
      </c>
      <c r="J1421" s="33" t="str">
        <f t="shared" si="22"/>
        <v>https://aiche.onlinelibrary.wiley.com/doi/abs/10.1002/prs.10285</v>
      </c>
    </row>
    <row r="1422" spans="1:10" ht="47.5" customHeight="1" x14ac:dyDescent="0.35">
      <c r="A1422" s="31">
        <v>1421</v>
      </c>
      <c r="B1422" s="31">
        <v>2009</v>
      </c>
      <c r="C1422" s="32" t="s">
        <v>6030</v>
      </c>
      <c r="D1422" s="32" t="s">
        <v>8639</v>
      </c>
      <c r="E1422" s="96" t="s">
        <v>1826</v>
      </c>
      <c r="F1422" s="31">
        <v>28</v>
      </c>
      <c r="G1422" s="31">
        <v>2</v>
      </c>
      <c r="H1422" s="31" t="s">
        <v>4773</v>
      </c>
      <c r="I1422" s="31" t="s">
        <v>8640</v>
      </c>
      <c r="J1422" s="33" t="str">
        <f t="shared" si="22"/>
        <v>https://aiche.onlinelibrary.wiley.com/doi/abs/10.1002/prs.10314</v>
      </c>
    </row>
    <row r="1423" spans="1:10" ht="47.5" customHeight="1" x14ac:dyDescent="0.35">
      <c r="A1423" s="31">
        <v>1422</v>
      </c>
      <c r="B1423" s="31">
        <v>2009</v>
      </c>
      <c r="C1423" s="32" t="s">
        <v>6030</v>
      </c>
      <c r="D1423" s="32" t="s">
        <v>8641</v>
      </c>
      <c r="E1423" s="96" t="s">
        <v>1816</v>
      </c>
      <c r="F1423" s="31">
        <v>28</v>
      </c>
      <c r="G1423" s="31">
        <v>2</v>
      </c>
      <c r="H1423" s="31" t="s">
        <v>8642</v>
      </c>
      <c r="I1423" s="31" t="s">
        <v>8643</v>
      </c>
      <c r="J1423" s="33" t="str">
        <f t="shared" si="22"/>
        <v>https://aiche.onlinelibrary.wiley.com/doi/abs/10.1002/prs.10318</v>
      </c>
    </row>
    <row r="1424" spans="1:10" ht="47.5" customHeight="1" x14ac:dyDescent="0.35">
      <c r="A1424" s="31">
        <v>1423</v>
      </c>
      <c r="B1424" s="31">
        <v>2009</v>
      </c>
      <c r="C1424" s="32" t="s">
        <v>6030</v>
      </c>
      <c r="D1424" s="32" t="s">
        <v>8644</v>
      </c>
      <c r="E1424" s="96" t="s">
        <v>7978</v>
      </c>
      <c r="F1424" s="31">
        <v>28</v>
      </c>
      <c r="G1424" s="31">
        <v>2</v>
      </c>
      <c r="H1424" s="31" t="s">
        <v>6277</v>
      </c>
      <c r="I1424" s="31" t="s">
        <v>8645</v>
      </c>
      <c r="J1424" s="33" t="str">
        <f t="shared" si="22"/>
        <v>https://aiche.onlinelibrary.wiley.com/doi/abs/10.1002/prs.10309</v>
      </c>
    </row>
    <row r="1425" spans="1:10" ht="47.5" customHeight="1" x14ac:dyDescent="0.35">
      <c r="A1425" s="31">
        <v>1424</v>
      </c>
      <c r="B1425" s="31">
        <v>2009</v>
      </c>
      <c r="C1425" s="32" t="s">
        <v>6030</v>
      </c>
      <c r="D1425" s="32" t="s">
        <v>8646</v>
      </c>
      <c r="E1425" s="96"/>
      <c r="F1425" s="31">
        <v>28</v>
      </c>
      <c r="G1425" s="31">
        <v>2</v>
      </c>
      <c r="H1425" s="31" t="s">
        <v>8647</v>
      </c>
      <c r="I1425" s="31" t="s">
        <v>8648</v>
      </c>
      <c r="J1425" s="33" t="str">
        <f t="shared" si="22"/>
        <v>https://aiche.onlinelibrary.wiley.com/doi/abs/10.1002/prs.10312</v>
      </c>
    </row>
    <row r="1426" spans="1:10" ht="47.5" customHeight="1" x14ac:dyDescent="0.35">
      <c r="A1426" s="31">
        <v>1425</v>
      </c>
      <c r="B1426" s="31">
        <v>2009</v>
      </c>
      <c r="C1426" s="32" t="s">
        <v>6030</v>
      </c>
      <c r="D1426" s="32" t="s">
        <v>8649</v>
      </c>
      <c r="E1426" s="96" t="s">
        <v>8075</v>
      </c>
      <c r="F1426" s="31">
        <v>28</v>
      </c>
      <c r="G1426" s="31">
        <v>2</v>
      </c>
      <c r="H1426" s="31" t="s">
        <v>8650</v>
      </c>
      <c r="I1426" s="31" t="s">
        <v>8651</v>
      </c>
      <c r="J1426" s="33" t="str">
        <f t="shared" si="22"/>
        <v>https://aiche.onlinelibrary.wiley.com/doi/abs/10.1002/prs.10304</v>
      </c>
    </row>
    <row r="1427" spans="1:10" ht="47.5" customHeight="1" x14ac:dyDescent="0.35">
      <c r="A1427" s="31">
        <v>1426</v>
      </c>
      <c r="B1427" s="31">
        <v>2009</v>
      </c>
      <c r="C1427" s="32" t="s">
        <v>6030</v>
      </c>
      <c r="D1427" s="32" t="s">
        <v>8652</v>
      </c>
      <c r="E1427" s="96" t="s">
        <v>7579</v>
      </c>
      <c r="F1427" s="31">
        <v>28</v>
      </c>
      <c r="G1427" s="31">
        <v>2</v>
      </c>
      <c r="H1427" s="31" t="s">
        <v>8653</v>
      </c>
      <c r="I1427" s="31" t="s">
        <v>8654</v>
      </c>
      <c r="J1427" s="33" t="str">
        <f t="shared" si="22"/>
        <v>https://aiche.onlinelibrary.wiley.com/doi/abs/10.1002/prs.10317</v>
      </c>
    </row>
    <row r="1428" spans="1:10" ht="47.5" customHeight="1" x14ac:dyDescent="0.35">
      <c r="A1428" s="31">
        <v>1427</v>
      </c>
      <c r="B1428" s="31">
        <v>2009</v>
      </c>
      <c r="C1428" s="32" t="s">
        <v>6030</v>
      </c>
      <c r="D1428" s="32" t="s">
        <v>8655</v>
      </c>
      <c r="E1428" s="96" t="s">
        <v>1657</v>
      </c>
      <c r="F1428" s="31">
        <v>28</v>
      </c>
      <c r="G1428" s="31">
        <v>2</v>
      </c>
      <c r="H1428" s="31" t="s">
        <v>5568</v>
      </c>
      <c r="I1428" s="31" t="s">
        <v>8656</v>
      </c>
      <c r="J1428" s="33" t="str">
        <f t="shared" si="22"/>
        <v>https://aiche.onlinelibrary.wiley.com/doi/abs/10.1002/prs.10315</v>
      </c>
    </row>
    <row r="1429" spans="1:10" ht="47.5" customHeight="1" x14ac:dyDescent="0.35">
      <c r="A1429" s="31">
        <v>1428</v>
      </c>
      <c r="B1429" s="31">
        <v>2009</v>
      </c>
      <c r="C1429" s="32" t="s">
        <v>6030</v>
      </c>
      <c r="D1429" s="32" t="s">
        <v>8658</v>
      </c>
      <c r="E1429" s="96" t="s">
        <v>8657</v>
      </c>
      <c r="F1429" s="31">
        <v>28</v>
      </c>
      <c r="G1429" s="31">
        <v>2</v>
      </c>
      <c r="H1429" s="31" t="s">
        <v>8659</v>
      </c>
      <c r="I1429" s="31" t="s">
        <v>8660</v>
      </c>
      <c r="J1429" s="33" t="str">
        <f t="shared" si="22"/>
        <v>https://aiche.onlinelibrary.wiley.com/doi/abs/10.1002/prs.10287</v>
      </c>
    </row>
    <row r="1430" spans="1:10" ht="47.5" customHeight="1" x14ac:dyDescent="0.35">
      <c r="A1430" s="31">
        <v>1429</v>
      </c>
      <c r="B1430" s="31">
        <v>2009</v>
      </c>
      <c r="C1430" s="32" t="s">
        <v>6030</v>
      </c>
      <c r="D1430" s="32" t="s">
        <v>8662</v>
      </c>
      <c r="E1430" s="96" t="s">
        <v>8661</v>
      </c>
      <c r="F1430" s="31">
        <v>28</v>
      </c>
      <c r="G1430" s="31">
        <v>2</v>
      </c>
      <c r="H1430" s="31" t="s">
        <v>5459</v>
      </c>
      <c r="I1430" s="31" t="s">
        <v>8663</v>
      </c>
      <c r="J1430" s="33" t="str">
        <f t="shared" si="22"/>
        <v>https://aiche.onlinelibrary.wiley.com/doi/abs/10.1002/prs.10289</v>
      </c>
    </row>
    <row r="1431" spans="1:10" ht="47.5" customHeight="1" x14ac:dyDescent="0.35">
      <c r="A1431" s="31">
        <v>1430</v>
      </c>
      <c r="B1431" s="31">
        <v>2009</v>
      </c>
      <c r="C1431" s="32" t="s">
        <v>6030</v>
      </c>
      <c r="D1431" s="32" t="s">
        <v>8665</v>
      </c>
      <c r="E1431" s="96" t="s">
        <v>8664</v>
      </c>
      <c r="F1431" s="31">
        <v>28</v>
      </c>
      <c r="G1431" s="31">
        <v>2</v>
      </c>
      <c r="H1431" s="31" t="s">
        <v>8666</v>
      </c>
      <c r="I1431" s="31" t="s">
        <v>8667</v>
      </c>
      <c r="J1431" s="33" t="str">
        <f t="shared" si="22"/>
        <v>https://aiche.onlinelibrary.wiley.com/doi/abs/10.1002/prs.10292</v>
      </c>
    </row>
    <row r="1432" spans="1:10" ht="47.5" customHeight="1" x14ac:dyDescent="0.35">
      <c r="A1432" s="31">
        <v>1431</v>
      </c>
      <c r="B1432" s="31">
        <v>2009</v>
      </c>
      <c r="C1432" s="32" t="s">
        <v>6030</v>
      </c>
      <c r="D1432" s="32" t="s">
        <v>8669</v>
      </c>
      <c r="E1432" s="96" t="s">
        <v>8668</v>
      </c>
      <c r="F1432" s="31">
        <v>28</v>
      </c>
      <c r="G1432" s="31">
        <v>2</v>
      </c>
      <c r="H1432" s="31" t="s">
        <v>8670</v>
      </c>
      <c r="I1432" s="31" t="s">
        <v>8671</v>
      </c>
      <c r="J1432" s="33" t="str">
        <f t="shared" si="22"/>
        <v>https://aiche.onlinelibrary.wiley.com/doi/abs/10.1002/prs.10303</v>
      </c>
    </row>
    <row r="1433" spans="1:10" ht="47.5" customHeight="1" x14ac:dyDescent="0.35">
      <c r="A1433" s="31">
        <v>1432</v>
      </c>
      <c r="B1433" s="31">
        <v>2009</v>
      </c>
      <c r="C1433" s="32" t="s">
        <v>6030</v>
      </c>
      <c r="D1433" s="32" t="s">
        <v>8673</v>
      </c>
      <c r="E1433" s="96" t="s">
        <v>8672</v>
      </c>
      <c r="F1433" s="31">
        <v>28</v>
      </c>
      <c r="G1433" s="31">
        <v>2</v>
      </c>
      <c r="H1433" s="31" t="s">
        <v>8674</v>
      </c>
      <c r="I1433" s="31" t="s">
        <v>8675</v>
      </c>
      <c r="J1433" s="33" t="str">
        <f t="shared" si="22"/>
        <v>https://aiche.onlinelibrary.wiley.com/doi/abs/10.1002/prs.10284</v>
      </c>
    </row>
    <row r="1434" spans="1:10" ht="47.5" customHeight="1" x14ac:dyDescent="0.35">
      <c r="A1434" s="31">
        <v>1433</v>
      </c>
      <c r="B1434" s="31">
        <v>2009</v>
      </c>
      <c r="C1434" s="32" t="s">
        <v>6030</v>
      </c>
      <c r="D1434" s="32" t="s">
        <v>8677</v>
      </c>
      <c r="E1434" s="96" t="s">
        <v>8676</v>
      </c>
      <c r="F1434" s="31">
        <v>28</v>
      </c>
      <c r="G1434" s="31">
        <v>2</v>
      </c>
      <c r="H1434" s="31" t="s">
        <v>8678</v>
      </c>
      <c r="I1434" s="31" t="s">
        <v>8679</v>
      </c>
      <c r="J1434" s="33" t="str">
        <f t="shared" si="22"/>
        <v>https://aiche.onlinelibrary.wiley.com/doi/abs/10.1002/prs.10311</v>
      </c>
    </row>
    <row r="1435" spans="1:10" ht="47.5" customHeight="1" x14ac:dyDescent="0.35">
      <c r="A1435" s="31">
        <v>1434</v>
      </c>
      <c r="B1435" s="31">
        <v>2009</v>
      </c>
      <c r="C1435" s="32" t="s">
        <v>6030</v>
      </c>
      <c r="D1435" s="32" t="s">
        <v>8681</v>
      </c>
      <c r="E1435" s="96" t="s">
        <v>8680</v>
      </c>
      <c r="F1435" s="31">
        <v>28</v>
      </c>
      <c r="G1435" s="31">
        <v>2</v>
      </c>
      <c r="H1435" s="31" t="s">
        <v>4164</v>
      </c>
      <c r="I1435" s="31" t="s">
        <v>8682</v>
      </c>
      <c r="J1435" s="33" t="str">
        <f t="shared" si="22"/>
        <v>https://aiche.onlinelibrary.wiley.com/doi/abs/10.1002/prs.10299</v>
      </c>
    </row>
    <row r="1436" spans="1:10" ht="47.5" customHeight="1" x14ac:dyDescent="0.35">
      <c r="A1436" s="31">
        <v>1435</v>
      </c>
      <c r="B1436" s="31">
        <v>2009</v>
      </c>
      <c r="C1436" s="32" t="s">
        <v>6030</v>
      </c>
      <c r="D1436" s="32" t="s">
        <v>8684</v>
      </c>
      <c r="E1436" s="96" t="s">
        <v>8683</v>
      </c>
      <c r="F1436" s="31">
        <v>28</v>
      </c>
      <c r="G1436" s="31">
        <v>2</v>
      </c>
      <c r="H1436" s="31" t="s">
        <v>5482</v>
      </c>
      <c r="I1436" s="31" t="s">
        <v>8685</v>
      </c>
      <c r="J1436" s="33" t="str">
        <f t="shared" si="22"/>
        <v>https://aiche.onlinelibrary.wiley.com/doi/abs/10.1002/prs.10301</v>
      </c>
    </row>
    <row r="1437" spans="1:10" ht="47.5" customHeight="1" x14ac:dyDescent="0.35">
      <c r="A1437" s="31">
        <v>1436</v>
      </c>
      <c r="B1437" s="31">
        <v>2009</v>
      </c>
      <c r="C1437" s="32" t="s">
        <v>6030</v>
      </c>
      <c r="D1437" s="32" t="s">
        <v>8686</v>
      </c>
      <c r="E1437" s="96" t="s">
        <v>8336</v>
      </c>
      <c r="F1437" s="31">
        <v>28</v>
      </c>
      <c r="G1437" s="31">
        <v>2</v>
      </c>
      <c r="H1437" s="31" t="s">
        <v>4849</v>
      </c>
      <c r="I1437" s="31" t="s">
        <v>8687</v>
      </c>
      <c r="J1437" s="33" t="str">
        <f t="shared" si="22"/>
        <v>https://aiche.onlinelibrary.wiley.com/doi/abs/10.1002/prs.10280</v>
      </c>
    </row>
    <row r="1438" spans="1:10" ht="47.5" customHeight="1" x14ac:dyDescent="0.35">
      <c r="A1438" s="31">
        <v>1437</v>
      </c>
      <c r="B1438" s="31">
        <v>2009</v>
      </c>
      <c r="C1438" s="32" t="s">
        <v>6030</v>
      </c>
      <c r="D1438" s="32" t="s">
        <v>8688</v>
      </c>
      <c r="E1438" s="96" t="s">
        <v>1409</v>
      </c>
      <c r="F1438" s="31">
        <v>28</v>
      </c>
      <c r="G1438" s="31">
        <v>2</v>
      </c>
      <c r="H1438" s="31" t="s">
        <v>8689</v>
      </c>
      <c r="I1438" s="31" t="s">
        <v>8690</v>
      </c>
      <c r="J1438" s="33" t="str">
        <f t="shared" si="22"/>
        <v>https://aiche.onlinelibrary.wiley.com/doi/abs/10.1002/prs.10308</v>
      </c>
    </row>
    <row r="1439" spans="1:10" ht="47.5" customHeight="1" x14ac:dyDescent="0.35">
      <c r="A1439" s="31">
        <v>1438</v>
      </c>
      <c r="B1439" s="31">
        <v>2009</v>
      </c>
      <c r="C1439" s="32" t="s">
        <v>6030</v>
      </c>
      <c r="D1439" s="32" t="s">
        <v>8589</v>
      </c>
      <c r="E1439" s="96" t="s">
        <v>7076</v>
      </c>
      <c r="F1439" s="31">
        <v>28</v>
      </c>
      <c r="G1439" s="31">
        <v>3</v>
      </c>
      <c r="H1439" s="31" t="s">
        <v>8691</v>
      </c>
      <c r="I1439" s="31" t="s">
        <v>8692</v>
      </c>
      <c r="J1439" s="33" t="str">
        <f t="shared" si="22"/>
        <v>https://aiche.onlinelibrary.wiley.com/doi/abs/10.1002/prs.10339</v>
      </c>
    </row>
    <row r="1440" spans="1:10" ht="47.5" customHeight="1" x14ac:dyDescent="0.35">
      <c r="A1440" s="31">
        <v>1439</v>
      </c>
      <c r="B1440" s="31">
        <v>2009</v>
      </c>
      <c r="C1440" s="32" t="s">
        <v>6030</v>
      </c>
      <c r="D1440" s="32" t="s">
        <v>8693</v>
      </c>
      <c r="E1440" s="96" t="s">
        <v>3160</v>
      </c>
      <c r="F1440" s="31">
        <v>28</v>
      </c>
      <c r="G1440" s="31">
        <v>3</v>
      </c>
      <c r="H1440" s="31" t="s">
        <v>4678</v>
      </c>
      <c r="I1440" s="31" t="s">
        <v>8694</v>
      </c>
      <c r="J1440" s="33" t="str">
        <f t="shared" si="22"/>
        <v>https://aiche.onlinelibrary.wiley.com/doi/abs/10.1002/prs.10337</v>
      </c>
    </row>
    <row r="1441" spans="1:10" ht="47.5" customHeight="1" x14ac:dyDescent="0.35">
      <c r="A1441" s="31">
        <v>1440</v>
      </c>
      <c r="B1441" s="31">
        <v>2009</v>
      </c>
      <c r="C1441" s="32" t="s">
        <v>6030</v>
      </c>
      <c r="D1441" s="32" t="s">
        <v>8696</v>
      </c>
      <c r="E1441" s="96" t="s">
        <v>8695</v>
      </c>
      <c r="F1441" s="31">
        <v>28</v>
      </c>
      <c r="G1441" s="31">
        <v>3</v>
      </c>
      <c r="H1441" s="31" t="s">
        <v>7092</v>
      </c>
      <c r="I1441" s="31" t="s">
        <v>8697</v>
      </c>
      <c r="J1441" s="33" t="str">
        <f t="shared" si="22"/>
        <v>https://aiche.onlinelibrary.wiley.com/doi/abs/10.1002/prs.10330</v>
      </c>
    </row>
    <row r="1442" spans="1:10" ht="47.5" customHeight="1" x14ac:dyDescent="0.35">
      <c r="A1442" s="31">
        <v>1441</v>
      </c>
      <c r="B1442" s="31">
        <v>2009</v>
      </c>
      <c r="C1442" s="32" t="s">
        <v>6030</v>
      </c>
      <c r="D1442" s="32" t="s">
        <v>8699</v>
      </c>
      <c r="E1442" s="96" t="s">
        <v>8698</v>
      </c>
      <c r="F1442" s="31">
        <v>28</v>
      </c>
      <c r="G1442" s="31">
        <v>3</v>
      </c>
      <c r="H1442" s="31" t="s">
        <v>8700</v>
      </c>
      <c r="I1442" s="31" t="s">
        <v>8701</v>
      </c>
      <c r="J1442" s="33" t="str">
        <f t="shared" si="22"/>
        <v>https://aiche.onlinelibrary.wiley.com/doi/abs/10.1002/prs.10290</v>
      </c>
    </row>
    <row r="1443" spans="1:10" ht="47.5" customHeight="1" x14ac:dyDescent="0.35">
      <c r="A1443" s="31">
        <v>1442</v>
      </c>
      <c r="B1443" s="31">
        <v>2009</v>
      </c>
      <c r="C1443" s="32" t="s">
        <v>6030</v>
      </c>
      <c r="D1443" s="32" t="s">
        <v>8703</v>
      </c>
      <c r="E1443" s="96" t="s">
        <v>8702</v>
      </c>
      <c r="F1443" s="31">
        <v>28</v>
      </c>
      <c r="G1443" s="31">
        <v>3</v>
      </c>
      <c r="H1443" s="31" t="s">
        <v>7481</v>
      </c>
      <c r="I1443" s="31" t="s">
        <v>8704</v>
      </c>
      <c r="J1443" s="33" t="str">
        <f t="shared" si="22"/>
        <v>https://aiche.onlinelibrary.wiley.com/doi/abs/10.1002/prs.10316</v>
      </c>
    </row>
    <row r="1444" spans="1:10" ht="47.5" customHeight="1" x14ac:dyDescent="0.35">
      <c r="A1444" s="31">
        <v>1443</v>
      </c>
      <c r="B1444" s="31">
        <v>2009</v>
      </c>
      <c r="C1444" s="32" t="s">
        <v>6030</v>
      </c>
      <c r="D1444" s="32" t="s">
        <v>8706</v>
      </c>
      <c r="E1444" s="96" t="s">
        <v>8705</v>
      </c>
      <c r="F1444" s="31">
        <v>28</v>
      </c>
      <c r="G1444" s="31">
        <v>3</v>
      </c>
      <c r="H1444" s="31" t="s">
        <v>6787</v>
      </c>
      <c r="I1444" s="31" t="s">
        <v>8707</v>
      </c>
      <c r="J1444" s="33" t="str">
        <f t="shared" si="22"/>
        <v>https://aiche.onlinelibrary.wiley.com/doi/abs/10.1002/prs.10331</v>
      </c>
    </row>
    <row r="1445" spans="1:10" ht="47.5" customHeight="1" x14ac:dyDescent="0.35">
      <c r="A1445" s="31">
        <v>1444</v>
      </c>
      <c r="B1445" s="31">
        <v>2009</v>
      </c>
      <c r="C1445" s="32" t="s">
        <v>6030</v>
      </c>
      <c r="D1445" s="32" t="s">
        <v>8709</v>
      </c>
      <c r="E1445" s="96" t="s">
        <v>8708</v>
      </c>
      <c r="F1445" s="31">
        <v>28</v>
      </c>
      <c r="G1445" s="31">
        <v>3</v>
      </c>
      <c r="H1445" s="31" t="s">
        <v>8710</v>
      </c>
      <c r="I1445" s="31" t="s">
        <v>8711</v>
      </c>
      <c r="J1445" s="33" t="str">
        <f t="shared" si="22"/>
        <v>https://aiche.onlinelibrary.wiley.com/doi/abs/10.1002/prs.10329</v>
      </c>
    </row>
    <row r="1446" spans="1:10" ht="47.5" customHeight="1" x14ac:dyDescent="0.35">
      <c r="A1446" s="31">
        <v>1445</v>
      </c>
      <c r="B1446" s="31">
        <v>2009</v>
      </c>
      <c r="C1446" s="32" t="s">
        <v>6030</v>
      </c>
      <c r="D1446" s="32" t="s">
        <v>8713</v>
      </c>
      <c r="E1446" s="96" t="s">
        <v>8712</v>
      </c>
      <c r="F1446" s="31">
        <v>28</v>
      </c>
      <c r="G1446" s="31">
        <v>3</v>
      </c>
      <c r="H1446" s="31" t="s">
        <v>8714</v>
      </c>
      <c r="I1446" s="31" t="s">
        <v>8715</v>
      </c>
      <c r="J1446" s="33" t="str">
        <f t="shared" si="22"/>
        <v>https://aiche.onlinelibrary.wiley.com/doi/abs/10.1002/prs.10327</v>
      </c>
    </row>
    <row r="1447" spans="1:10" ht="47.5" customHeight="1" x14ac:dyDescent="0.35">
      <c r="A1447" s="31">
        <v>1446</v>
      </c>
      <c r="B1447" s="31">
        <v>2009</v>
      </c>
      <c r="C1447" s="32" t="s">
        <v>6030</v>
      </c>
      <c r="D1447" s="32" t="s">
        <v>8716</v>
      </c>
      <c r="E1447" s="96" t="s">
        <v>5818</v>
      </c>
      <c r="F1447" s="31">
        <v>28</v>
      </c>
      <c r="G1447" s="31">
        <v>3</v>
      </c>
      <c r="H1447" s="31" t="s">
        <v>8717</v>
      </c>
      <c r="I1447" s="31" t="s">
        <v>8718</v>
      </c>
      <c r="J1447" s="33" t="str">
        <f t="shared" si="22"/>
        <v>https://aiche.onlinelibrary.wiley.com/doi/abs/10.1002/prs.10322</v>
      </c>
    </row>
    <row r="1448" spans="1:10" ht="47.5" customHeight="1" x14ac:dyDescent="0.35">
      <c r="A1448" s="31">
        <v>1447</v>
      </c>
      <c r="B1448" s="31">
        <v>2009</v>
      </c>
      <c r="C1448" s="32" t="s">
        <v>6030</v>
      </c>
      <c r="D1448" s="32" t="s">
        <v>8720</v>
      </c>
      <c r="E1448" s="96" t="s">
        <v>8719</v>
      </c>
      <c r="F1448" s="31">
        <v>28</v>
      </c>
      <c r="G1448" s="31">
        <v>3</v>
      </c>
      <c r="H1448" s="31" t="s">
        <v>8721</v>
      </c>
      <c r="I1448" s="31" t="s">
        <v>8722</v>
      </c>
      <c r="J1448" s="33" t="str">
        <f t="shared" si="22"/>
        <v>https://aiche.onlinelibrary.wiley.com/doi/abs/10.1002/prs.10297</v>
      </c>
    </row>
    <row r="1449" spans="1:10" ht="47.5" customHeight="1" x14ac:dyDescent="0.35">
      <c r="A1449" s="31">
        <v>1448</v>
      </c>
      <c r="B1449" s="31">
        <v>2009</v>
      </c>
      <c r="C1449" s="32" t="s">
        <v>6030</v>
      </c>
      <c r="D1449" s="32" t="s">
        <v>8724</v>
      </c>
      <c r="E1449" s="96" t="s">
        <v>8723</v>
      </c>
      <c r="F1449" s="31">
        <v>28</v>
      </c>
      <c r="G1449" s="31">
        <v>3</v>
      </c>
      <c r="H1449" s="31" t="s">
        <v>8725</v>
      </c>
      <c r="I1449" s="31" t="s">
        <v>8726</v>
      </c>
      <c r="J1449" s="33" t="str">
        <f t="shared" si="22"/>
        <v>https://aiche.onlinelibrary.wiley.com/doi/abs/10.1002/prs.10310</v>
      </c>
    </row>
    <row r="1450" spans="1:10" ht="47.5" customHeight="1" x14ac:dyDescent="0.35">
      <c r="A1450" s="31">
        <v>1449</v>
      </c>
      <c r="B1450" s="31">
        <v>2009</v>
      </c>
      <c r="C1450" s="32" t="s">
        <v>6030</v>
      </c>
      <c r="D1450" s="32" t="s">
        <v>8728</v>
      </c>
      <c r="E1450" s="96" t="s">
        <v>8727</v>
      </c>
      <c r="F1450" s="31">
        <v>28</v>
      </c>
      <c r="G1450" s="31">
        <v>3</v>
      </c>
      <c r="H1450" s="31" t="s">
        <v>8729</v>
      </c>
      <c r="I1450" s="31" t="s">
        <v>8730</v>
      </c>
      <c r="J1450" s="33" t="str">
        <f t="shared" si="22"/>
        <v>https://aiche.onlinelibrary.wiley.com/doi/abs/10.1002/prs.10300</v>
      </c>
    </row>
    <row r="1451" spans="1:10" ht="47.5" customHeight="1" x14ac:dyDescent="0.35">
      <c r="A1451" s="31">
        <v>1450</v>
      </c>
      <c r="B1451" s="31">
        <v>2009</v>
      </c>
      <c r="C1451" s="32" t="s">
        <v>6030</v>
      </c>
      <c r="D1451" s="32" t="s">
        <v>8732</v>
      </c>
      <c r="E1451" s="96" t="s">
        <v>8731</v>
      </c>
      <c r="F1451" s="31">
        <v>28</v>
      </c>
      <c r="G1451" s="31">
        <v>3</v>
      </c>
      <c r="H1451" s="31" t="s">
        <v>8733</v>
      </c>
      <c r="I1451" s="31" t="s">
        <v>8734</v>
      </c>
      <c r="J1451" s="33" t="str">
        <f t="shared" si="22"/>
        <v>https://aiche.onlinelibrary.wiley.com/doi/abs/10.1002/prs.10321</v>
      </c>
    </row>
    <row r="1452" spans="1:10" ht="47.5" customHeight="1" x14ac:dyDescent="0.35">
      <c r="A1452" s="31">
        <v>1451</v>
      </c>
      <c r="B1452" s="31">
        <v>2009</v>
      </c>
      <c r="C1452" s="32" t="s">
        <v>6030</v>
      </c>
      <c r="D1452" s="32" t="s">
        <v>8735</v>
      </c>
      <c r="E1452" s="96" t="s">
        <v>1409</v>
      </c>
      <c r="F1452" s="31">
        <v>28</v>
      </c>
      <c r="G1452" s="31">
        <v>3</v>
      </c>
      <c r="H1452" s="31" t="s">
        <v>8736</v>
      </c>
      <c r="I1452" s="31" t="s">
        <v>8737</v>
      </c>
      <c r="J1452" s="33" t="str">
        <f t="shared" si="22"/>
        <v>https://aiche.onlinelibrary.wiley.com/doi/abs/10.1002/prs.10335</v>
      </c>
    </row>
    <row r="1453" spans="1:10" ht="47.5" customHeight="1" x14ac:dyDescent="0.35">
      <c r="A1453" s="31">
        <v>1452</v>
      </c>
      <c r="B1453" s="31">
        <v>2009</v>
      </c>
      <c r="C1453" s="32" t="s">
        <v>6030</v>
      </c>
      <c r="D1453" s="32" t="s">
        <v>8738</v>
      </c>
      <c r="E1453" s="96" t="s">
        <v>1657</v>
      </c>
      <c r="F1453" s="31">
        <v>28</v>
      </c>
      <c r="G1453" s="31">
        <v>4</v>
      </c>
      <c r="H1453" s="31" t="s">
        <v>8739</v>
      </c>
      <c r="I1453" s="31" t="s">
        <v>8740</v>
      </c>
      <c r="J1453" s="33" t="str">
        <f t="shared" si="22"/>
        <v>https://aiche.onlinelibrary.wiley.com/doi/abs/10.1002/prs.10365</v>
      </c>
    </row>
    <row r="1454" spans="1:10" ht="47.5" customHeight="1" x14ac:dyDescent="0.35">
      <c r="A1454" s="31">
        <v>1453</v>
      </c>
      <c r="B1454" s="31">
        <v>2009</v>
      </c>
      <c r="C1454" s="32" t="s">
        <v>6030</v>
      </c>
      <c r="D1454" s="32" t="s">
        <v>8742</v>
      </c>
      <c r="E1454" s="96" t="s">
        <v>8741</v>
      </c>
      <c r="F1454" s="31">
        <v>28</v>
      </c>
      <c r="G1454" s="31">
        <v>4</v>
      </c>
      <c r="H1454" s="31" t="s">
        <v>8743</v>
      </c>
      <c r="I1454" s="31" t="s">
        <v>8744</v>
      </c>
      <c r="J1454" s="33" t="str">
        <f t="shared" si="22"/>
        <v>https://aiche.onlinelibrary.wiley.com/doi/abs/10.1002/prs.10298</v>
      </c>
    </row>
    <row r="1455" spans="1:10" ht="47.5" customHeight="1" x14ac:dyDescent="0.35">
      <c r="A1455" s="31">
        <v>1454</v>
      </c>
      <c r="B1455" s="31">
        <v>2009</v>
      </c>
      <c r="C1455" s="32" t="s">
        <v>6030</v>
      </c>
      <c r="D1455" s="32" t="s">
        <v>8746</v>
      </c>
      <c r="E1455" s="96" t="s">
        <v>8745</v>
      </c>
      <c r="F1455" s="31">
        <v>28</v>
      </c>
      <c r="G1455" s="31">
        <v>4</v>
      </c>
      <c r="H1455" s="31" t="s">
        <v>8747</v>
      </c>
      <c r="I1455" s="31" t="s">
        <v>8748</v>
      </c>
      <c r="J1455" s="33" t="str">
        <f t="shared" si="22"/>
        <v>https://aiche.onlinelibrary.wiley.com/doi/abs/10.1002/prs.10350</v>
      </c>
    </row>
    <row r="1456" spans="1:10" ht="47.5" customHeight="1" x14ac:dyDescent="0.35">
      <c r="A1456" s="31">
        <v>1455</v>
      </c>
      <c r="B1456" s="31">
        <v>2009</v>
      </c>
      <c r="C1456" s="32" t="s">
        <v>6030</v>
      </c>
      <c r="D1456" s="32" t="s">
        <v>8750</v>
      </c>
      <c r="E1456" s="96" t="s">
        <v>8749</v>
      </c>
      <c r="F1456" s="31">
        <v>28</v>
      </c>
      <c r="G1456" s="31">
        <v>4</v>
      </c>
      <c r="H1456" s="31" t="s">
        <v>8751</v>
      </c>
      <c r="I1456" s="31" t="s">
        <v>8752</v>
      </c>
      <c r="J1456" s="33" t="str">
        <f t="shared" si="22"/>
        <v>https://aiche.onlinelibrary.wiley.com/doi/abs/10.1002/prs.10351</v>
      </c>
    </row>
    <row r="1457" spans="1:10" ht="47.5" customHeight="1" x14ac:dyDescent="0.35">
      <c r="A1457" s="31">
        <v>1456</v>
      </c>
      <c r="B1457" s="31">
        <v>2009</v>
      </c>
      <c r="C1457" s="32" t="s">
        <v>6030</v>
      </c>
      <c r="D1457" s="32" t="s">
        <v>8754</v>
      </c>
      <c r="E1457" s="96" t="s">
        <v>8753</v>
      </c>
      <c r="F1457" s="31">
        <v>28</v>
      </c>
      <c r="G1457" s="31">
        <v>4</v>
      </c>
      <c r="H1457" s="31" t="s">
        <v>8755</v>
      </c>
      <c r="I1457" s="31" t="s">
        <v>8756</v>
      </c>
      <c r="J1457" s="33" t="str">
        <f t="shared" si="22"/>
        <v>https://aiche.onlinelibrary.wiley.com/doi/abs/10.1002/prs.10352</v>
      </c>
    </row>
    <row r="1458" spans="1:10" ht="47.5" customHeight="1" x14ac:dyDescent="0.35">
      <c r="A1458" s="31">
        <v>1457</v>
      </c>
      <c r="B1458" s="31">
        <v>2009</v>
      </c>
      <c r="C1458" s="32" t="s">
        <v>6030</v>
      </c>
      <c r="D1458" s="32" t="s">
        <v>8758</v>
      </c>
      <c r="E1458" s="96" t="s">
        <v>8757</v>
      </c>
      <c r="F1458" s="31">
        <v>28</v>
      </c>
      <c r="G1458" s="31">
        <v>4</v>
      </c>
      <c r="H1458" s="31" t="s">
        <v>8759</v>
      </c>
      <c r="I1458" s="31" t="s">
        <v>8760</v>
      </c>
      <c r="J1458" s="33" t="str">
        <f t="shared" si="22"/>
        <v>https://aiche.onlinelibrary.wiley.com/doi/abs/10.1002/prs.10326</v>
      </c>
    </row>
    <row r="1459" spans="1:10" ht="47.5" customHeight="1" x14ac:dyDescent="0.35">
      <c r="A1459" s="31">
        <v>1458</v>
      </c>
      <c r="B1459" s="31">
        <v>2009</v>
      </c>
      <c r="C1459" s="32" t="s">
        <v>6030</v>
      </c>
      <c r="D1459" s="32" t="s">
        <v>8762</v>
      </c>
      <c r="E1459" s="96" t="s">
        <v>8761</v>
      </c>
      <c r="F1459" s="31">
        <v>28</v>
      </c>
      <c r="G1459" s="31">
        <v>4</v>
      </c>
      <c r="H1459" s="31" t="s">
        <v>8763</v>
      </c>
      <c r="I1459" s="31" t="s">
        <v>8764</v>
      </c>
      <c r="J1459" s="33" t="str">
        <f t="shared" si="22"/>
        <v>https://aiche.onlinelibrary.wiley.com/doi/abs/10.1002/prs.10323</v>
      </c>
    </row>
    <row r="1460" spans="1:10" ht="47.5" customHeight="1" x14ac:dyDescent="0.35">
      <c r="A1460" s="31">
        <v>1459</v>
      </c>
      <c r="B1460" s="31">
        <v>2009</v>
      </c>
      <c r="C1460" s="32" t="s">
        <v>6030</v>
      </c>
      <c r="D1460" s="32" t="s">
        <v>8766</v>
      </c>
      <c r="E1460" s="96" t="s">
        <v>8765</v>
      </c>
      <c r="F1460" s="31">
        <v>28</v>
      </c>
      <c r="G1460" s="31">
        <v>4</v>
      </c>
      <c r="H1460" s="31" t="s">
        <v>8767</v>
      </c>
      <c r="I1460" s="31" t="s">
        <v>8768</v>
      </c>
      <c r="J1460" s="33" t="str">
        <f t="shared" si="22"/>
        <v>https://aiche.onlinelibrary.wiley.com/doi/abs/10.1002/prs.10336</v>
      </c>
    </row>
    <row r="1461" spans="1:10" ht="47.5" customHeight="1" x14ac:dyDescent="0.35">
      <c r="A1461" s="31">
        <v>1460</v>
      </c>
      <c r="B1461" s="31">
        <v>2009</v>
      </c>
      <c r="C1461" s="32" t="s">
        <v>6030</v>
      </c>
      <c r="D1461" s="32" t="s">
        <v>8769</v>
      </c>
      <c r="E1461" s="96" t="s">
        <v>8257</v>
      </c>
      <c r="F1461" s="31">
        <v>28</v>
      </c>
      <c r="G1461" s="31">
        <v>4</v>
      </c>
      <c r="H1461" s="31" t="s">
        <v>8770</v>
      </c>
      <c r="I1461" s="31" t="s">
        <v>8771</v>
      </c>
      <c r="J1461" s="33" t="str">
        <f t="shared" si="22"/>
        <v>https://aiche.onlinelibrary.wiley.com/doi/abs/10.1002/prs.10334</v>
      </c>
    </row>
    <row r="1462" spans="1:10" ht="47.5" customHeight="1" x14ac:dyDescent="0.35">
      <c r="A1462" s="31">
        <v>1461</v>
      </c>
      <c r="B1462" s="31">
        <v>2009</v>
      </c>
      <c r="C1462" s="32" t="s">
        <v>6030</v>
      </c>
      <c r="D1462" s="32" t="s">
        <v>8773</v>
      </c>
      <c r="E1462" s="96" t="s">
        <v>8772</v>
      </c>
      <c r="F1462" s="31">
        <v>28</v>
      </c>
      <c r="G1462" s="31">
        <v>4</v>
      </c>
      <c r="H1462" s="31" t="s">
        <v>8774</v>
      </c>
      <c r="I1462" s="31" t="s">
        <v>8775</v>
      </c>
      <c r="J1462" s="33" t="str">
        <f t="shared" si="22"/>
        <v>https://aiche.onlinelibrary.wiley.com/doi/abs/10.1002/prs.10328</v>
      </c>
    </row>
    <row r="1463" spans="1:10" ht="47.5" customHeight="1" x14ac:dyDescent="0.35">
      <c r="A1463" s="31">
        <v>1462</v>
      </c>
      <c r="B1463" s="31">
        <v>2009</v>
      </c>
      <c r="C1463" s="32" t="s">
        <v>6030</v>
      </c>
      <c r="D1463" s="32" t="s">
        <v>8777</v>
      </c>
      <c r="E1463" s="96" t="s">
        <v>8776</v>
      </c>
      <c r="F1463" s="31">
        <v>28</v>
      </c>
      <c r="G1463" s="31">
        <v>4</v>
      </c>
      <c r="H1463" s="31" t="s">
        <v>8778</v>
      </c>
      <c r="I1463" s="31" t="s">
        <v>8779</v>
      </c>
      <c r="J1463" s="33" t="str">
        <f t="shared" si="22"/>
        <v>https://aiche.onlinelibrary.wiley.com/doi/abs/10.1002/prs.10295</v>
      </c>
    </row>
    <row r="1464" spans="1:10" ht="47.5" customHeight="1" x14ac:dyDescent="0.35">
      <c r="A1464" s="31">
        <v>1463</v>
      </c>
      <c r="B1464" s="31">
        <v>2009</v>
      </c>
      <c r="C1464" s="32" t="s">
        <v>6030</v>
      </c>
      <c r="D1464" s="32" t="s">
        <v>8781</v>
      </c>
      <c r="E1464" s="96" t="s">
        <v>8780</v>
      </c>
      <c r="F1464" s="31">
        <v>28</v>
      </c>
      <c r="G1464" s="31">
        <v>4</v>
      </c>
      <c r="H1464" s="31" t="s">
        <v>8782</v>
      </c>
      <c r="I1464" s="31" t="s">
        <v>8783</v>
      </c>
      <c r="J1464" s="33" t="str">
        <f t="shared" si="22"/>
        <v>https://aiche.onlinelibrary.wiley.com/doi/abs/10.1002/prs.10343</v>
      </c>
    </row>
    <row r="1465" spans="1:10" ht="47.5" customHeight="1" x14ac:dyDescent="0.35">
      <c r="A1465" s="31">
        <v>1464</v>
      </c>
      <c r="B1465" s="31">
        <v>2009</v>
      </c>
      <c r="C1465" s="32" t="s">
        <v>6030</v>
      </c>
      <c r="D1465" s="32" t="s">
        <v>8785</v>
      </c>
      <c r="E1465" s="96" t="s">
        <v>8784</v>
      </c>
      <c r="F1465" s="31">
        <v>28</v>
      </c>
      <c r="G1465" s="31">
        <v>4</v>
      </c>
      <c r="H1465" s="31" t="s">
        <v>8786</v>
      </c>
      <c r="I1465" s="31" t="s">
        <v>8787</v>
      </c>
      <c r="J1465" s="33" t="str">
        <f t="shared" si="22"/>
        <v>https://aiche.onlinelibrary.wiley.com/doi/abs/10.1002/prs.10342</v>
      </c>
    </row>
    <row r="1466" spans="1:10" ht="47.5" customHeight="1" x14ac:dyDescent="0.35">
      <c r="A1466" s="31">
        <v>1465</v>
      </c>
      <c r="B1466" s="31">
        <v>2009</v>
      </c>
      <c r="C1466" s="32" t="s">
        <v>6030</v>
      </c>
      <c r="D1466" s="32" t="s">
        <v>8788</v>
      </c>
      <c r="E1466" s="96" t="s">
        <v>1409</v>
      </c>
      <c r="F1466" s="31">
        <v>28</v>
      </c>
      <c r="G1466" s="31">
        <v>4</v>
      </c>
      <c r="H1466" s="31" t="s">
        <v>8789</v>
      </c>
      <c r="I1466" s="31" t="s">
        <v>8790</v>
      </c>
      <c r="J1466" s="33" t="str">
        <f t="shared" si="22"/>
        <v>https://aiche.onlinelibrary.wiley.com/doi/abs/10.1002/prs.10359</v>
      </c>
    </row>
    <row r="1467" spans="1:10" ht="47.5" customHeight="1" x14ac:dyDescent="0.35">
      <c r="A1467" s="31">
        <v>1466</v>
      </c>
      <c r="B1467" s="31">
        <v>2009</v>
      </c>
      <c r="C1467" s="32" t="s">
        <v>6030</v>
      </c>
      <c r="D1467" s="32" t="s">
        <v>8792</v>
      </c>
      <c r="E1467" s="96" t="s">
        <v>8791</v>
      </c>
      <c r="F1467" s="31">
        <v>28</v>
      </c>
      <c r="G1467" s="31">
        <v>4</v>
      </c>
      <c r="H1467" s="31" t="s">
        <v>8793</v>
      </c>
      <c r="I1467" s="31" t="s">
        <v>8794</v>
      </c>
      <c r="J1467" s="33" t="str">
        <f t="shared" si="22"/>
        <v>https://aiche.onlinelibrary.wiley.com/doi/abs/10.1002/prs.10356</v>
      </c>
    </row>
    <row r="1468" spans="1:10" ht="47.5" customHeight="1" x14ac:dyDescent="0.35">
      <c r="A1468" s="31">
        <v>1467</v>
      </c>
      <c r="B1468" s="31">
        <v>2010</v>
      </c>
      <c r="C1468" s="32" t="s">
        <v>6030</v>
      </c>
      <c r="D1468" s="32" t="s">
        <v>8589</v>
      </c>
      <c r="E1468" s="96" t="s">
        <v>7076</v>
      </c>
      <c r="F1468" s="31">
        <v>29</v>
      </c>
      <c r="G1468" s="31">
        <v>1</v>
      </c>
      <c r="H1468" s="31" t="s">
        <v>5851</v>
      </c>
      <c r="I1468" s="31" t="s">
        <v>8795</v>
      </c>
      <c r="J1468" s="33" t="str">
        <f t="shared" si="22"/>
        <v>https://aiche.onlinelibrary.wiley.com/doi/abs/10.1002/prs.10378</v>
      </c>
    </row>
    <row r="1469" spans="1:10" ht="47.5" customHeight="1" x14ac:dyDescent="0.35">
      <c r="A1469" s="31">
        <v>1468</v>
      </c>
      <c r="B1469" s="31">
        <v>2010</v>
      </c>
      <c r="C1469" s="32" t="s">
        <v>6030</v>
      </c>
      <c r="D1469" s="32" t="s">
        <v>8797</v>
      </c>
      <c r="E1469" s="96" t="s">
        <v>8796</v>
      </c>
      <c r="F1469" s="31">
        <v>29</v>
      </c>
      <c r="G1469" s="31">
        <v>1</v>
      </c>
      <c r="H1469" s="31" t="s">
        <v>8798</v>
      </c>
      <c r="I1469" s="31" t="s">
        <v>8799</v>
      </c>
      <c r="J1469" s="33" t="str">
        <f t="shared" si="22"/>
        <v>https://aiche.onlinelibrary.wiley.com/doi/abs/10.1002/prs.10324</v>
      </c>
    </row>
    <row r="1470" spans="1:10" ht="47.5" customHeight="1" x14ac:dyDescent="0.35">
      <c r="A1470" s="31">
        <v>1469</v>
      </c>
      <c r="B1470" s="31">
        <v>2010</v>
      </c>
      <c r="C1470" s="32" t="s">
        <v>6030</v>
      </c>
      <c r="D1470" s="32" t="s">
        <v>8801</v>
      </c>
      <c r="E1470" s="96" t="s">
        <v>8800</v>
      </c>
      <c r="F1470" s="31">
        <v>29</v>
      </c>
      <c r="G1470" s="31">
        <v>1</v>
      </c>
      <c r="H1470" s="31" t="s">
        <v>4881</v>
      </c>
      <c r="I1470" s="31" t="s">
        <v>8802</v>
      </c>
      <c r="J1470" s="33" t="str">
        <f t="shared" si="22"/>
        <v>https://aiche.onlinelibrary.wiley.com/doi/abs/10.1002/prs.10341</v>
      </c>
    </row>
    <row r="1471" spans="1:10" ht="47.5" customHeight="1" x14ac:dyDescent="0.35">
      <c r="A1471" s="31">
        <v>1470</v>
      </c>
      <c r="B1471" s="31">
        <v>2010</v>
      </c>
      <c r="C1471" s="32" t="s">
        <v>6030</v>
      </c>
      <c r="D1471" s="32" t="s">
        <v>8804</v>
      </c>
      <c r="E1471" s="96" t="s">
        <v>8803</v>
      </c>
      <c r="F1471" s="31">
        <v>29</v>
      </c>
      <c r="G1471" s="31">
        <v>1</v>
      </c>
      <c r="H1471" s="31" t="s">
        <v>5722</v>
      </c>
      <c r="I1471" s="31" t="s">
        <v>8805</v>
      </c>
      <c r="J1471" s="33" t="str">
        <f t="shared" si="22"/>
        <v>https://aiche.onlinelibrary.wiley.com/doi/abs/10.1002/prs.10333</v>
      </c>
    </row>
    <row r="1472" spans="1:10" ht="47.5" customHeight="1" x14ac:dyDescent="0.35">
      <c r="A1472" s="31">
        <v>1471</v>
      </c>
      <c r="B1472" s="31">
        <v>2010</v>
      </c>
      <c r="C1472" s="32" t="s">
        <v>6030</v>
      </c>
      <c r="D1472" s="32" t="s">
        <v>8807</v>
      </c>
      <c r="E1472" s="96" t="s">
        <v>8806</v>
      </c>
      <c r="F1472" s="31">
        <v>29</v>
      </c>
      <c r="G1472" s="31">
        <v>1</v>
      </c>
      <c r="H1472" s="31" t="s">
        <v>8808</v>
      </c>
      <c r="I1472" s="31" t="s">
        <v>8809</v>
      </c>
      <c r="J1472" s="33" t="str">
        <f t="shared" si="22"/>
        <v>https://aiche.onlinelibrary.wiley.com/doi/abs/10.1002/prs.10293</v>
      </c>
    </row>
    <row r="1473" spans="1:10" ht="47.5" customHeight="1" x14ac:dyDescent="0.35">
      <c r="A1473" s="31">
        <v>1472</v>
      </c>
      <c r="B1473" s="31">
        <v>2010</v>
      </c>
      <c r="C1473" s="32" t="s">
        <v>6030</v>
      </c>
      <c r="D1473" s="32" t="s">
        <v>8811</v>
      </c>
      <c r="E1473" s="96" t="s">
        <v>8810</v>
      </c>
      <c r="F1473" s="31">
        <v>29</v>
      </c>
      <c r="G1473" s="31">
        <v>1</v>
      </c>
      <c r="H1473" s="31" t="s">
        <v>6820</v>
      </c>
      <c r="I1473" s="31" t="s">
        <v>8812</v>
      </c>
      <c r="J1473" s="33" t="str">
        <f t="shared" si="22"/>
        <v>https://aiche.onlinelibrary.wiley.com/doi/abs/10.1002/prs.10294</v>
      </c>
    </row>
    <row r="1474" spans="1:10" ht="47.5" customHeight="1" x14ac:dyDescent="0.35">
      <c r="A1474" s="31">
        <v>1473</v>
      </c>
      <c r="B1474" s="31">
        <v>2010</v>
      </c>
      <c r="C1474" s="32" t="s">
        <v>6030</v>
      </c>
      <c r="D1474" s="32" t="s">
        <v>8814</v>
      </c>
      <c r="E1474" s="96" t="s">
        <v>8813</v>
      </c>
      <c r="F1474" s="31">
        <v>29</v>
      </c>
      <c r="G1474" s="31">
        <v>1</v>
      </c>
      <c r="H1474" s="31" t="s">
        <v>8815</v>
      </c>
      <c r="I1474" s="31" t="s">
        <v>8816</v>
      </c>
      <c r="J1474" s="33" t="str">
        <f t="shared" si="22"/>
        <v>https://aiche.onlinelibrary.wiley.com/doi/abs/10.1002/prs.10320</v>
      </c>
    </row>
    <row r="1475" spans="1:10" ht="47.5" customHeight="1" x14ac:dyDescent="0.35">
      <c r="A1475" s="31">
        <v>1474</v>
      </c>
      <c r="B1475" s="31">
        <v>2010</v>
      </c>
      <c r="C1475" s="32" t="s">
        <v>6030</v>
      </c>
      <c r="D1475" s="32" t="s">
        <v>8818</v>
      </c>
      <c r="E1475" s="96" t="s">
        <v>8817</v>
      </c>
      <c r="F1475" s="31">
        <v>29</v>
      </c>
      <c r="G1475" s="31">
        <v>1</v>
      </c>
      <c r="H1475" s="31" t="s">
        <v>8819</v>
      </c>
      <c r="I1475" s="31" t="s">
        <v>8820</v>
      </c>
      <c r="J1475" s="33" t="str">
        <f t="shared" ref="J1475:J1538" si="23">HYPERLINK(I1475)</f>
        <v>https://aiche.onlinelibrary.wiley.com/doi/abs/10.1002/prs.10340</v>
      </c>
    </row>
    <row r="1476" spans="1:10" ht="47.5" customHeight="1" x14ac:dyDescent="0.35">
      <c r="A1476" s="31">
        <v>1475</v>
      </c>
      <c r="B1476" s="31">
        <v>2010</v>
      </c>
      <c r="C1476" s="32" t="s">
        <v>6030</v>
      </c>
      <c r="D1476" s="32" t="s">
        <v>8822</v>
      </c>
      <c r="E1476" s="96" t="s">
        <v>8821</v>
      </c>
      <c r="F1476" s="31">
        <v>29</v>
      </c>
      <c r="G1476" s="31">
        <v>1</v>
      </c>
      <c r="H1476" s="31" t="s">
        <v>8823</v>
      </c>
      <c r="I1476" s="31" t="s">
        <v>8824</v>
      </c>
      <c r="J1476" s="33" t="str">
        <f t="shared" si="23"/>
        <v>https://aiche.onlinelibrary.wiley.com/doi/abs/10.1002/prs.10332</v>
      </c>
    </row>
    <row r="1477" spans="1:10" ht="47.5" customHeight="1" x14ac:dyDescent="0.35">
      <c r="A1477" s="31">
        <v>1476</v>
      </c>
      <c r="B1477" s="31">
        <v>2010</v>
      </c>
      <c r="C1477" s="32" t="s">
        <v>6030</v>
      </c>
      <c r="D1477" s="32" t="s">
        <v>8826</v>
      </c>
      <c r="E1477" s="96" t="s">
        <v>8825</v>
      </c>
      <c r="F1477" s="31">
        <v>29</v>
      </c>
      <c r="G1477" s="31">
        <v>1</v>
      </c>
      <c r="H1477" s="31" t="s">
        <v>8827</v>
      </c>
      <c r="I1477" s="31" t="s">
        <v>8828</v>
      </c>
      <c r="J1477" s="33" t="str">
        <f t="shared" si="23"/>
        <v>https://aiche.onlinelibrary.wiley.com/doi/abs/10.1002/prs.10344</v>
      </c>
    </row>
    <row r="1478" spans="1:10" ht="47.5" customHeight="1" x14ac:dyDescent="0.35">
      <c r="A1478" s="31">
        <v>1477</v>
      </c>
      <c r="B1478" s="31">
        <v>2010</v>
      </c>
      <c r="C1478" s="32" t="s">
        <v>6030</v>
      </c>
      <c r="D1478" s="32" t="s">
        <v>8830</v>
      </c>
      <c r="E1478" s="96" t="s">
        <v>8829</v>
      </c>
      <c r="F1478" s="31">
        <v>29</v>
      </c>
      <c r="G1478" s="31">
        <v>1</v>
      </c>
      <c r="H1478" s="31" t="s">
        <v>8831</v>
      </c>
      <c r="I1478" s="31" t="s">
        <v>8832</v>
      </c>
      <c r="J1478" s="33" t="str">
        <f t="shared" si="23"/>
        <v>https://aiche.onlinelibrary.wiley.com/doi/abs/10.1002/prs.10345</v>
      </c>
    </row>
    <row r="1479" spans="1:10" ht="47.5" customHeight="1" x14ac:dyDescent="0.35">
      <c r="A1479" s="31">
        <v>1478</v>
      </c>
      <c r="B1479" s="31">
        <v>2010</v>
      </c>
      <c r="C1479" s="32" t="s">
        <v>6030</v>
      </c>
      <c r="D1479" s="32" t="s">
        <v>8834</v>
      </c>
      <c r="E1479" s="96" t="s">
        <v>8833</v>
      </c>
      <c r="F1479" s="31">
        <v>29</v>
      </c>
      <c r="G1479" s="31">
        <v>1</v>
      </c>
      <c r="H1479" s="31" t="s">
        <v>6991</v>
      </c>
      <c r="I1479" s="31" t="s">
        <v>8835</v>
      </c>
      <c r="J1479" s="33" t="str">
        <f t="shared" si="23"/>
        <v>https://aiche.onlinelibrary.wiley.com/doi/abs/10.1002/prs.10313</v>
      </c>
    </row>
    <row r="1480" spans="1:10" ht="47.5" customHeight="1" x14ac:dyDescent="0.35">
      <c r="A1480" s="31">
        <v>1479</v>
      </c>
      <c r="B1480" s="31">
        <v>2010</v>
      </c>
      <c r="C1480" s="32" t="s">
        <v>6030</v>
      </c>
      <c r="D1480" s="32" t="s">
        <v>8837</v>
      </c>
      <c r="E1480" s="96" t="s">
        <v>8836</v>
      </c>
      <c r="F1480" s="31">
        <v>29</v>
      </c>
      <c r="G1480" s="31">
        <v>1</v>
      </c>
      <c r="H1480" s="31" t="s">
        <v>8838</v>
      </c>
      <c r="I1480" s="31" t="s">
        <v>8839</v>
      </c>
      <c r="J1480" s="33" t="str">
        <f t="shared" si="23"/>
        <v>https://aiche.onlinelibrary.wiley.com/doi/abs/10.1002/prs.10319</v>
      </c>
    </row>
    <row r="1481" spans="1:10" ht="47.5" customHeight="1" x14ac:dyDescent="0.35">
      <c r="A1481" s="31">
        <v>1480</v>
      </c>
      <c r="B1481" s="31">
        <v>2010</v>
      </c>
      <c r="C1481" s="32" t="s">
        <v>6030</v>
      </c>
      <c r="D1481" s="32" t="s">
        <v>8841</v>
      </c>
      <c r="E1481" s="96" t="s">
        <v>8840</v>
      </c>
      <c r="F1481" s="31">
        <v>29</v>
      </c>
      <c r="G1481" s="31">
        <v>1</v>
      </c>
      <c r="H1481" s="31" t="s">
        <v>5249</v>
      </c>
      <c r="I1481" s="31" t="s">
        <v>8842</v>
      </c>
      <c r="J1481" s="33" t="str">
        <f t="shared" si="23"/>
        <v>https://aiche.onlinelibrary.wiley.com/doi/abs/10.1002/prs.10349</v>
      </c>
    </row>
    <row r="1482" spans="1:10" ht="47.5" customHeight="1" x14ac:dyDescent="0.35">
      <c r="A1482" s="31">
        <v>1481</v>
      </c>
      <c r="B1482" s="31">
        <v>2010</v>
      </c>
      <c r="C1482" s="32" t="s">
        <v>6030</v>
      </c>
      <c r="D1482" s="32" t="s">
        <v>8844</v>
      </c>
      <c r="E1482" s="96" t="s">
        <v>8843</v>
      </c>
      <c r="F1482" s="31">
        <v>29</v>
      </c>
      <c r="G1482" s="31">
        <v>1</v>
      </c>
      <c r="H1482" s="31" t="s">
        <v>8845</v>
      </c>
      <c r="I1482" s="31" t="s">
        <v>8846</v>
      </c>
      <c r="J1482" s="33" t="str">
        <f t="shared" si="23"/>
        <v>https://aiche.onlinelibrary.wiley.com/doi/abs/10.1002/prs.10346</v>
      </c>
    </row>
    <row r="1483" spans="1:10" ht="47.5" customHeight="1" x14ac:dyDescent="0.35">
      <c r="A1483" s="31">
        <v>1482</v>
      </c>
      <c r="B1483" s="31">
        <v>2010</v>
      </c>
      <c r="C1483" s="32" t="s">
        <v>6030</v>
      </c>
      <c r="D1483" s="32" t="s">
        <v>8847</v>
      </c>
      <c r="E1483" s="96" t="s">
        <v>1409</v>
      </c>
      <c r="F1483" s="31">
        <v>29</v>
      </c>
      <c r="G1483" s="31">
        <v>1</v>
      </c>
      <c r="H1483" s="31" t="s">
        <v>4557</v>
      </c>
      <c r="I1483" s="31" t="s">
        <v>8848</v>
      </c>
      <c r="J1483" s="33" t="str">
        <f t="shared" si="23"/>
        <v>https://aiche.onlinelibrary.wiley.com/doi/abs/10.1002/prs.10377</v>
      </c>
    </row>
    <row r="1484" spans="1:10" ht="47.5" customHeight="1" x14ac:dyDescent="0.35">
      <c r="A1484" s="31">
        <v>1483</v>
      </c>
      <c r="B1484" s="31">
        <v>2010</v>
      </c>
      <c r="C1484" s="32" t="s">
        <v>6030</v>
      </c>
      <c r="D1484" s="32" t="s">
        <v>8849</v>
      </c>
      <c r="E1484" s="96" t="s">
        <v>1657</v>
      </c>
      <c r="F1484" s="31">
        <v>29</v>
      </c>
      <c r="G1484" s="31">
        <v>2</v>
      </c>
      <c r="H1484" s="31" t="s">
        <v>8850</v>
      </c>
      <c r="I1484" s="31" t="s">
        <v>8851</v>
      </c>
      <c r="J1484" s="33" t="str">
        <f t="shared" si="23"/>
        <v>https://aiche.onlinelibrary.wiley.com/doi/abs/10.1002/prs.10385</v>
      </c>
    </row>
    <row r="1485" spans="1:10" ht="47.5" customHeight="1" x14ac:dyDescent="0.35">
      <c r="A1485" s="31">
        <v>1484</v>
      </c>
      <c r="B1485" s="31">
        <v>2010</v>
      </c>
      <c r="C1485" s="32" t="s">
        <v>6030</v>
      </c>
      <c r="D1485" s="32" t="s">
        <v>8852</v>
      </c>
      <c r="E1485" s="96" t="s">
        <v>1443</v>
      </c>
      <c r="F1485" s="31">
        <v>29</v>
      </c>
      <c r="G1485" s="31">
        <v>2</v>
      </c>
      <c r="H1485" s="31" t="s">
        <v>5548</v>
      </c>
      <c r="I1485" s="31" t="s">
        <v>8853</v>
      </c>
      <c r="J1485" s="33" t="str">
        <f t="shared" si="23"/>
        <v>https://aiche.onlinelibrary.wiley.com/doi/abs/10.1002/prs.10386</v>
      </c>
    </row>
    <row r="1486" spans="1:10" ht="47.5" customHeight="1" x14ac:dyDescent="0.35">
      <c r="A1486" s="31">
        <v>1485</v>
      </c>
      <c r="B1486" s="31">
        <v>2010</v>
      </c>
      <c r="C1486" s="32" t="s">
        <v>6030</v>
      </c>
      <c r="D1486" s="32" t="s">
        <v>8855</v>
      </c>
      <c r="E1486" s="96" t="s">
        <v>8854</v>
      </c>
      <c r="F1486" s="31">
        <v>29</v>
      </c>
      <c r="G1486" s="31">
        <v>2</v>
      </c>
      <c r="H1486" s="31" t="s">
        <v>4961</v>
      </c>
      <c r="I1486" s="31" t="s">
        <v>8856</v>
      </c>
      <c r="J1486" s="33" t="str">
        <f t="shared" si="23"/>
        <v>https://aiche.onlinelibrary.wiley.com/doi/abs/10.1002/prs.10384</v>
      </c>
    </row>
    <row r="1487" spans="1:10" ht="47.5" customHeight="1" x14ac:dyDescent="0.35">
      <c r="A1487" s="31">
        <v>1486</v>
      </c>
      <c r="B1487" s="31">
        <v>2010</v>
      </c>
      <c r="C1487" s="32" t="s">
        <v>6030</v>
      </c>
      <c r="D1487" s="32" t="s">
        <v>8858</v>
      </c>
      <c r="E1487" s="96" t="s">
        <v>8857</v>
      </c>
      <c r="F1487" s="31">
        <v>29</v>
      </c>
      <c r="G1487" s="31">
        <v>2</v>
      </c>
      <c r="H1487" s="31" t="s">
        <v>8859</v>
      </c>
      <c r="I1487" s="31" t="s">
        <v>8860</v>
      </c>
      <c r="J1487" s="33" t="str">
        <f t="shared" si="23"/>
        <v>https://aiche.onlinelibrary.wiley.com/doi/abs/10.1002/prs.10363</v>
      </c>
    </row>
    <row r="1488" spans="1:10" ht="47.5" customHeight="1" x14ac:dyDescent="0.35">
      <c r="A1488" s="31">
        <v>1487</v>
      </c>
      <c r="B1488" s="31">
        <v>2010</v>
      </c>
      <c r="C1488" s="32" t="s">
        <v>6030</v>
      </c>
      <c r="D1488" s="32" t="s">
        <v>8861</v>
      </c>
      <c r="E1488" s="96" t="s">
        <v>3786</v>
      </c>
      <c r="F1488" s="31">
        <v>29</v>
      </c>
      <c r="G1488" s="31">
        <v>2</v>
      </c>
      <c r="H1488" s="31" t="s">
        <v>4582</v>
      </c>
      <c r="I1488" s="31" t="s">
        <v>8862</v>
      </c>
      <c r="J1488" s="33" t="str">
        <f t="shared" si="23"/>
        <v>https://aiche.onlinelibrary.wiley.com/doi/abs/10.1002/prs.10361</v>
      </c>
    </row>
    <row r="1489" spans="1:10" ht="47.5" customHeight="1" x14ac:dyDescent="0.35">
      <c r="A1489" s="31">
        <v>1488</v>
      </c>
      <c r="B1489" s="31">
        <v>2010</v>
      </c>
      <c r="C1489" s="32" t="s">
        <v>6030</v>
      </c>
      <c r="D1489" s="32" t="s">
        <v>8864</v>
      </c>
      <c r="E1489" s="96" t="s">
        <v>8863</v>
      </c>
      <c r="F1489" s="31">
        <v>29</v>
      </c>
      <c r="G1489" s="31">
        <v>2</v>
      </c>
      <c r="H1489" s="31" t="s">
        <v>6095</v>
      </c>
      <c r="I1489" s="31" t="s">
        <v>8865</v>
      </c>
      <c r="J1489" s="33" t="str">
        <f t="shared" si="23"/>
        <v>https://aiche.onlinelibrary.wiley.com/doi/abs/10.1002/prs.10353</v>
      </c>
    </row>
    <row r="1490" spans="1:10" ht="47.5" customHeight="1" x14ac:dyDescent="0.35">
      <c r="A1490" s="31">
        <v>1489</v>
      </c>
      <c r="B1490" s="31">
        <v>2010</v>
      </c>
      <c r="C1490" s="32" t="s">
        <v>6030</v>
      </c>
      <c r="D1490" s="32" t="s">
        <v>8867</v>
      </c>
      <c r="E1490" s="96" t="s">
        <v>8866</v>
      </c>
      <c r="F1490" s="31">
        <v>29</v>
      </c>
      <c r="G1490" s="31">
        <v>2</v>
      </c>
      <c r="H1490" s="31" t="s">
        <v>4326</v>
      </c>
      <c r="I1490" s="31" t="s">
        <v>8868</v>
      </c>
      <c r="J1490" s="33" t="str">
        <f t="shared" si="23"/>
        <v>https://aiche.onlinelibrary.wiley.com/doi/abs/10.1002/prs.10358</v>
      </c>
    </row>
    <row r="1491" spans="1:10" ht="47.5" customHeight="1" x14ac:dyDescent="0.35">
      <c r="A1491" s="31">
        <v>1490</v>
      </c>
      <c r="B1491" s="31">
        <v>2010</v>
      </c>
      <c r="C1491" s="32" t="s">
        <v>6030</v>
      </c>
      <c r="D1491" s="32" t="s">
        <v>8870</v>
      </c>
      <c r="E1491" s="96" t="s">
        <v>8869</v>
      </c>
      <c r="F1491" s="31">
        <v>29</v>
      </c>
      <c r="G1491" s="31">
        <v>2</v>
      </c>
      <c r="H1491" s="31" t="s">
        <v>8871</v>
      </c>
      <c r="I1491" s="31" t="s">
        <v>8872</v>
      </c>
      <c r="J1491" s="33" t="str">
        <f t="shared" si="23"/>
        <v>https://aiche.onlinelibrary.wiley.com/doi/abs/10.1002/prs.10357</v>
      </c>
    </row>
    <row r="1492" spans="1:10" ht="47.5" customHeight="1" x14ac:dyDescent="0.35">
      <c r="A1492" s="31">
        <v>1491</v>
      </c>
      <c r="B1492" s="31">
        <v>2010</v>
      </c>
      <c r="C1492" s="32" t="s">
        <v>6030</v>
      </c>
      <c r="D1492" s="32" t="s">
        <v>8874</v>
      </c>
      <c r="E1492" s="96" t="s">
        <v>8873</v>
      </c>
      <c r="F1492" s="31">
        <v>29</v>
      </c>
      <c r="G1492" s="31">
        <v>2</v>
      </c>
      <c r="H1492" s="31" t="s">
        <v>8875</v>
      </c>
      <c r="I1492" s="31" t="s">
        <v>8876</v>
      </c>
      <c r="J1492" s="33" t="str">
        <f t="shared" si="23"/>
        <v>https://aiche.onlinelibrary.wiley.com/doi/abs/10.1002/prs.10354</v>
      </c>
    </row>
    <row r="1493" spans="1:10" ht="47.5" customHeight="1" x14ac:dyDescent="0.35">
      <c r="A1493" s="31">
        <v>1492</v>
      </c>
      <c r="B1493" s="31">
        <v>2010</v>
      </c>
      <c r="C1493" s="32" t="s">
        <v>6030</v>
      </c>
      <c r="D1493" s="32" t="s">
        <v>8878</v>
      </c>
      <c r="E1493" s="96" t="s">
        <v>8877</v>
      </c>
      <c r="F1493" s="31">
        <v>29</v>
      </c>
      <c r="G1493" s="31">
        <v>2</v>
      </c>
      <c r="H1493" s="31" t="s">
        <v>8879</v>
      </c>
      <c r="I1493" s="31" t="s">
        <v>8880</v>
      </c>
      <c r="J1493" s="33" t="str">
        <f t="shared" si="23"/>
        <v>https://aiche.onlinelibrary.wiley.com/doi/abs/10.1002/prs.10355</v>
      </c>
    </row>
    <row r="1494" spans="1:10" ht="47.5" customHeight="1" x14ac:dyDescent="0.35">
      <c r="A1494" s="31">
        <v>1493</v>
      </c>
      <c r="B1494" s="31">
        <v>2010</v>
      </c>
      <c r="C1494" s="32" t="s">
        <v>6030</v>
      </c>
      <c r="D1494" s="32" t="s">
        <v>8882</v>
      </c>
      <c r="E1494" s="96" t="s">
        <v>8881</v>
      </c>
      <c r="F1494" s="31">
        <v>29</v>
      </c>
      <c r="G1494" s="31">
        <v>2</v>
      </c>
      <c r="H1494" s="31" t="s">
        <v>8303</v>
      </c>
      <c r="I1494" s="31" t="s">
        <v>8883</v>
      </c>
      <c r="J1494" s="33" t="str">
        <f t="shared" si="23"/>
        <v>https://aiche.onlinelibrary.wiley.com/doi/abs/10.1002/prs.10347</v>
      </c>
    </row>
    <row r="1495" spans="1:10" ht="47.5" customHeight="1" x14ac:dyDescent="0.35">
      <c r="A1495" s="31">
        <v>1494</v>
      </c>
      <c r="B1495" s="31">
        <v>2010</v>
      </c>
      <c r="C1495" s="32" t="s">
        <v>6030</v>
      </c>
      <c r="D1495" s="32" t="s">
        <v>8884</v>
      </c>
      <c r="E1495" s="96" t="s">
        <v>3817</v>
      </c>
      <c r="F1495" s="31">
        <v>29</v>
      </c>
      <c r="G1495" s="31">
        <v>2</v>
      </c>
      <c r="H1495" s="31" t="s">
        <v>8885</v>
      </c>
      <c r="I1495" s="31" t="s">
        <v>8886</v>
      </c>
      <c r="J1495" s="33" t="str">
        <f t="shared" si="23"/>
        <v>https://aiche.onlinelibrary.wiley.com/doi/abs/10.1002/prs.10360</v>
      </c>
    </row>
    <row r="1496" spans="1:10" ht="47.5" customHeight="1" x14ac:dyDescent="0.35">
      <c r="A1496" s="31">
        <v>1495</v>
      </c>
      <c r="B1496" s="31">
        <v>2010</v>
      </c>
      <c r="C1496" s="32" t="s">
        <v>6030</v>
      </c>
      <c r="D1496" s="32" t="s">
        <v>8888</v>
      </c>
      <c r="E1496" s="96" t="s">
        <v>8887</v>
      </c>
      <c r="F1496" s="31">
        <v>29</v>
      </c>
      <c r="G1496" s="31">
        <v>2</v>
      </c>
      <c r="H1496" s="31" t="s">
        <v>8889</v>
      </c>
      <c r="I1496" s="31" t="s">
        <v>8890</v>
      </c>
      <c r="J1496" s="33" t="str">
        <f t="shared" si="23"/>
        <v>https://aiche.onlinelibrary.wiley.com/doi/abs/10.1002/prs.10362</v>
      </c>
    </row>
    <row r="1497" spans="1:10" ht="47.5" customHeight="1" x14ac:dyDescent="0.35">
      <c r="A1497" s="31">
        <v>1496</v>
      </c>
      <c r="B1497" s="31">
        <v>2010</v>
      </c>
      <c r="C1497" s="32" t="s">
        <v>6030</v>
      </c>
      <c r="D1497" s="32" t="s">
        <v>8892</v>
      </c>
      <c r="E1497" s="96" t="s">
        <v>8891</v>
      </c>
      <c r="F1497" s="31">
        <v>29</v>
      </c>
      <c r="G1497" s="31">
        <v>2</v>
      </c>
      <c r="H1497" s="31" t="s">
        <v>5974</v>
      </c>
      <c r="I1497" s="31" t="s">
        <v>8893</v>
      </c>
      <c r="J1497" s="33" t="str">
        <f t="shared" si="23"/>
        <v>https://aiche.onlinelibrary.wiley.com/doi/abs/10.1002/prs.10364</v>
      </c>
    </row>
    <row r="1498" spans="1:10" ht="47.5" customHeight="1" x14ac:dyDescent="0.35">
      <c r="A1498" s="31">
        <v>1497</v>
      </c>
      <c r="B1498" s="31">
        <v>2010</v>
      </c>
      <c r="C1498" s="32" t="s">
        <v>6030</v>
      </c>
      <c r="D1498" s="32" t="s">
        <v>8895</v>
      </c>
      <c r="E1498" s="96" t="s">
        <v>8894</v>
      </c>
      <c r="F1498" s="31">
        <v>29</v>
      </c>
      <c r="G1498" s="31">
        <v>2</v>
      </c>
      <c r="H1498" s="31" t="s">
        <v>8896</v>
      </c>
      <c r="I1498" s="31" t="s">
        <v>8897</v>
      </c>
      <c r="J1498" s="33" t="str">
        <f t="shared" si="23"/>
        <v>https://aiche.onlinelibrary.wiley.com/doi/abs/10.1002/prs.10348</v>
      </c>
    </row>
    <row r="1499" spans="1:10" ht="47.5" customHeight="1" x14ac:dyDescent="0.35">
      <c r="A1499" s="31">
        <v>1498</v>
      </c>
      <c r="B1499" s="31">
        <v>2010</v>
      </c>
      <c r="C1499" s="32" t="s">
        <v>6030</v>
      </c>
      <c r="D1499" s="32" t="s">
        <v>8898</v>
      </c>
      <c r="E1499" s="96"/>
      <c r="F1499" s="31">
        <v>29</v>
      </c>
      <c r="G1499" s="31">
        <v>2</v>
      </c>
      <c r="H1499" s="31" t="s">
        <v>8899</v>
      </c>
      <c r="I1499" s="31" t="s">
        <v>8900</v>
      </c>
      <c r="J1499" s="33" t="str">
        <f t="shared" si="23"/>
        <v>https://aiche.onlinelibrary.wiley.com/doi/abs/10.1002/prs.10383</v>
      </c>
    </row>
    <row r="1500" spans="1:10" ht="47.5" customHeight="1" x14ac:dyDescent="0.35">
      <c r="A1500" s="31">
        <v>1499</v>
      </c>
      <c r="B1500" s="31">
        <v>2010</v>
      </c>
      <c r="C1500" s="32" t="s">
        <v>6030</v>
      </c>
      <c r="D1500" s="32" t="s">
        <v>8901</v>
      </c>
      <c r="E1500" s="96"/>
      <c r="F1500" s="31">
        <v>29</v>
      </c>
      <c r="G1500" s="31">
        <v>2</v>
      </c>
      <c r="H1500" s="31" t="s">
        <v>8902</v>
      </c>
      <c r="I1500" s="31" t="s">
        <v>8903</v>
      </c>
      <c r="J1500" s="33" t="str">
        <f t="shared" si="23"/>
        <v>https://aiche.onlinelibrary.wiley.com/doi/abs/10.1002/prs.10387</v>
      </c>
    </row>
    <row r="1501" spans="1:10" ht="47.5" customHeight="1" x14ac:dyDescent="0.35">
      <c r="A1501" s="31">
        <v>1500</v>
      </c>
      <c r="B1501" s="31">
        <v>2010</v>
      </c>
      <c r="C1501" s="32" t="s">
        <v>6030</v>
      </c>
      <c r="D1501" s="32" t="s">
        <v>8589</v>
      </c>
      <c r="E1501" s="96" t="s">
        <v>7076</v>
      </c>
      <c r="F1501" s="31">
        <v>29</v>
      </c>
      <c r="G1501" s="31">
        <v>3</v>
      </c>
      <c r="H1501" s="31" t="s">
        <v>8904</v>
      </c>
      <c r="I1501" s="31" t="s">
        <v>8905</v>
      </c>
      <c r="J1501" s="33" t="str">
        <f t="shared" si="23"/>
        <v>https://aiche.onlinelibrary.wiley.com/doi/abs/10.1002/prs.10412</v>
      </c>
    </row>
    <row r="1502" spans="1:10" ht="47.5" customHeight="1" x14ac:dyDescent="0.35">
      <c r="A1502" s="31">
        <v>1501</v>
      </c>
      <c r="B1502" s="31">
        <v>2010</v>
      </c>
      <c r="C1502" s="32" t="s">
        <v>6030</v>
      </c>
      <c r="D1502" s="32" t="s">
        <v>8907</v>
      </c>
      <c r="E1502" s="96" t="s">
        <v>8906</v>
      </c>
      <c r="F1502" s="31">
        <v>29</v>
      </c>
      <c r="G1502" s="31">
        <v>3</v>
      </c>
      <c r="H1502" s="31" t="s">
        <v>8908</v>
      </c>
      <c r="I1502" s="31" t="s">
        <v>8909</v>
      </c>
      <c r="J1502" s="33" t="str">
        <f t="shared" si="23"/>
        <v>https://aiche.onlinelibrary.wiley.com/doi/abs/10.1002/prs.10388</v>
      </c>
    </row>
    <row r="1503" spans="1:10" ht="47.5" customHeight="1" x14ac:dyDescent="0.35">
      <c r="A1503" s="31">
        <v>1502</v>
      </c>
      <c r="B1503" s="31">
        <v>2010</v>
      </c>
      <c r="C1503" s="32" t="s">
        <v>6030</v>
      </c>
      <c r="D1503" s="32" t="s">
        <v>8910</v>
      </c>
      <c r="E1503" s="96" t="s">
        <v>8075</v>
      </c>
      <c r="F1503" s="31">
        <v>29</v>
      </c>
      <c r="G1503" s="31">
        <v>3</v>
      </c>
      <c r="H1503" s="31" t="s">
        <v>1341</v>
      </c>
      <c r="I1503" s="31" t="s">
        <v>8911</v>
      </c>
      <c r="J1503" s="33" t="str">
        <f t="shared" si="23"/>
        <v>https://aiche.onlinelibrary.wiley.com/doi/abs/10.1002/prs.10374</v>
      </c>
    </row>
    <row r="1504" spans="1:10" ht="47.5" customHeight="1" x14ac:dyDescent="0.35">
      <c r="A1504" s="31">
        <v>1503</v>
      </c>
      <c r="B1504" s="31">
        <v>2010</v>
      </c>
      <c r="C1504" s="32" t="s">
        <v>6030</v>
      </c>
      <c r="D1504" s="32" t="s">
        <v>8913</v>
      </c>
      <c r="E1504" s="96" t="s">
        <v>8912</v>
      </c>
      <c r="F1504" s="31">
        <v>29</v>
      </c>
      <c r="G1504" s="31">
        <v>3</v>
      </c>
      <c r="H1504" s="31" t="s">
        <v>8914</v>
      </c>
      <c r="I1504" s="31" t="s">
        <v>8915</v>
      </c>
      <c r="J1504" s="33" t="str">
        <f t="shared" si="23"/>
        <v>https://aiche.onlinelibrary.wiley.com/doi/abs/10.1002/prs.10376</v>
      </c>
    </row>
    <row r="1505" spans="1:10" ht="47.5" customHeight="1" x14ac:dyDescent="0.35">
      <c r="A1505" s="31">
        <v>1504</v>
      </c>
      <c r="B1505" s="31">
        <v>2010</v>
      </c>
      <c r="C1505" s="32" t="s">
        <v>6030</v>
      </c>
      <c r="D1505" s="32" t="s">
        <v>8916</v>
      </c>
      <c r="E1505" s="96" t="s">
        <v>3147</v>
      </c>
      <c r="F1505" s="31">
        <v>29</v>
      </c>
      <c r="G1505" s="31">
        <v>3</v>
      </c>
      <c r="H1505" s="31" t="s">
        <v>8917</v>
      </c>
      <c r="I1505" s="31" t="s">
        <v>8918</v>
      </c>
      <c r="J1505" s="33" t="str">
        <f t="shared" si="23"/>
        <v>https://aiche.onlinelibrary.wiley.com/doi/abs/10.1002/prs.10375</v>
      </c>
    </row>
    <row r="1506" spans="1:10" ht="47.5" customHeight="1" x14ac:dyDescent="0.35">
      <c r="A1506" s="31">
        <v>1505</v>
      </c>
      <c r="B1506" s="31">
        <v>2010</v>
      </c>
      <c r="C1506" s="32" t="s">
        <v>6030</v>
      </c>
      <c r="D1506" s="32" t="s">
        <v>8920</v>
      </c>
      <c r="E1506" s="96" t="s">
        <v>8919</v>
      </c>
      <c r="F1506" s="31">
        <v>29</v>
      </c>
      <c r="G1506" s="31">
        <v>3</v>
      </c>
      <c r="H1506" s="31" t="s">
        <v>6149</v>
      </c>
      <c r="I1506" s="31" t="s">
        <v>8921</v>
      </c>
      <c r="J1506" s="33" t="str">
        <f t="shared" si="23"/>
        <v>https://aiche.onlinelibrary.wiley.com/doi/abs/10.1002/prs.10367</v>
      </c>
    </row>
    <row r="1507" spans="1:10" ht="47.5" customHeight="1" x14ac:dyDescent="0.35">
      <c r="A1507" s="31">
        <v>1506</v>
      </c>
      <c r="B1507" s="31">
        <v>2010</v>
      </c>
      <c r="C1507" s="32" t="s">
        <v>6030</v>
      </c>
      <c r="D1507" s="32" t="s">
        <v>8922</v>
      </c>
      <c r="E1507" s="96" t="s">
        <v>8661</v>
      </c>
      <c r="F1507" s="31">
        <v>29</v>
      </c>
      <c r="G1507" s="31">
        <v>3</v>
      </c>
      <c r="H1507" s="31" t="s">
        <v>8923</v>
      </c>
      <c r="I1507" s="31" t="s">
        <v>8924</v>
      </c>
      <c r="J1507" s="33" t="str">
        <f t="shared" si="23"/>
        <v>https://aiche.onlinelibrary.wiley.com/doi/abs/10.1002/prs.10370</v>
      </c>
    </row>
    <row r="1508" spans="1:10" ht="47.5" customHeight="1" x14ac:dyDescent="0.35">
      <c r="A1508" s="31">
        <v>1507</v>
      </c>
      <c r="B1508" s="31">
        <v>2010</v>
      </c>
      <c r="C1508" s="32" t="s">
        <v>6030</v>
      </c>
      <c r="D1508" s="32" t="s">
        <v>8925</v>
      </c>
      <c r="E1508" s="96" t="s">
        <v>8705</v>
      </c>
      <c r="F1508" s="31">
        <v>29</v>
      </c>
      <c r="G1508" s="31">
        <v>3</v>
      </c>
      <c r="H1508" s="31" t="s">
        <v>8926</v>
      </c>
      <c r="I1508" s="31" t="s">
        <v>8927</v>
      </c>
      <c r="J1508" s="33" t="str">
        <f t="shared" si="23"/>
        <v>https://aiche.onlinelibrary.wiley.com/doi/abs/10.1002/prs.10338</v>
      </c>
    </row>
    <row r="1509" spans="1:10" ht="47.5" customHeight="1" x14ac:dyDescent="0.35">
      <c r="A1509" s="31">
        <v>1508</v>
      </c>
      <c r="B1509" s="31">
        <v>2010</v>
      </c>
      <c r="C1509" s="32" t="s">
        <v>6030</v>
      </c>
      <c r="D1509" s="32" t="s">
        <v>8929</v>
      </c>
      <c r="E1509" s="96" t="s">
        <v>8928</v>
      </c>
      <c r="F1509" s="31">
        <v>29</v>
      </c>
      <c r="G1509" s="31">
        <v>3</v>
      </c>
      <c r="H1509" s="31" t="s">
        <v>5334</v>
      </c>
      <c r="I1509" s="31" t="s">
        <v>8930</v>
      </c>
      <c r="J1509" s="33" t="str">
        <f t="shared" si="23"/>
        <v>https://aiche.onlinelibrary.wiley.com/doi/abs/10.1002/prs.10368</v>
      </c>
    </row>
    <row r="1510" spans="1:10" ht="47.5" customHeight="1" x14ac:dyDescent="0.35">
      <c r="A1510" s="31">
        <v>1509</v>
      </c>
      <c r="B1510" s="31">
        <v>2010</v>
      </c>
      <c r="C1510" s="32" t="s">
        <v>6030</v>
      </c>
      <c r="D1510" s="32" t="s">
        <v>8932</v>
      </c>
      <c r="E1510" s="96" t="s">
        <v>8931</v>
      </c>
      <c r="F1510" s="31">
        <v>29</v>
      </c>
      <c r="G1510" s="31">
        <v>3</v>
      </c>
      <c r="H1510" s="31" t="s">
        <v>5338</v>
      </c>
      <c r="I1510" s="31" t="s">
        <v>8933</v>
      </c>
      <c r="J1510" s="33" t="str">
        <f t="shared" si="23"/>
        <v>https://aiche.onlinelibrary.wiley.com/doi/abs/10.1002/prs.10372</v>
      </c>
    </row>
    <row r="1511" spans="1:10" ht="47.5" customHeight="1" x14ac:dyDescent="0.35">
      <c r="A1511" s="31">
        <v>1510</v>
      </c>
      <c r="B1511" s="31">
        <v>2010</v>
      </c>
      <c r="C1511" s="32" t="s">
        <v>6030</v>
      </c>
      <c r="D1511" s="32" t="s">
        <v>8934</v>
      </c>
      <c r="E1511" s="96" t="s">
        <v>3786</v>
      </c>
      <c r="F1511" s="31">
        <v>29</v>
      </c>
      <c r="G1511" s="31">
        <v>3</v>
      </c>
      <c r="H1511" s="31" t="s">
        <v>8935</v>
      </c>
      <c r="I1511" s="31" t="s">
        <v>8936</v>
      </c>
      <c r="J1511" s="33" t="str">
        <f t="shared" si="23"/>
        <v>https://aiche.onlinelibrary.wiley.com/doi/abs/10.1002/prs.10369</v>
      </c>
    </row>
    <row r="1512" spans="1:10" ht="47.5" customHeight="1" x14ac:dyDescent="0.35">
      <c r="A1512" s="31">
        <v>1511</v>
      </c>
      <c r="B1512" s="31">
        <v>2010</v>
      </c>
      <c r="C1512" s="32" t="s">
        <v>6030</v>
      </c>
      <c r="D1512" s="32" t="s">
        <v>8937</v>
      </c>
      <c r="E1512" s="96" t="s">
        <v>7791</v>
      </c>
      <c r="F1512" s="31">
        <v>29</v>
      </c>
      <c r="G1512" s="31">
        <v>3</v>
      </c>
      <c r="H1512" s="31" t="s">
        <v>5700</v>
      </c>
      <c r="I1512" s="31" t="s">
        <v>8938</v>
      </c>
      <c r="J1512" s="33" t="str">
        <f t="shared" si="23"/>
        <v>https://aiche.onlinelibrary.wiley.com/doi/abs/10.1002/prs.10394</v>
      </c>
    </row>
    <row r="1513" spans="1:10" ht="47.5" customHeight="1" x14ac:dyDescent="0.35">
      <c r="A1513" s="31">
        <v>1512</v>
      </c>
      <c r="B1513" s="31">
        <v>2010</v>
      </c>
      <c r="C1513" s="32" t="s">
        <v>6030</v>
      </c>
      <c r="D1513" s="32" t="s">
        <v>8940</v>
      </c>
      <c r="E1513" s="96" t="s">
        <v>8939</v>
      </c>
      <c r="F1513" s="31">
        <v>29</v>
      </c>
      <c r="G1513" s="31">
        <v>3</v>
      </c>
      <c r="H1513" s="31" t="s">
        <v>8941</v>
      </c>
      <c r="I1513" s="31" t="s">
        <v>8942</v>
      </c>
      <c r="J1513" s="33" t="str">
        <f t="shared" si="23"/>
        <v>https://aiche.onlinelibrary.wiley.com/doi/abs/10.1002/prs.10366</v>
      </c>
    </row>
    <row r="1514" spans="1:10" ht="47.5" customHeight="1" x14ac:dyDescent="0.35">
      <c r="A1514" s="31">
        <v>1513</v>
      </c>
      <c r="B1514" s="31">
        <v>2010</v>
      </c>
      <c r="C1514" s="32" t="s">
        <v>6030</v>
      </c>
      <c r="D1514" s="32" t="s">
        <v>8944</v>
      </c>
      <c r="E1514" s="96" t="s">
        <v>8943</v>
      </c>
      <c r="F1514" s="31">
        <v>29</v>
      </c>
      <c r="G1514" s="31">
        <v>3</v>
      </c>
      <c r="H1514" s="31" t="s">
        <v>8945</v>
      </c>
      <c r="I1514" s="31" t="s">
        <v>8946</v>
      </c>
      <c r="J1514" s="33" t="str">
        <f t="shared" si="23"/>
        <v>https://aiche.onlinelibrary.wiley.com/doi/abs/10.1002/prs.10373</v>
      </c>
    </row>
    <row r="1515" spans="1:10" ht="47.5" customHeight="1" x14ac:dyDescent="0.35">
      <c r="A1515" s="31">
        <v>1514</v>
      </c>
      <c r="B1515" s="31">
        <v>2010</v>
      </c>
      <c r="C1515" s="32" t="s">
        <v>6030</v>
      </c>
      <c r="D1515" s="32" t="s">
        <v>8947</v>
      </c>
      <c r="E1515" s="96" t="s">
        <v>3786</v>
      </c>
      <c r="F1515" s="31">
        <v>29</v>
      </c>
      <c r="G1515" s="31">
        <v>3</v>
      </c>
      <c r="H1515" s="31" t="s">
        <v>8948</v>
      </c>
      <c r="I1515" s="31" t="s">
        <v>8949</v>
      </c>
      <c r="J1515" s="33" t="str">
        <f t="shared" si="23"/>
        <v>https://aiche.onlinelibrary.wiley.com/doi/abs/10.1002/prs.10382</v>
      </c>
    </row>
    <row r="1516" spans="1:10" ht="47.5" customHeight="1" x14ac:dyDescent="0.35">
      <c r="A1516" s="31">
        <v>1515</v>
      </c>
      <c r="B1516" s="31">
        <v>2010</v>
      </c>
      <c r="C1516" s="32" t="s">
        <v>6030</v>
      </c>
      <c r="D1516" s="32" t="s">
        <v>8950</v>
      </c>
      <c r="E1516" s="96"/>
      <c r="F1516" s="31">
        <v>29</v>
      </c>
      <c r="G1516" s="31">
        <v>3</v>
      </c>
      <c r="H1516" s="31" t="s">
        <v>8951</v>
      </c>
      <c r="I1516" s="31" t="s">
        <v>8952</v>
      </c>
      <c r="J1516" s="33" t="str">
        <f t="shared" si="23"/>
        <v>https://aiche.onlinelibrary.wiley.com/doi/abs/10.1002/prs.10396</v>
      </c>
    </row>
    <row r="1517" spans="1:10" ht="47.5" customHeight="1" x14ac:dyDescent="0.35">
      <c r="A1517" s="31">
        <v>1516</v>
      </c>
      <c r="B1517" s="31">
        <v>2010</v>
      </c>
      <c r="C1517" s="32" t="s">
        <v>6030</v>
      </c>
      <c r="D1517" s="32" t="s">
        <v>8488</v>
      </c>
      <c r="E1517" s="96" t="s">
        <v>8487</v>
      </c>
      <c r="F1517" s="31">
        <v>29</v>
      </c>
      <c r="G1517" s="31">
        <v>3</v>
      </c>
      <c r="H1517" s="31" t="s">
        <v>8953</v>
      </c>
      <c r="I1517" s="31" t="s">
        <v>8954</v>
      </c>
      <c r="J1517" s="33" t="str">
        <f t="shared" si="23"/>
        <v>https://aiche.onlinelibrary.wiley.com/doi/abs/10.1002/prs.10232</v>
      </c>
    </row>
    <row r="1518" spans="1:10" ht="47.5" customHeight="1" x14ac:dyDescent="0.35">
      <c r="A1518" s="31">
        <v>1517</v>
      </c>
      <c r="B1518" s="31">
        <v>2010</v>
      </c>
      <c r="C1518" s="32" t="s">
        <v>6030</v>
      </c>
      <c r="D1518" s="32" t="s">
        <v>8956</v>
      </c>
      <c r="E1518" s="96" t="s">
        <v>8955</v>
      </c>
      <c r="F1518" s="31">
        <v>29</v>
      </c>
      <c r="G1518" s="31">
        <v>4</v>
      </c>
      <c r="H1518" s="31" t="s">
        <v>8957</v>
      </c>
      <c r="I1518" s="31" t="s">
        <v>8958</v>
      </c>
      <c r="J1518" s="33" t="str">
        <f t="shared" si="23"/>
        <v>https://aiche.onlinelibrary.wiley.com/doi/abs/10.1002/prs.10417</v>
      </c>
    </row>
    <row r="1519" spans="1:10" ht="47.5" customHeight="1" x14ac:dyDescent="0.35">
      <c r="A1519" s="31">
        <v>1518</v>
      </c>
      <c r="B1519" s="31">
        <v>2010</v>
      </c>
      <c r="C1519" s="32" t="s">
        <v>6030</v>
      </c>
      <c r="D1519" s="32" t="s">
        <v>8960</v>
      </c>
      <c r="E1519" s="96" t="s">
        <v>8959</v>
      </c>
      <c r="F1519" s="31">
        <v>29</v>
      </c>
      <c r="G1519" s="31">
        <v>4</v>
      </c>
      <c r="H1519" s="31" t="s">
        <v>8961</v>
      </c>
      <c r="I1519" s="31" t="s">
        <v>8962</v>
      </c>
      <c r="J1519" s="33" t="str">
        <f t="shared" si="23"/>
        <v>https://aiche.onlinelibrary.wiley.com/doi/abs/10.1002/prs.10391</v>
      </c>
    </row>
    <row r="1520" spans="1:10" ht="47.5" customHeight="1" x14ac:dyDescent="0.35">
      <c r="A1520" s="31">
        <v>1519</v>
      </c>
      <c r="B1520" s="31">
        <v>2010</v>
      </c>
      <c r="C1520" s="32" t="s">
        <v>6030</v>
      </c>
      <c r="D1520" s="32" t="s">
        <v>8964</v>
      </c>
      <c r="E1520" s="96" t="s">
        <v>8963</v>
      </c>
      <c r="F1520" s="31">
        <v>29</v>
      </c>
      <c r="G1520" s="31">
        <v>4</v>
      </c>
      <c r="H1520" s="31" t="s">
        <v>8965</v>
      </c>
      <c r="I1520" s="31" t="s">
        <v>8966</v>
      </c>
      <c r="J1520" s="33" t="str">
        <f t="shared" si="23"/>
        <v>https://aiche.onlinelibrary.wiley.com/doi/abs/10.1002/prs.10399</v>
      </c>
    </row>
    <row r="1521" spans="1:10" ht="47.5" customHeight="1" x14ac:dyDescent="0.35">
      <c r="A1521" s="31">
        <v>1520</v>
      </c>
      <c r="B1521" s="31">
        <v>2010</v>
      </c>
      <c r="C1521" s="32" t="s">
        <v>6030</v>
      </c>
      <c r="D1521" s="32" t="s">
        <v>8968</v>
      </c>
      <c r="E1521" s="96" t="s">
        <v>8967</v>
      </c>
      <c r="F1521" s="31">
        <v>29</v>
      </c>
      <c r="G1521" s="31">
        <v>4</v>
      </c>
      <c r="H1521" s="31" t="s">
        <v>8969</v>
      </c>
      <c r="I1521" s="31" t="s">
        <v>8970</v>
      </c>
      <c r="J1521" s="33" t="str">
        <f t="shared" si="23"/>
        <v>https://aiche.onlinelibrary.wiley.com/doi/abs/10.1002/prs.10400</v>
      </c>
    </row>
    <row r="1522" spans="1:10" ht="47.5" customHeight="1" x14ac:dyDescent="0.35">
      <c r="A1522" s="31">
        <v>1521</v>
      </c>
      <c r="B1522" s="31">
        <v>2010</v>
      </c>
      <c r="C1522" s="32" t="s">
        <v>6030</v>
      </c>
      <c r="D1522" s="32" t="s">
        <v>8972</v>
      </c>
      <c r="E1522" s="96" t="s">
        <v>8971</v>
      </c>
      <c r="F1522" s="31">
        <v>29</v>
      </c>
      <c r="G1522" s="31">
        <v>4</v>
      </c>
      <c r="H1522" s="31" t="s">
        <v>8973</v>
      </c>
      <c r="I1522" s="31" t="s">
        <v>8974</v>
      </c>
      <c r="J1522" s="33" t="str">
        <f t="shared" si="23"/>
        <v>https://aiche.onlinelibrary.wiley.com/doi/abs/10.1002/prs.10404</v>
      </c>
    </row>
    <row r="1523" spans="1:10" ht="47.5" customHeight="1" x14ac:dyDescent="0.35">
      <c r="A1523" s="31">
        <v>1522</v>
      </c>
      <c r="B1523" s="31">
        <v>2010</v>
      </c>
      <c r="C1523" s="32" t="s">
        <v>6030</v>
      </c>
      <c r="D1523" s="32" t="s">
        <v>8976</v>
      </c>
      <c r="E1523" s="96" t="s">
        <v>8975</v>
      </c>
      <c r="F1523" s="31">
        <v>29</v>
      </c>
      <c r="G1523" s="31">
        <v>4</v>
      </c>
      <c r="H1523" s="31" t="s">
        <v>8977</v>
      </c>
      <c r="I1523" s="31" t="s">
        <v>8978</v>
      </c>
      <c r="J1523" s="33" t="str">
        <f t="shared" si="23"/>
        <v>https://aiche.onlinelibrary.wiley.com/doi/abs/10.1002/prs.10407</v>
      </c>
    </row>
    <row r="1524" spans="1:10" ht="47.5" customHeight="1" x14ac:dyDescent="0.35">
      <c r="A1524" s="31">
        <v>1523</v>
      </c>
      <c r="B1524" s="31">
        <v>2010</v>
      </c>
      <c r="C1524" s="32" t="s">
        <v>6030</v>
      </c>
      <c r="D1524" s="32" t="s">
        <v>8980</v>
      </c>
      <c r="E1524" s="96" t="s">
        <v>8979</v>
      </c>
      <c r="F1524" s="31">
        <v>29</v>
      </c>
      <c r="G1524" s="31">
        <v>4</v>
      </c>
      <c r="H1524" s="31" t="s">
        <v>8981</v>
      </c>
      <c r="I1524" s="31" t="s">
        <v>8982</v>
      </c>
      <c r="J1524" s="33" t="str">
        <f t="shared" si="23"/>
        <v>https://aiche.onlinelibrary.wiley.com/doi/abs/10.1002/prs.10409</v>
      </c>
    </row>
    <row r="1525" spans="1:10" ht="47.5" customHeight="1" x14ac:dyDescent="0.35">
      <c r="A1525" s="31">
        <v>1524</v>
      </c>
      <c r="B1525" s="31">
        <v>2010</v>
      </c>
      <c r="C1525" s="32" t="s">
        <v>6030</v>
      </c>
      <c r="D1525" s="32" t="s">
        <v>8984</v>
      </c>
      <c r="E1525" s="96" t="s">
        <v>8983</v>
      </c>
      <c r="F1525" s="31">
        <v>29</v>
      </c>
      <c r="G1525" s="31">
        <v>4</v>
      </c>
      <c r="H1525" s="31" t="s">
        <v>8985</v>
      </c>
      <c r="I1525" s="31" t="s">
        <v>8986</v>
      </c>
      <c r="J1525" s="33" t="str">
        <f t="shared" si="23"/>
        <v>https://aiche.onlinelibrary.wiley.com/doi/abs/10.1002/prs.10410</v>
      </c>
    </row>
    <row r="1526" spans="1:10" ht="47.5" customHeight="1" x14ac:dyDescent="0.35">
      <c r="A1526" s="31">
        <v>1525</v>
      </c>
      <c r="B1526" s="31">
        <v>2010</v>
      </c>
      <c r="C1526" s="32" t="s">
        <v>6030</v>
      </c>
      <c r="D1526" s="32" t="s">
        <v>8988</v>
      </c>
      <c r="E1526" s="96" t="s">
        <v>8987</v>
      </c>
      <c r="F1526" s="31">
        <v>29</v>
      </c>
      <c r="G1526" s="31">
        <v>4</v>
      </c>
      <c r="H1526" s="31" t="s">
        <v>8989</v>
      </c>
      <c r="I1526" s="31" t="s">
        <v>8990</v>
      </c>
      <c r="J1526" s="33" t="str">
        <f t="shared" si="23"/>
        <v>https://aiche.onlinelibrary.wiley.com/doi/abs/10.1002/prs.10413</v>
      </c>
    </row>
    <row r="1527" spans="1:10" ht="47.5" customHeight="1" x14ac:dyDescent="0.35">
      <c r="A1527" s="31">
        <v>1526</v>
      </c>
      <c r="B1527" s="31">
        <v>2010</v>
      </c>
      <c r="C1527" s="32" t="s">
        <v>6030</v>
      </c>
      <c r="D1527" s="32" t="s">
        <v>8991</v>
      </c>
      <c r="E1527" s="96" t="s">
        <v>3786</v>
      </c>
      <c r="F1527" s="31">
        <v>29</v>
      </c>
      <c r="G1527" s="31">
        <v>4</v>
      </c>
      <c r="H1527" s="31" t="s">
        <v>8992</v>
      </c>
      <c r="I1527" s="31" t="s">
        <v>8993</v>
      </c>
      <c r="J1527" s="33" t="str">
        <f t="shared" si="23"/>
        <v>https://aiche.onlinelibrary.wiley.com/doi/abs/10.1002/prs.10420</v>
      </c>
    </row>
    <row r="1528" spans="1:10" ht="47.5" customHeight="1" x14ac:dyDescent="0.35">
      <c r="A1528" s="31">
        <v>1527</v>
      </c>
      <c r="B1528" s="31">
        <v>2010</v>
      </c>
      <c r="C1528" s="32" t="s">
        <v>6030</v>
      </c>
      <c r="D1528" s="32" t="s">
        <v>8995</v>
      </c>
      <c r="E1528" s="96" t="s">
        <v>8994</v>
      </c>
      <c r="F1528" s="31">
        <v>29</v>
      </c>
      <c r="G1528" s="31">
        <v>4</v>
      </c>
      <c r="H1528" s="31" t="s">
        <v>8996</v>
      </c>
      <c r="I1528" s="31" t="s">
        <v>8997</v>
      </c>
      <c r="J1528" s="33" t="str">
        <f t="shared" si="23"/>
        <v>https://aiche.onlinelibrary.wiley.com/doi/abs/10.1002/prs.10380</v>
      </c>
    </row>
    <row r="1529" spans="1:10" ht="47.5" customHeight="1" x14ac:dyDescent="0.35">
      <c r="A1529" s="31">
        <v>1528</v>
      </c>
      <c r="B1529" s="31">
        <v>2010</v>
      </c>
      <c r="C1529" s="32" t="s">
        <v>6030</v>
      </c>
      <c r="D1529" s="32" t="s">
        <v>8999</v>
      </c>
      <c r="E1529" s="96" t="s">
        <v>8998</v>
      </c>
      <c r="F1529" s="31">
        <v>29</v>
      </c>
      <c r="G1529" s="31">
        <v>4</v>
      </c>
      <c r="H1529" s="31" t="s">
        <v>9000</v>
      </c>
      <c r="I1529" s="31" t="s">
        <v>9001</v>
      </c>
      <c r="J1529" s="33" t="str">
        <f t="shared" si="23"/>
        <v>https://aiche.onlinelibrary.wiley.com/doi/abs/10.1002/prs.10381</v>
      </c>
    </row>
    <row r="1530" spans="1:10" ht="47.5" customHeight="1" x14ac:dyDescent="0.35">
      <c r="A1530" s="31">
        <v>1529</v>
      </c>
      <c r="B1530" s="31">
        <v>2010</v>
      </c>
      <c r="C1530" s="32" t="s">
        <v>6030</v>
      </c>
      <c r="D1530" s="32" t="s">
        <v>9002</v>
      </c>
      <c r="E1530" s="96" t="s">
        <v>7791</v>
      </c>
      <c r="F1530" s="31">
        <v>29</v>
      </c>
      <c r="G1530" s="31">
        <v>4</v>
      </c>
      <c r="H1530" s="31" t="s">
        <v>9003</v>
      </c>
      <c r="I1530" s="31" t="s">
        <v>9004</v>
      </c>
      <c r="J1530" s="33" t="str">
        <f t="shared" si="23"/>
        <v>https://aiche.onlinelibrary.wiley.com/doi/abs/10.1002/prs.10393</v>
      </c>
    </row>
    <row r="1531" spans="1:10" ht="47.5" customHeight="1" x14ac:dyDescent="0.35">
      <c r="A1531" s="31">
        <v>1530</v>
      </c>
      <c r="B1531" s="31">
        <v>2010</v>
      </c>
      <c r="C1531" s="32" t="s">
        <v>6030</v>
      </c>
      <c r="D1531" s="32" t="s">
        <v>9006</v>
      </c>
      <c r="E1531" s="96" t="s">
        <v>9005</v>
      </c>
      <c r="F1531" s="31">
        <v>29</v>
      </c>
      <c r="G1531" s="31">
        <v>4</v>
      </c>
      <c r="H1531" s="31" t="s">
        <v>9007</v>
      </c>
      <c r="I1531" s="31" t="s">
        <v>9008</v>
      </c>
      <c r="J1531" s="33" t="str">
        <f t="shared" si="23"/>
        <v>https://aiche.onlinelibrary.wiley.com/doi/abs/10.1002/prs.10408</v>
      </c>
    </row>
    <row r="1532" spans="1:10" ht="47.5" customHeight="1" x14ac:dyDescent="0.35">
      <c r="A1532" s="31">
        <v>1531</v>
      </c>
      <c r="B1532" s="31">
        <v>2010</v>
      </c>
      <c r="C1532" s="32" t="s">
        <v>6030</v>
      </c>
      <c r="D1532" s="32" t="s">
        <v>9010</v>
      </c>
      <c r="E1532" s="96" t="s">
        <v>9009</v>
      </c>
      <c r="F1532" s="31">
        <v>29</v>
      </c>
      <c r="G1532" s="31">
        <v>4</v>
      </c>
      <c r="H1532" s="31" t="s">
        <v>9011</v>
      </c>
      <c r="I1532" s="31" t="s">
        <v>9012</v>
      </c>
      <c r="J1532" s="33" t="str">
        <f t="shared" si="23"/>
        <v>https://aiche.onlinelibrary.wiley.com/doi/abs/10.1002/prs.10411</v>
      </c>
    </row>
    <row r="1533" spans="1:10" ht="47.5" customHeight="1" x14ac:dyDescent="0.35">
      <c r="A1533" s="31">
        <v>1532</v>
      </c>
      <c r="B1533" s="31">
        <v>2010</v>
      </c>
      <c r="C1533" s="32" t="s">
        <v>6030</v>
      </c>
      <c r="D1533" s="32" t="s">
        <v>9014</v>
      </c>
      <c r="E1533" s="96" t="s">
        <v>9013</v>
      </c>
      <c r="F1533" s="31">
        <v>29</v>
      </c>
      <c r="G1533" s="31">
        <v>4</v>
      </c>
      <c r="H1533" s="31" t="s">
        <v>9015</v>
      </c>
      <c r="I1533" s="31" t="s">
        <v>9016</v>
      </c>
      <c r="J1533" s="33" t="str">
        <f t="shared" si="23"/>
        <v>https://aiche.onlinelibrary.wiley.com/doi/abs/10.1002/prs.10401</v>
      </c>
    </row>
    <row r="1534" spans="1:10" ht="47.5" customHeight="1" x14ac:dyDescent="0.35">
      <c r="A1534" s="31">
        <v>1533</v>
      </c>
      <c r="B1534" s="31">
        <v>2010</v>
      </c>
      <c r="C1534" s="32" t="s">
        <v>6030</v>
      </c>
      <c r="D1534" s="32" t="s">
        <v>9018</v>
      </c>
      <c r="E1534" s="96" t="s">
        <v>9017</v>
      </c>
      <c r="F1534" s="31">
        <v>29</v>
      </c>
      <c r="G1534" s="31">
        <v>4</v>
      </c>
      <c r="H1534" s="31" t="s">
        <v>9019</v>
      </c>
      <c r="I1534" s="31" t="s">
        <v>9020</v>
      </c>
      <c r="J1534" s="33" t="str">
        <f t="shared" si="23"/>
        <v>https://aiche.onlinelibrary.wiley.com/doi/abs/10.1002/prs.10379</v>
      </c>
    </row>
    <row r="1535" spans="1:10" ht="47.5" customHeight="1" x14ac:dyDescent="0.35">
      <c r="A1535" s="31">
        <v>1534</v>
      </c>
      <c r="B1535" s="31">
        <v>2010</v>
      </c>
      <c r="C1535" s="32" t="s">
        <v>6030</v>
      </c>
      <c r="D1535" s="32" t="s">
        <v>9022</v>
      </c>
      <c r="E1535" s="96" t="s">
        <v>9021</v>
      </c>
      <c r="F1535" s="31">
        <v>29</v>
      </c>
      <c r="G1535" s="31">
        <v>4</v>
      </c>
      <c r="H1535" s="31" t="s">
        <v>9023</v>
      </c>
      <c r="I1535" s="31" t="s">
        <v>9024</v>
      </c>
      <c r="J1535" s="33" t="str">
        <f t="shared" si="23"/>
        <v>https://aiche.onlinelibrary.wiley.com/doi/abs/10.1002/prs.10390</v>
      </c>
    </row>
    <row r="1536" spans="1:10" ht="47.5" customHeight="1" x14ac:dyDescent="0.35">
      <c r="A1536" s="31">
        <v>1535</v>
      </c>
      <c r="B1536" s="31">
        <v>2010</v>
      </c>
      <c r="C1536" s="32" t="s">
        <v>6030</v>
      </c>
      <c r="D1536" s="32" t="s">
        <v>9025</v>
      </c>
      <c r="E1536" s="96"/>
      <c r="F1536" s="31">
        <v>29</v>
      </c>
      <c r="G1536" s="31">
        <v>4</v>
      </c>
      <c r="H1536" s="31" t="s">
        <v>9026</v>
      </c>
      <c r="I1536" s="31" t="s">
        <v>9027</v>
      </c>
      <c r="J1536" s="33" t="str">
        <f t="shared" si="23"/>
        <v>https://aiche.onlinelibrary.wiley.com/doi/abs/10.1002/prs.10419</v>
      </c>
    </row>
    <row r="1537" spans="1:10" ht="47.5" customHeight="1" x14ac:dyDescent="0.35">
      <c r="A1537" s="31">
        <v>1536</v>
      </c>
      <c r="B1537" s="31">
        <v>2010</v>
      </c>
      <c r="C1537" s="32" t="s">
        <v>6030</v>
      </c>
      <c r="D1537" s="32" t="s">
        <v>9029</v>
      </c>
      <c r="E1537" s="96" t="s">
        <v>9028</v>
      </c>
      <c r="F1537" s="31">
        <v>29</v>
      </c>
      <c r="G1537" s="31">
        <v>4</v>
      </c>
      <c r="H1537" s="31" t="s">
        <v>9030</v>
      </c>
      <c r="I1537" s="31" t="s">
        <v>9031</v>
      </c>
      <c r="J1537" s="33" t="str">
        <f t="shared" si="23"/>
        <v>https://aiche.onlinelibrary.wiley.com/doi/abs/10.1002/prs.10403</v>
      </c>
    </row>
    <row r="1538" spans="1:10" ht="47.5" customHeight="1" x14ac:dyDescent="0.35">
      <c r="A1538" s="31">
        <v>1537</v>
      </c>
      <c r="B1538" s="31">
        <v>2010</v>
      </c>
      <c r="C1538" s="32" t="s">
        <v>6030</v>
      </c>
      <c r="D1538" s="32" t="s">
        <v>9033</v>
      </c>
      <c r="E1538" s="96" t="s">
        <v>9032</v>
      </c>
      <c r="F1538" s="31">
        <v>29</v>
      </c>
      <c r="G1538" s="31">
        <v>4</v>
      </c>
      <c r="H1538" s="31" t="s">
        <v>9034</v>
      </c>
      <c r="I1538" s="31" t="s">
        <v>9035</v>
      </c>
      <c r="J1538" s="33" t="str">
        <f t="shared" si="23"/>
        <v>https://aiche.onlinelibrary.wiley.com/doi/abs/10.1002/prs.10397</v>
      </c>
    </row>
    <row r="1539" spans="1:10" ht="47.5" customHeight="1" x14ac:dyDescent="0.35">
      <c r="A1539" s="31">
        <v>1538</v>
      </c>
      <c r="B1539" s="31">
        <v>2010</v>
      </c>
      <c r="C1539" s="32" t="s">
        <v>6030</v>
      </c>
      <c r="D1539" s="32" t="s">
        <v>9036</v>
      </c>
      <c r="E1539" s="96" t="s">
        <v>8354</v>
      </c>
      <c r="F1539" s="31">
        <v>29</v>
      </c>
      <c r="G1539" s="31">
        <v>4</v>
      </c>
      <c r="H1539" s="31" t="s">
        <v>9037</v>
      </c>
      <c r="I1539" s="31" t="s">
        <v>9038</v>
      </c>
      <c r="J1539" s="33" t="str">
        <f t="shared" ref="J1539:J1602" si="24">HYPERLINK(I1539)</f>
        <v>https://aiche.onlinelibrary.wiley.com/doi/abs/10.1002/prs.10418</v>
      </c>
    </row>
    <row r="1540" spans="1:10" ht="47.5" customHeight="1" x14ac:dyDescent="0.35">
      <c r="A1540" s="31">
        <v>1539</v>
      </c>
      <c r="B1540" s="31">
        <v>2010</v>
      </c>
      <c r="C1540" s="32" t="s">
        <v>6030</v>
      </c>
      <c r="D1540" s="32" t="s">
        <v>9039</v>
      </c>
      <c r="E1540" s="96" t="s">
        <v>1816</v>
      </c>
      <c r="F1540" s="31">
        <v>29</v>
      </c>
      <c r="G1540" s="31">
        <v>4</v>
      </c>
      <c r="H1540" s="31" t="s">
        <v>9040</v>
      </c>
      <c r="I1540" s="31" t="s">
        <v>9041</v>
      </c>
      <c r="J1540" s="33" t="str">
        <f t="shared" si="24"/>
        <v>https://aiche.onlinelibrary.wiley.com/doi/abs/10.1002/prs.10395</v>
      </c>
    </row>
    <row r="1541" spans="1:10" ht="47.5" customHeight="1" x14ac:dyDescent="0.35">
      <c r="A1541" s="31">
        <v>1540</v>
      </c>
      <c r="B1541" s="31">
        <v>2010</v>
      </c>
      <c r="C1541" s="32" t="s">
        <v>6030</v>
      </c>
      <c r="D1541" s="32" t="s">
        <v>9043</v>
      </c>
      <c r="E1541" s="96" t="s">
        <v>9042</v>
      </c>
      <c r="F1541" s="31">
        <v>29</v>
      </c>
      <c r="G1541" s="31">
        <v>4</v>
      </c>
      <c r="H1541" s="31" t="s">
        <v>9044</v>
      </c>
      <c r="I1541" s="31" t="s">
        <v>9045</v>
      </c>
      <c r="J1541" s="33" t="str">
        <f t="shared" si="24"/>
        <v>https://aiche.onlinelibrary.wiley.com/doi/abs/10.1002/prs.10405</v>
      </c>
    </row>
    <row r="1542" spans="1:10" ht="47.5" customHeight="1" x14ac:dyDescent="0.35">
      <c r="A1542" s="31">
        <v>1541</v>
      </c>
      <c r="B1542" s="31">
        <v>2011</v>
      </c>
      <c r="C1542" s="32" t="s">
        <v>6030</v>
      </c>
      <c r="D1542" s="32" t="s">
        <v>8589</v>
      </c>
      <c r="E1542" s="96" t="s">
        <v>7076</v>
      </c>
      <c r="F1542" s="31">
        <v>30</v>
      </c>
      <c r="G1542" s="31">
        <v>1</v>
      </c>
      <c r="H1542" s="31" t="s">
        <v>5851</v>
      </c>
      <c r="I1542" s="31" t="s">
        <v>9046</v>
      </c>
      <c r="J1542" s="33" t="str">
        <f t="shared" si="24"/>
        <v>https://aiche.onlinelibrary.wiley.com/doi/abs/10.1002/prs.10448</v>
      </c>
    </row>
    <row r="1543" spans="1:10" ht="47.5" customHeight="1" x14ac:dyDescent="0.35">
      <c r="A1543" s="31">
        <v>1542</v>
      </c>
      <c r="B1543" s="31">
        <v>2011</v>
      </c>
      <c r="C1543" s="32" t="s">
        <v>6030</v>
      </c>
      <c r="D1543" s="32" t="s">
        <v>9047</v>
      </c>
      <c r="E1543" s="96" t="s">
        <v>3786</v>
      </c>
      <c r="F1543" s="31">
        <v>30</v>
      </c>
      <c r="G1543" s="31">
        <v>1</v>
      </c>
      <c r="H1543" s="31" t="s">
        <v>5855</v>
      </c>
      <c r="I1543" s="31" t="s">
        <v>9048</v>
      </c>
      <c r="J1543" s="33" t="str">
        <f t="shared" si="24"/>
        <v>https://aiche.onlinelibrary.wiley.com/doi/abs/10.1002/prs.10422</v>
      </c>
    </row>
    <row r="1544" spans="1:10" ht="47.5" customHeight="1" x14ac:dyDescent="0.35">
      <c r="A1544" s="31">
        <v>1543</v>
      </c>
      <c r="B1544" s="31">
        <v>2011</v>
      </c>
      <c r="C1544" s="32" t="s">
        <v>6030</v>
      </c>
      <c r="D1544" s="32" t="s">
        <v>9050</v>
      </c>
      <c r="E1544" s="96" t="s">
        <v>9049</v>
      </c>
      <c r="F1544" s="31">
        <v>30</v>
      </c>
      <c r="G1544" s="31">
        <v>1</v>
      </c>
      <c r="H1544" s="31" t="s">
        <v>9051</v>
      </c>
      <c r="I1544" s="31" t="s">
        <v>9052</v>
      </c>
      <c r="J1544" s="33" t="str">
        <f t="shared" si="24"/>
        <v>https://aiche.onlinelibrary.wiley.com/doi/abs/10.1002/prs.10421</v>
      </c>
    </row>
    <row r="1545" spans="1:10" ht="47.5" customHeight="1" x14ac:dyDescent="0.35">
      <c r="A1545" s="31">
        <v>1544</v>
      </c>
      <c r="B1545" s="31">
        <v>2011</v>
      </c>
      <c r="C1545" s="32" t="s">
        <v>6030</v>
      </c>
      <c r="D1545" s="32" t="s">
        <v>9053</v>
      </c>
      <c r="E1545" s="96" t="s">
        <v>7791</v>
      </c>
      <c r="F1545" s="31">
        <v>30</v>
      </c>
      <c r="G1545" s="31">
        <v>1</v>
      </c>
      <c r="H1545" s="31" t="s">
        <v>6638</v>
      </c>
      <c r="I1545" s="31" t="s">
        <v>9054</v>
      </c>
      <c r="J1545" s="33" t="str">
        <f t="shared" si="24"/>
        <v>https://aiche.onlinelibrary.wiley.com/doi/abs/10.1002/prs.10402</v>
      </c>
    </row>
    <row r="1546" spans="1:10" ht="47.5" customHeight="1" x14ac:dyDescent="0.35">
      <c r="A1546" s="31">
        <v>1545</v>
      </c>
      <c r="B1546" s="31">
        <v>2011</v>
      </c>
      <c r="C1546" s="32" t="s">
        <v>6030</v>
      </c>
      <c r="D1546" s="32" t="s">
        <v>9056</v>
      </c>
      <c r="E1546" s="96" t="s">
        <v>9055</v>
      </c>
      <c r="F1546" s="31">
        <v>30</v>
      </c>
      <c r="G1546" s="31">
        <v>1</v>
      </c>
      <c r="H1546" s="31" t="s">
        <v>4889</v>
      </c>
      <c r="I1546" s="31" t="s">
        <v>9057</v>
      </c>
      <c r="J1546" s="33" t="str">
        <f t="shared" si="24"/>
        <v>https://aiche.onlinelibrary.wiley.com/doi/abs/10.1002/prs.10424</v>
      </c>
    </row>
    <row r="1547" spans="1:10" ht="47.5" customHeight="1" x14ac:dyDescent="0.35">
      <c r="A1547" s="31">
        <v>1546</v>
      </c>
      <c r="B1547" s="31">
        <v>2011</v>
      </c>
      <c r="C1547" s="32" t="s">
        <v>6030</v>
      </c>
      <c r="D1547" s="32" t="s">
        <v>9059</v>
      </c>
      <c r="E1547" s="96" t="s">
        <v>9058</v>
      </c>
      <c r="F1547" s="31">
        <v>30</v>
      </c>
      <c r="G1547" s="31">
        <v>1</v>
      </c>
      <c r="H1547" s="31" t="s">
        <v>8243</v>
      </c>
      <c r="I1547" s="31" t="s">
        <v>9060</v>
      </c>
      <c r="J1547" s="33" t="str">
        <f t="shared" si="24"/>
        <v>https://aiche.onlinelibrary.wiley.com/doi/abs/10.1002/prs.10415</v>
      </c>
    </row>
    <row r="1548" spans="1:10" ht="47.5" customHeight="1" x14ac:dyDescent="0.35">
      <c r="A1548" s="31">
        <v>1547</v>
      </c>
      <c r="B1548" s="31">
        <v>2011</v>
      </c>
      <c r="C1548" s="32" t="s">
        <v>6030</v>
      </c>
      <c r="D1548" s="32" t="s">
        <v>9062</v>
      </c>
      <c r="E1548" s="96" t="s">
        <v>9061</v>
      </c>
      <c r="F1548" s="31">
        <v>30</v>
      </c>
      <c r="G1548" s="31">
        <v>1</v>
      </c>
      <c r="H1548" s="31" t="s">
        <v>9063</v>
      </c>
      <c r="I1548" s="31" t="s">
        <v>9064</v>
      </c>
      <c r="J1548" s="33" t="str">
        <f t="shared" si="24"/>
        <v>https://aiche.onlinelibrary.wiley.com/doi/abs/10.1002/prs.10423</v>
      </c>
    </row>
    <row r="1549" spans="1:10" ht="47.5" customHeight="1" x14ac:dyDescent="0.35">
      <c r="A1549" s="31">
        <v>1548</v>
      </c>
      <c r="B1549" s="31">
        <v>2011</v>
      </c>
      <c r="C1549" s="32" t="s">
        <v>6030</v>
      </c>
      <c r="D1549" s="32" t="s">
        <v>9066</v>
      </c>
      <c r="E1549" s="96" t="s">
        <v>9065</v>
      </c>
      <c r="F1549" s="31">
        <v>30</v>
      </c>
      <c r="G1549" s="31">
        <v>1</v>
      </c>
      <c r="H1549" s="31" t="s">
        <v>9067</v>
      </c>
      <c r="I1549" s="31" t="s">
        <v>9068</v>
      </c>
      <c r="J1549" s="33" t="str">
        <f t="shared" si="24"/>
        <v>https://aiche.onlinelibrary.wiley.com/doi/abs/10.1002/prs.10431</v>
      </c>
    </row>
    <row r="1550" spans="1:10" ht="47.5" customHeight="1" x14ac:dyDescent="0.35">
      <c r="A1550" s="31">
        <v>1549</v>
      </c>
      <c r="B1550" s="31">
        <v>2011</v>
      </c>
      <c r="C1550" s="32" t="s">
        <v>6030</v>
      </c>
      <c r="D1550" s="32" t="s">
        <v>9070</v>
      </c>
      <c r="E1550" s="96" t="s">
        <v>9069</v>
      </c>
      <c r="F1550" s="31">
        <v>30</v>
      </c>
      <c r="G1550" s="31">
        <v>1</v>
      </c>
      <c r="H1550" s="31" t="s">
        <v>5733</v>
      </c>
      <c r="I1550" s="31" t="s">
        <v>9071</v>
      </c>
      <c r="J1550" s="33" t="str">
        <f t="shared" si="24"/>
        <v>https://aiche.onlinelibrary.wiley.com/doi/abs/10.1002/prs.10433</v>
      </c>
    </row>
    <row r="1551" spans="1:10" ht="47.5" customHeight="1" x14ac:dyDescent="0.35">
      <c r="A1551" s="31">
        <v>1550</v>
      </c>
      <c r="B1551" s="31">
        <v>2011</v>
      </c>
      <c r="C1551" s="32" t="s">
        <v>6030</v>
      </c>
      <c r="D1551" s="32" t="s">
        <v>9073</v>
      </c>
      <c r="E1551" s="96" t="s">
        <v>9072</v>
      </c>
      <c r="F1551" s="31">
        <v>30</v>
      </c>
      <c r="G1551" s="31">
        <v>1</v>
      </c>
      <c r="H1551" s="31" t="s">
        <v>9074</v>
      </c>
      <c r="I1551" s="31" t="s">
        <v>9075</v>
      </c>
      <c r="J1551" s="33" t="str">
        <f t="shared" si="24"/>
        <v>https://aiche.onlinelibrary.wiley.com/doi/abs/10.1002/prs.10398</v>
      </c>
    </row>
    <row r="1552" spans="1:10" ht="47.5" customHeight="1" x14ac:dyDescent="0.35">
      <c r="A1552" s="31">
        <v>1551</v>
      </c>
      <c r="B1552" s="31">
        <v>2011</v>
      </c>
      <c r="C1552" s="32" t="s">
        <v>6030</v>
      </c>
      <c r="D1552" s="32" t="s">
        <v>9077</v>
      </c>
      <c r="E1552" s="96" t="s">
        <v>9076</v>
      </c>
      <c r="F1552" s="31">
        <v>30</v>
      </c>
      <c r="G1552" s="31">
        <v>1</v>
      </c>
      <c r="H1552" s="31" t="s">
        <v>9078</v>
      </c>
      <c r="I1552" s="31" t="s">
        <v>9079</v>
      </c>
      <c r="J1552" s="33" t="str">
        <f t="shared" si="24"/>
        <v>https://aiche.onlinelibrary.wiley.com/doi/abs/10.1002/prs.10432</v>
      </c>
    </row>
    <row r="1553" spans="1:10" ht="47.5" customHeight="1" x14ac:dyDescent="0.35">
      <c r="A1553" s="31">
        <v>1552</v>
      </c>
      <c r="B1553" s="31">
        <v>2011</v>
      </c>
      <c r="C1553" s="32" t="s">
        <v>6030</v>
      </c>
      <c r="D1553" s="32" t="s">
        <v>9080</v>
      </c>
      <c r="E1553" s="96" t="s">
        <v>3356</v>
      </c>
      <c r="F1553" s="31">
        <v>30</v>
      </c>
      <c r="G1553" s="31">
        <v>1</v>
      </c>
      <c r="H1553" s="31" t="s">
        <v>9081</v>
      </c>
      <c r="I1553" s="31" t="s">
        <v>9082</v>
      </c>
      <c r="J1553" s="33" t="str">
        <f t="shared" si="24"/>
        <v>https://aiche.onlinelibrary.wiley.com/doi/abs/10.1002/prs.10445</v>
      </c>
    </row>
    <row r="1554" spans="1:10" ht="47.5" customHeight="1" x14ac:dyDescent="0.35">
      <c r="A1554" s="31">
        <v>1553</v>
      </c>
      <c r="B1554" s="31">
        <v>2011</v>
      </c>
      <c r="C1554" s="32" t="s">
        <v>6030</v>
      </c>
      <c r="D1554" s="32" t="s">
        <v>9084</v>
      </c>
      <c r="E1554" s="96" t="s">
        <v>9083</v>
      </c>
      <c r="F1554" s="31">
        <v>30</v>
      </c>
      <c r="G1554" s="31">
        <v>1</v>
      </c>
      <c r="H1554" s="31" t="s">
        <v>9085</v>
      </c>
      <c r="I1554" s="31" t="s">
        <v>9086</v>
      </c>
      <c r="J1554" s="33" t="str">
        <f t="shared" si="24"/>
        <v>https://aiche.onlinelibrary.wiley.com/doi/abs/10.1002/prs.10425</v>
      </c>
    </row>
    <row r="1555" spans="1:10" ht="47.5" customHeight="1" x14ac:dyDescent="0.35">
      <c r="A1555" s="31">
        <v>1554</v>
      </c>
      <c r="B1555" s="31">
        <v>2011</v>
      </c>
      <c r="C1555" s="32" t="s">
        <v>6030</v>
      </c>
      <c r="D1555" s="32" t="s">
        <v>9088</v>
      </c>
      <c r="E1555" s="96" t="s">
        <v>9087</v>
      </c>
      <c r="F1555" s="31">
        <v>30</v>
      </c>
      <c r="G1555" s="31">
        <v>1</v>
      </c>
      <c r="H1555" s="31" t="s">
        <v>9089</v>
      </c>
      <c r="I1555" s="31" t="s">
        <v>9090</v>
      </c>
      <c r="J1555" s="33" t="str">
        <f t="shared" si="24"/>
        <v>https://aiche.onlinelibrary.wiley.com/doi/abs/10.1002/prs.10434</v>
      </c>
    </row>
    <row r="1556" spans="1:10" ht="47.5" customHeight="1" x14ac:dyDescent="0.35">
      <c r="A1556" s="31">
        <v>1555</v>
      </c>
      <c r="B1556" s="31">
        <v>2011</v>
      </c>
      <c r="C1556" s="32" t="s">
        <v>6030</v>
      </c>
      <c r="D1556" s="32" t="s">
        <v>9092</v>
      </c>
      <c r="E1556" s="96" t="s">
        <v>9091</v>
      </c>
      <c r="F1556" s="31">
        <v>30</v>
      </c>
      <c r="G1556" s="31">
        <v>1</v>
      </c>
      <c r="H1556" s="31" t="s">
        <v>9093</v>
      </c>
      <c r="I1556" s="31" t="s">
        <v>9094</v>
      </c>
      <c r="J1556" s="33" t="str">
        <f t="shared" si="24"/>
        <v>https://aiche.onlinelibrary.wiley.com/doi/abs/10.1002/prs.10429</v>
      </c>
    </row>
    <row r="1557" spans="1:10" ht="47.5" customHeight="1" x14ac:dyDescent="0.35">
      <c r="A1557" s="31">
        <v>1556</v>
      </c>
      <c r="B1557" s="31">
        <v>2011</v>
      </c>
      <c r="C1557" s="32" t="s">
        <v>6030</v>
      </c>
      <c r="D1557" s="32" t="s">
        <v>9096</v>
      </c>
      <c r="E1557" s="96" t="s">
        <v>9095</v>
      </c>
      <c r="F1557" s="31">
        <v>30</v>
      </c>
      <c r="G1557" s="31">
        <v>2</v>
      </c>
      <c r="H1557" s="31" t="s">
        <v>9097</v>
      </c>
      <c r="I1557" s="31" t="s">
        <v>9098</v>
      </c>
      <c r="J1557" s="33" t="str">
        <f t="shared" si="24"/>
        <v>https://aiche.onlinelibrary.wiley.com/doi/abs/10.1002/prs.10443</v>
      </c>
    </row>
    <row r="1558" spans="1:10" ht="47.5" customHeight="1" x14ac:dyDescent="0.35">
      <c r="A1558" s="31">
        <v>1557</v>
      </c>
      <c r="B1558" s="31">
        <v>2011</v>
      </c>
      <c r="C1558" s="32" t="s">
        <v>6030</v>
      </c>
      <c r="D1558" s="32" t="s">
        <v>9100</v>
      </c>
      <c r="E1558" s="96" t="s">
        <v>9099</v>
      </c>
      <c r="F1558" s="31">
        <v>30</v>
      </c>
      <c r="G1558" s="31">
        <v>2</v>
      </c>
      <c r="H1558" s="31" t="s">
        <v>9101</v>
      </c>
      <c r="I1558" s="31" t="s">
        <v>9102</v>
      </c>
      <c r="J1558" s="33" t="str">
        <f t="shared" si="24"/>
        <v>https://aiche.onlinelibrary.wiley.com/doi/abs/10.1002/prs.10414</v>
      </c>
    </row>
    <row r="1559" spans="1:10" ht="47.5" customHeight="1" x14ac:dyDescent="0.35">
      <c r="A1559" s="31">
        <v>1558</v>
      </c>
      <c r="B1559" s="31">
        <v>2011</v>
      </c>
      <c r="C1559" s="32" t="s">
        <v>6030</v>
      </c>
      <c r="D1559" s="32" t="s">
        <v>9104</v>
      </c>
      <c r="E1559" s="96" t="s">
        <v>9103</v>
      </c>
      <c r="F1559" s="31">
        <v>30</v>
      </c>
      <c r="G1559" s="31">
        <v>2</v>
      </c>
      <c r="H1559" s="31" t="s">
        <v>9105</v>
      </c>
      <c r="I1559" s="31" t="s">
        <v>9106</v>
      </c>
      <c r="J1559" s="33" t="str">
        <f t="shared" si="24"/>
        <v>https://aiche.onlinelibrary.wiley.com/doi/abs/10.1002/prs.10457</v>
      </c>
    </row>
    <row r="1560" spans="1:10" ht="47.5" customHeight="1" x14ac:dyDescent="0.35">
      <c r="A1560" s="31">
        <v>1559</v>
      </c>
      <c r="B1560" s="31">
        <v>2011</v>
      </c>
      <c r="C1560" s="32" t="s">
        <v>6030</v>
      </c>
      <c r="D1560" s="32" t="s">
        <v>9108</v>
      </c>
      <c r="E1560" s="96" t="s">
        <v>9107</v>
      </c>
      <c r="F1560" s="31">
        <v>30</v>
      </c>
      <c r="G1560" s="31">
        <v>2</v>
      </c>
      <c r="H1560" s="31" t="s">
        <v>9109</v>
      </c>
      <c r="I1560" s="31" t="s">
        <v>9110</v>
      </c>
      <c r="J1560" s="33" t="str">
        <f t="shared" si="24"/>
        <v>https://aiche.onlinelibrary.wiley.com/doi/abs/10.1002/prs.10427</v>
      </c>
    </row>
    <row r="1561" spans="1:10" ht="47.5" customHeight="1" x14ac:dyDescent="0.35">
      <c r="A1561" s="31">
        <v>1560</v>
      </c>
      <c r="B1561" s="31">
        <v>2011</v>
      </c>
      <c r="C1561" s="32" t="s">
        <v>6030</v>
      </c>
      <c r="D1561" s="32" t="s">
        <v>9111</v>
      </c>
      <c r="E1561" s="96" t="s">
        <v>6209</v>
      </c>
      <c r="F1561" s="31">
        <v>30</v>
      </c>
      <c r="G1561" s="31">
        <v>2</v>
      </c>
      <c r="H1561" s="31" t="s">
        <v>6730</v>
      </c>
      <c r="I1561" s="31" t="s">
        <v>9112</v>
      </c>
      <c r="J1561" s="33" t="str">
        <f t="shared" si="24"/>
        <v>https://aiche.onlinelibrary.wiley.com/doi/abs/10.1002/prs.10428</v>
      </c>
    </row>
    <row r="1562" spans="1:10" ht="47.5" customHeight="1" x14ac:dyDescent="0.35">
      <c r="A1562" s="31">
        <v>1561</v>
      </c>
      <c r="B1562" s="31">
        <v>2011</v>
      </c>
      <c r="C1562" s="32" t="s">
        <v>6030</v>
      </c>
      <c r="D1562" s="32" t="s">
        <v>9114</v>
      </c>
      <c r="E1562" s="96" t="s">
        <v>9113</v>
      </c>
      <c r="F1562" s="31">
        <v>30</v>
      </c>
      <c r="G1562" s="31">
        <v>2</v>
      </c>
      <c r="H1562" s="31" t="s">
        <v>9115</v>
      </c>
      <c r="I1562" s="31" t="s">
        <v>9116</v>
      </c>
      <c r="J1562" s="33" t="str">
        <f t="shared" si="24"/>
        <v>https://aiche.onlinelibrary.wiley.com/doi/abs/10.1002/prs.10440</v>
      </c>
    </row>
    <row r="1563" spans="1:10" ht="47.5" customHeight="1" x14ac:dyDescent="0.35">
      <c r="A1563" s="31">
        <v>1562</v>
      </c>
      <c r="B1563" s="31">
        <v>2011</v>
      </c>
      <c r="C1563" s="32" t="s">
        <v>6030</v>
      </c>
      <c r="D1563" s="32" t="s">
        <v>9118</v>
      </c>
      <c r="E1563" s="96" t="s">
        <v>9117</v>
      </c>
      <c r="F1563" s="31">
        <v>30</v>
      </c>
      <c r="G1563" s="31">
        <v>2</v>
      </c>
      <c r="H1563" s="31" t="s">
        <v>9119</v>
      </c>
      <c r="I1563" s="31" t="s">
        <v>9120</v>
      </c>
      <c r="J1563" s="33" t="str">
        <f t="shared" si="24"/>
        <v>https://aiche.onlinelibrary.wiley.com/doi/abs/10.1002/prs.10444</v>
      </c>
    </row>
    <row r="1564" spans="1:10" ht="47.5" customHeight="1" x14ac:dyDescent="0.35">
      <c r="A1564" s="31">
        <v>1563</v>
      </c>
      <c r="B1564" s="31">
        <v>2011</v>
      </c>
      <c r="C1564" s="32" t="s">
        <v>6030</v>
      </c>
      <c r="D1564" s="32" t="s">
        <v>9122</v>
      </c>
      <c r="E1564" s="96" t="s">
        <v>9121</v>
      </c>
      <c r="F1564" s="31">
        <v>30</v>
      </c>
      <c r="G1564" s="31">
        <v>2</v>
      </c>
      <c r="H1564" s="31" t="s">
        <v>9123</v>
      </c>
      <c r="I1564" s="31" t="s">
        <v>9124</v>
      </c>
      <c r="J1564" s="33" t="str">
        <f t="shared" si="24"/>
        <v>https://aiche.onlinelibrary.wiley.com/doi/abs/10.1002/prs.10446</v>
      </c>
    </row>
    <row r="1565" spans="1:10" ht="47.5" customHeight="1" x14ac:dyDescent="0.35">
      <c r="A1565" s="31">
        <v>1564</v>
      </c>
      <c r="B1565" s="31">
        <v>2011</v>
      </c>
      <c r="C1565" s="32" t="s">
        <v>6030</v>
      </c>
      <c r="D1565" s="32" t="s">
        <v>9125</v>
      </c>
      <c r="E1565" s="96" t="s">
        <v>9095</v>
      </c>
      <c r="F1565" s="31">
        <v>30</v>
      </c>
      <c r="G1565" s="31">
        <v>2</v>
      </c>
      <c r="H1565" s="31" t="s">
        <v>9126</v>
      </c>
      <c r="I1565" s="31" t="s">
        <v>9127</v>
      </c>
      <c r="J1565" s="33" t="str">
        <f t="shared" si="24"/>
        <v>https://aiche.onlinelibrary.wiley.com/doi/abs/10.1002/prs.10442</v>
      </c>
    </row>
    <row r="1566" spans="1:10" ht="47.5" customHeight="1" x14ac:dyDescent="0.35">
      <c r="A1566" s="31">
        <v>1565</v>
      </c>
      <c r="B1566" s="31">
        <v>2011</v>
      </c>
      <c r="C1566" s="32" t="s">
        <v>6030</v>
      </c>
      <c r="D1566" s="32" t="s">
        <v>9129</v>
      </c>
      <c r="E1566" s="96" t="s">
        <v>9128</v>
      </c>
      <c r="F1566" s="31">
        <v>30</v>
      </c>
      <c r="G1566" s="31">
        <v>2</v>
      </c>
      <c r="H1566" s="31" t="s">
        <v>9130</v>
      </c>
      <c r="I1566" s="31" t="s">
        <v>9131</v>
      </c>
      <c r="J1566" s="33" t="str">
        <f t="shared" si="24"/>
        <v>https://aiche.onlinelibrary.wiley.com/doi/abs/10.1002/prs.10438</v>
      </c>
    </row>
    <row r="1567" spans="1:10" ht="47.5" customHeight="1" x14ac:dyDescent="0.35">
      <c r="A1567" s="31">
        <v>1566</v>
      </c>
      <c r="B1567" s="31">
        <v>2011</v>
      </c>
      <c r="C1567" s="32" t="s">
        <v>6030</v>
      </c>
      <c r="D1567" s="32" t="s">
        <v>9133</v>
      </c>
      <c r="E1567" s="96" t="s">
        <v>9132</v>
      </c>
      <c r="F1567" s="31">
        <v>30</v>
      </c>
      <c r="G1567" s="31">
        <v>2</v>
      </c>
      <c r="H1567" s="31" t="s">
        <v>5967</v>
      </c>
      <c r="I1567" s="31" t="s">
        <v>9134</v>
      </c>
      <c r="J1567" s="33" t="str">
        <f t="shared" si="24"/>
        <v>https://aiche.onlinelibrary.wiley.com/doi/abs/10.1002/prs.10449</v>
      </c>
    </row>
    <row r="1568" spans="1:10" ht="47.5" customHeight="1" x14ac:dyDescent="0.35">
      <c r="A1568" s="31">
        <v>1567</v>
      </c>
      <c r="B1568" s="31">
        <v>2011</v>
      </c>
      <c r="C1568" s="32" t="s">
        <v>6030</v>
      </c>
      <c r="D1568" s="32" t="s">
        <v>9136</v>
      </c>
      <c r="E1568" s="96" t="s">
        <v>9135</v>
      </c>
      <c r="F1568" s="31">
        <v>30</v>
      </c>
      <c r="G1568" s="31">
        <v>2</v>
      </c>
      <c r="H1568" s="31" t="s">
        <v>4824</v>
      </c>
      <c r="I1568" s="31" t="s">
        <v>9137</v>
      </c>
      <c r="J1568" s="33" t="str">
        <f t="shared" si="24"/>
        <v>https://aiche.onlinelibrary.wiley.com/doi/abs/10.1002/prs.10439</v>
      </c>
    </row>
    <row r="1569" spans="1:10" ht="47.5" customHeight="1" x14ac:dyDescent="0.35">
      <c r="A1569" s="31">
        <v>1568</v>
      </c>
      <c r="B1569" s="31">
        <v>2011</v>
      </c>
      <c r="C1569" s="32" t="s">
        <v>6030</v>
      </c>
      <c r="D1569" s="32" t="s">
        <v>9139</v>
      </c>
      <c r="E1569" s="96" t="s">
        <v>9138</v>
      </c>
      <c r="F1569" s="31">
        <v>30</v>
      </c>
      <c r="G1569" s="31">
        <v>2</v>
      </c>
      <c r="H1569" s="31" t="s">
        <v>9140</v>
      </c>
      <c r="I1569" s="31" t="s">
        <v>9141</v>
      </c>
      <c r="J1569" s="33" t="str">
        <f t="shared" si="24"/>
        <v>https://aiche.onlinelibrary.wiley.com/doi/abs/10.1002/prs.10450</v>
      </c>
    </row>
    <row r="1570" spans="1:10" ht="47.5" customHeight="1" x14ac:dyDescent="0.35">
      <c r="A1570" s="31">
        <v>1569</v>
      </c>
      <c r="B1570" s="31">
        <v>2011</v>
      </c>
      <c r="C1570" s="32" t="s">
        <v>6030</v>
      </c>
      <c r="D1570" s="32" t="s">
        <v>9143</v>
      </c>
      <c r="E1570" s="96" t="s">
        <v>9142</v>
      </c>
      <c r="F1570" s="31">
        <v>30</v>
      </c>
      <c r="G1570" s="31">
        <v>2</v>
      </c>
      <c r="H1570" s="31" t="s">
        <v>6583</v>
      </c>
      <c r="I1570" s="31" t="s">
        <v>9144</v>
      </c>
      <c r="J1570" s="33" t="str">
        <f t="shared" si="24"/>
        <v>https://aiche.onlinelibrary.wiley.com/doi/abs/10.1002/prs.10451</v>
      </c>
    </row>
    <row r="1571" spans="1:10" ht="47.5" customHeight="1" x14ac:dyDescent="0.35">
      <c r="A1571" s="31">
        <v>1570</v>
      </c>
      <c r="B1571" s="31">
        <v>2011</v>
      </c>
      <c r="C1571" s="32" t="s">
        <v>6030</v>
      </c>
      <c r="D1571" s="32" t="s">
        <v>9145</v>
      </c>
      <c r="E1571" s="96"/>
      <c r="F1571" s="31">
        <v>30</v>
      </c>
      <c r="G1571" s="31">
        <v>2</v>
      </c>
      <c r="H1571" s="31" t="s">
        <v>9146</v>
      </c>
      <c r="I1571" s="31" t="s">
        <v>9147</v>
      </c>
      <c r="J1571" s="33" t="str">
        <f t="shared" si="24"/>
        <v>https://aiche.onlinelibrary.wiley.com/doi/abs/10.1002/prs.10454</v>
      </c>
    </row>
    <row r="1572" spans="1:10" ht="47.5" customHeight="1" x14ac:dyDescent="0.35">
      <c r="A1572" s="31">
        <v>1571</v>
      </c>
      <c r="B1572" s="31">
        <v>2011</v>
      </c>
      <c r="C1572" s="32" t="s">
        <v>6030</v>
      </c>
      <c r="D1572" s="32" t="s">
        <v>9149</v>
      </c>
      <c r="E1572" s="96" t="s">
        <v>9148</v>
      </c>
      <c r="F1572" s="31">
        <v>30</v>
      </c>
      <c r="G1572" s="31">
        <v>2</v>
      </c>
      <c r="H1572" s="31" t="s">
        <v>9150</v>
      </c>
      <c r="I1572" s="31" t="s">
        <v>9151</v>
      </c>
      <c r="J1572" s="33" t="str">
        <f t="shared" si="24"/>
        <v>https://aiche.onlinelibrary.wiley.com/doi/abs/10.1002/prs.10456</v>
      </c>
    </row>
    <row r="1573" spans="1:10" ht="47.5" customHeight="1" x14ac:dyDescent="0.35">
      <c r="A1573" s="31">
        <v>1572</v>
      </c>
      <c r="B1573" s="31">
        <v>2011</v>
      </c>
      <c r="C1573" s="32" t="s">
        <v>6030</v>
      </c>
      <c r="D1573" s="32" t="s">
        <v>9152</v>
      </c>
      <c r="E1573" s="96" t="s">
        <v>1657</v>
      </c>
      <c r="F1573" s="31">
        <v>30</v>
      </c>
      <c r="G1573" s="31">
        <v>2</v>
      </c>
      <c r="H1573" s="31" t="s">
        <v>9153</v>
      </c>
      <c r="I1573" s="31" t="s">
        <v>9154</v>
      </c>
      <c r="J1573" s="33" t="str">
        <f t="shared" si="24"/>
        <v>https://aiche.onlinelibrary.wiley.com/doi/abs/10.1002/prs.10455</v>
      </c>
    </row>
    <row r="1574" spans="1:10" ht="47.5" customHeight="1" x14ac:dyDescent="0.35">
      <c r="A1574" s="31">
        <v>1573</v>
      </c>
      <c r="B1574" s="31">
        <v>2011</v>
      </c>
      <c r="C1574" s="32" t="s">
        <v>6030</v>
      </c>
      <c r="D1574" s="32" t="s">
        <v>9156</v>
      </c>
      <c r="E1574" s="96" t="s">
        <v>9155</v>
      </c>
      <c r="F1574" s="31">
        <v>30</v>
      </c>
      <c r="G1574" s="31">
        <v>2</v>
      </c>
      <c r="H1574" s="31" t="s">
        <v>9157</v>
      </c>
      <c r="I1574" s="31" t="s">
        <v>9158</v>
      </c>
      <c r="J1574" s="33" t="str">
        <f t="shared" si="24"/>
        <v>https://aiche.onlinelibrary.wiley.com/doi/abs/10.1002/prs.10426</v>
      </c>
    </row>
    <row r="1575" spans="1:10" ht="47.5" customHeight="1" x14ac:dyDescent="0.35">
      <c r="A1575" s="31">
        <v>1574</v>
      </c>
      <c r="B1575" s="31">
        <v>2011</v>
      </c>
      <c r="C1575" s="32" t="s">
        <v>6030</v>
      </c>
      <c r="D1575" s="32" t="s">
        <v>9160</v>
      </c>
      <c r="E1575" s="96" t="s">
        <v>9159</v>
      </c>
      <c r="F1575" s="31">
        <v>30</v>
      </c>
      <c r="G1575" s="31">
        <v>2</v>
      </c>
      <c r="H1575" s="31" t="s">
        <v>6901</v>
      </c>
      <c r="I1575" s="31" t="s">
        <v>9161</v>
      </c>
      <c r="J1575" s="33" t="str">
        <f t="shared" si="24"/>
        <v>https://aiche.onlinelibrary.wiley.com/doi/abs/10.1002/prs.10453</v>
      </c>
    </row>
    <row r="1576" spans="1:10" ht="47.5" customHeight="1" x14ac:dyDescent="0.35">
      <c r="A1576" s="31">
        <v>1575</v>
      </c>
      <c r="B1576" s="31">
        <v>2011</v>
      </c>
      <c r="C1576" s="32" t="s">
        <v>6030</v>
      </c>
      <c r="D1576" s="32" t="s">
        <v>8589</v>
      </c>
      <c r="E1576" s="96" t="s">
        <v>7076</v>
      </c>
      <c r="F1576" s="31">
        <v>30</v>
      </c>
      <c r="G1576" s="31">
        <v>3</v>
      </c>
      <c r="H1576" s="31" t="s">
        <v>9162</v>
      </c>
      <c r="I1576" s="31" t="s">
        <v>9163</v>
      </c>
      <c r="J1576" s="33" t="str">
        <f t="shared" si="24"/>
        <v>https://aiche.onlinelibrary.wiley.com/doi/abs/10.1002/prs.10483</v>
      </c>
    </row>
    <row r="1577" spans="1:10" ht="47.5" customHeight="1" x14ac:dyDescent="0.35">
      <c r="A1577" s="31">
        <v>1576</v>
      </c>
      <c r="B1577" s="31">
        <v>2011</v>
      </c>
      <c r="C1577" s="32" t="s">
        <v>6030</v>
      </c>
      <c r="D1577" s="32" t="s">
        <v>9164</v>
      </c>
      <c r="E1577" s="96" t="s">
        <v>1553</v>
      </c>
      <c r="F1577" s="31">
        <v>30</v>
      </c>
      <c r="G1577" s="31">
        <v>3</v>
      </c>
      <c r="H1577" s="31" t="s">
        <v>9165</v>
      </c>
      <c r="I1577" s="31" t="s">
        <v>9166</v>
      </c>
      <c r="J1577" s="33" t="str">
        <f t="shared" si="24"/>
        <v>https://aiche.onlinelibrary.wiley.com/doi/abs/10.1002/prs.10462</v>
      </c>
    </row>
    <row r="1578" spans="1:10" ht="47.5" customHeight="1" x14ac:dyDescent="0.35">
      <c r="A1578" s="31">
        <v>1577</v>
      </c>
      <c r="B1578" s="31">
        <v>2011</v>
      </c>
      <c r="C1578" s="32" t="s">
        <v>6030</v>
      </c>
      <c r="D1578" s="32" t="s">
        <v>9167</v>
      </c>
      <c r="E1578" s="96" t="s">
        <v>8566</v>
      </c>
      <c r="F1578" s="31">
        <v>30</v>
      </c>
      <c r="G1578" s="31">
        <v>3</v>
      </c>
      <c r="H1578" s="31" t="s">
        <v>9168</v>
      </c>
      <c r="I1578" s="31" t="s">
        <v>9169</v>
      </c>
      <c r="J1578" s="33" t="str">
        <f t="shared" si="24"/>
        <v>https://aiche.onlinelibrary.wiley.com/doi/abs/10.1002/prs.10463</v>
      </c>
    </row>
    <row r="1579" spans="1:10" ht="47.5" customHeight="1" x14ac:dyDescent="0.35">
      <c r="A1579" s="31">
        <v>1578</v>
      </c>
      <c r="B1579" s="31">
        <v>2011</v>
      </c>
      <c r="C1579" s="32" t="s">
        <v>6030</v>
      </c>
      <c r="D1579" s="32" t="s">
        <v>9171</v>
      </c>
      <c r="E1579" s="96" t="s">
        <v>9170</v>
      </c>
      <c r="F1579" s="31">
        <v>30</v>
      </c>
      <c r="G1579" s="31">
        <v>3</v>
      </c>
      <c r="H1579" s="31" t="s">
        <v>9172</v>
      </c>
      <c r="I1579" s="31" t="s">
        <v>9173</v>
      </c>
      <c r="J1579" s="33" t="str">
        <f t="shared" si="24"/>
        <v>https://aiche.onlinelibrary.wiley.com/doi/abs/10.1002/prs.10466</v>
      </c>
    </row>
    <row r="1580" spans="1:10" ht="47.5" customHeight="1" x14ac:dyDescent="0.35">
      <c r="A1580" s="31">
        <v>1579</v>
      </c>
      <c r="B1580" s="31">
        <v>2011</v>
      </c>
      <c r="C1580" s="32" t="s">
        <v>6030</v>
      </c>
      <c r="D1580" s="32" t="s">
        <v>9175</v>
      </c>
      <c r="E1580" s="96" t="s">
        <v>9174</v>
      </c>
      <c r="F1580" s="31">
        <v>30</v>
      </c>
      <c r="G1580" s="31">
        <v>3</v>
      </c>
      <c r="H1580" s="31" t="s">
        <v>9176</v>
      </c>
      <c r="I1580" s="31" t="s">
        <v>9177</v>
      </c>
      <c r="J1580" s="33" t="str">
        <f t="shared" si="24"/>
        <v>https://aiche.onlinelibrary.wiley.com/doi/abs/10.1002/prs.10430</v>
      </c>
    </row>
    <row r="1581" spans="1:10" ht="47.5" customHeight="1" x14ac:dyDescent="0.35">
      <c r="A1581" s="31">
        <v>1580</v>
      </c>
      <c r="B1581" s="31">
        <v>2011</v>
      </c>
      <c r="C1581" s="32" t="s">
        <v>6030</v>
      </c>
      <c r="D1581" s="32" t="s">
        <v>9179</v>
      </c>
      <c r="E1581" s="96" t="s">
        <v>9178</v>
      </c>
      <c r="F1581" s="31">
        <v>30</v>
      </c>
      <c r="G1581" s="31">
        <v>3</v>
      </c>
      <c r="H1581" s="31" t="s">
        <v>9180</v>
      </c>
      <c r="I1581" s="31" t="s">
        <v>9181</v>
      </c>
      <c r="J1581" s="33" t="str">
        <f t="shared" si="24"/>
        <v>https://aiche.onlinelibrary.wiley.com/doi/abs/10.1002/prs.10435</v>
      </c>
    </row>
    <row r="1582" spans="1:10" ht="47.5" customHeight="1" x14ac:dyDescent="0.35">
      <c r="A1582" s="31">
        <v>1581</v>
      </c>
      <c r="B1582" s="31">
        <v>2011</v>
      </c>
      <c r="C1582" s="32" t="s">
        <v>6030</v>
      </c>
      <c r="D1582" s="32" t="s">
        <v>9183</v>
      </c>
      <c r="E1582" s="96" t="s">
        <v>9182</v>
      </c>
      <c r="F1582" s="31">
        <v>30</v>
      </c>
      <c r="G1582" s="31">
        <v>3</v>
      </c>
      <c r="H1582" s="31" t="s">
        <v>6160</v>
      </c>
      <c r="I1582" s="31" t="s">
        <v>9184</v>
      </c>
      <c r="J1582" s="33" t="str">
        <f t="shared" si="24"/>
        <v>https://aiche.onlinelibrary.wiley.com/doi/abs/10.1002/prs.10452</v>
      </c>
    </row>
    <row r="1583" spans="1:10" ht="47.5" customHeight="1" x14ac:dyDescent="0.35">
      <c r="A1583" s="31">
        <v>1582</v>
      </c>
      <c r="B1583" s="31">
        <v>2011</v>
      </c>
      <c r="C1583" s="32" t="s">
        <v>6030</v>
      </c>
      <c r="D1583" s="32" t="s">
        <v>9186</v>
      </c>
      <c r="E1583" s="96" t="s">
        <v>9185</v>
      </c>
      <c r="F1583" s="31">
        <v>30</v>
      </c>
      <c r="G1583" s="31">
        <v>3</v>
      </c>
      <c r="H1583" s="31" t="s">
        <v>6163</v>
      </c>
      <c r="I1583" s="31" t="s">
        <v>9187</v>
      </c>
      <c r="J1583" s="33" t="str">
        <f t="shared" si="24"/>
        <v>https://aiche.onlinelibrary.wiley.com/doi/abs/10.1002/prs.10460</v>
      </c>
    </row>
    <row r="1584" spans="1:10" ht="47.5" customHeight="1" x14ac:dyDescent="0.35">
      <c r="A1584" s="31">
        <v>1583</v>
      </c>
      <c r="B1584" s="31">
        <v>2011</v>
      </c>
      <c r="C1584" s="32" t="s">
        <v>6030</v>
      </c>
      <c r="D1584" s="32" t="s">
        <v>9189</v>
      </c>
      <c r="E1584" s="96" t="s">
        <v>9188</v>
      </c>
      <c r="F1584" s="31">
        <v>30</v>
      </c>
      <c r="G1584" s="31">
        <v>3</v>
      </c>
      <c r="H1584" s="31" t="s">
        <v>9190</v>
      </c>
      <c r="I1584" s="31" t="s">
        <v>9191</v>
      </c>
      <c r="J1584" s="33" t="str">
        <f t="shared" si="24"/>
        <v>https://aiche.onlinelibrary.wiley.com/doi/abs/10.1002/prs.10464</v>
      </c>
    </row>
    <row r="1585" spans="1:10" ht="47.5" customHeight="1" x14ac:dyDescent="0.35">
      <c r="A1585" s="31">
        <v>1584</v>
      </c>
      <c r="B1585" s="31">
        <v>2011</v>
      </c>
      <c r="C1585" s="32" t="s">
        <v>6030</v>
      </c>
      <c r="D1585" s="32" t="s">
        <v>9193</v>
      </c>
      <c r="E1585" s="96" t="s">
        <v>9192</v>
      </c>
      <c r="F1585" s="31">
        <v>30</v>
      </c>
      <c r="G1585" s="31">
        <v>3</v>
      </c>
      <c r="H1585" s="31" t="s">
        <v>9194</v>
      </c>
      <c r="I1585" s="31" t="s">
        <v>9195</v>
      </c>
      <c r="J1585" s="33" t="str">
        <f t="shared" si="24"/>
        <v>https://aiche.onlinelibrary.wiley.com/doi/abs/10.1002/prs.10461</v>
      </c>
    </row>
    <row r="1586" spans="1:10" ht="47.5" customHeight="1" x14ac:dyDescent="0.35">
      <c r="A1586" s="31">
        <v>1585</v>
      </c>
      <c r="B1586" s="31">
        <v>2011</v>
      </c>
      <c r="C1586" s="32" t="s">
        <v>6030</v>
      </c>
      <c r="D1586" s="32" t="s">
        <v>9197</v>
      </c>
      <c r="E1586" s="96" t="s">
        <v>9196</v>
      </c>
      <c r="F1586" s="31">
        <v>30</v>
      </c>
      <c r="G1586" s="31">
        <v>3</v>
      </c>
      <c r="H1586" s="31" t="s">
        <v>9198</v>
      </c>
      <c r="I1586" s="31" t="s">
        <v>9199</v>
      </c>
      <c r="J1586" s="33" t="str">
        <f t="shared" si="24"/>
        <v>https://aiche.onlinelibrary.wiley.com/doi/abs/10.1002/prs.10436</v>
      </c>
    </row>
    <row r="1587" spans="1:10" ht="47.5" customHeight="1" x14ac:dyDescent="0.35">
      <c r="A1587" s="31">
        <v>1586</v>
      </c>
      <c r="B1587" s="31">
        <v>2011</v>
      </c>
      <c r="C1587" s="32" t="s">
        <v>6030</v>
      </c>
      <c r="D1587" s="32" t="s">
        <v>9201</v>
      </c>
      <c r="E1587" s="96" t="s">
        <v>9200</v>
      </c>
      <c r="F1587" s="31">
        <v>30</v>
      </c>
      <c r="G1587" s="31">
        <v>3</v>
      </c>
      <c r="H1587" s="31" t="s">
        <v>9202</v>
      </c>
      <c r="I1587" s="31" t="s">
        <v>9203</v>
      </c>
      <c r="J1587" s="33" t="str">
        <f t="shared" si="24"/>
        <v>https://aiche.onlinelibrary.wiley.com/doi/abs/10.1002/prs.10437</v>
      </c>
    </row>
    <row r="1588" spans="1:10" ht="47.5" customHeight="1" x14ac:dyDescent="0.35">
      <c r="A1588" s="31">
        <v>1587</v>
      </c>
      <c r="B1588" s="31">
        <v>2011</v>
      </c>
      <c r="C1588" s="32" t="s">
        <v>6030</v>
      </c>
      <c r="D1588" s="32" t="s">
        <v>9205</v>
      </c>
      <c r="E1588" s="96" t="s">
        <v>9204</v>
      </c>
      <c r="F1588" s="31">
        <v>30</v>
      </c>
      <c r="G1588" s="31">
        <v>3</v>
      </c>
      <c r="H1588" s="31" t="s">
        <v>9206</v>
      </c>
      <c r="I1588" s="31" t="s">
        <v>9207</v>
      </c>
      <c r="J1588" s="33" t="str">
        <f t="shared" si="24"/>
        <v>https://aiche.onlinelibrary.wiley.com/doi/abs/10.1002/prs.10458</v>
      </c>
    </row>
    <row r="1589" spans="1:10" ht="47.5" customHeight="1" x14ac:dyDescent="0.35">
      <c r="A1589" s="31">
        <v>1588</v>
      </c>
      <c r="B1589" s="31">
        <v>2011</v>
      </c>
      <c r="C1589" s="32" t="s">
        <v>6030</v>
      </c>
      <c r="D1589" s="32" t="s">
        <v>9145</v>
      </c>
      <c r="E1589" s="96"/>
      <c r="F1589" s="31">
        <v>30</v>
      </c>
      <c r="G1589" s="31">
        <v>3</v>
      </c>
      <c r="H1589" s="31" t="s">
        <v>9208</v>
      </c>
      <c r="I1589" s="31" t="s">
        <v>9209</v>
      </c>
      <c r="J1589" s="33" t="str">
        <f t="shared" si="24"/>
        <v>https://aiche.onlinelibrary.wiley.com/doi/abs/10.1002/prs.10482</v>
      </c>
    </row>
    <row r="1590" spans="1:10" ht="47.5" customHeight="1" x14ac:dyDescent="0.35">
      <c r="A1590" s="31">
        <v>1589</v>
      </c>
      <c r="B1590" s="31">
        <v>2011</v>
      </c>
      <c r="C1590" s="32" t="s">
        <v>6030</v>
      </c>
      <c r="D1590" s="32" t="s">
        <v>9211</v>
      </c>
      <c r="E1590" s="96" t="s">
        <v>9210</v>
      </c>
      <c r="F1590" s="31">
        <v>30</v>
      </c>
      <c r="G1590" s="31">
        <v>3</v>
      </c>
      <c r="H1590" s="31" t="s">
        <v>9212</v>
      </c>
      <c r="I1590" s="31" t="s">
        <v>9213</v>
      </c>
      <c r="J1590" s="33" t="str">
        <f t="shared" si="24"/>
        <v>https://aiche.onlinelibrary.wiley.com/doi/abs/10.1002/prs.10447</v>
      </c>
    </row>
    <row r="1591" spans="1:10" ht="47.5" customHeight="1" x14ac:dyDescent="0.35">
      <c r="A1591" s="31">
        <v>1590</v>
      </c>
      <c r="B1591" s="31">
        <v>2011</v>
      </c>
      <c r="C1591" s="32" t="s">
        <v>6030</v>
      </c>
      <c r="D1591" s="32" t="s">
        <v>9215</v>
      </c>
      <c r="E1591" s="96" t="s">
        <v>9214</v>
      </c>
      <c r="F1591" s="31">
        <v>30</v>
      </c>
      <c r="G1591" s="31">
        <v>3</v>
      </c>
      <c r="H1591" s="31" t="s">
        <v>9216</v>
      </c>
      <c r="I1591" s="31" t="s">
        <v>9217</v>
      </c>
      <c r="J1591" s="33" t="str">
        <f t="shared" si="24"/>
        <v>https://aiche.onlinelibrary.wiley.com/doi/abs/10.1002/prs.10480</v>
      </c>
    </row>
    <row r="1592" spans="1:10" ht="47.5" customHeight="1" x14ac:dyDescent="0.35">
      <c r="A1592" s="31">
        <v>1591</v>
      </c>
      <c r="B1592" s="31">
        <v>2011</v>
      </c>
      <c r="C1592" s="32" t="s">
        <v>6030</v>
      </c>
      <c r="D1592" s="32" t="s">
        <v>9219</v>
      </c>
      <c r="E1592" s="96" t="s">
        <v>9218</v>
      </c>
      <c r="F1592" s="31">
        <v>30</v>
      </c>
      <c r="G1592" s="31">
        <v>4</v>
      </c>
      <c r="H1592" s="31" t="s">
        <v>9220</v>
      </c>
      <c r="I1592" s="31" t="s">
        <v>9221</v>
      </c>
      <c r="J1592" s="33" t="str">
        <f t="shared" si="24"/>
        <v>https://aiche.onlinelibrary.wiley.com/doi/abs/10.1002/prs.10481</v>
      </c>
    </row>
    <row r="1593" spans="1:10" ht="47.5" customHeight="1" x14ac:dyDescent="0.35">
      <c r="A1593" s="31">
        <v>1592</v>
      </c>
      <c r="B1593" s="31">
        <v>2011</v>
      </c>
      <c r="C1593" s="32" t="s">
        <v>6030</v>
      </c>
      <c r="D1593" s="32" t="s">
        <v>9223</v>
      </c>
      <c r="E1593" s="96" t="s">
        <v>9222</v>
      </c>
      <c r="F1593" s="31">
        <v>30</v>
      </c>
      <c r="G1593" s="31">
        <v>4</v>
      </c>
      <c r="H1593" s="31" t="s">
        <v>9224</v>
      </c>
      <c r="I1593" s="31" t="s">
        <v>9225</v>
      </c>
      <c r="J1593" s="33" t="str">
        <f t="shared" si="24"/>
        <v>https://aiche.onlinelibrary.wiley.com/doi/abs/10.1002/prs.10494</v>
      </c>
    </row>
    <row r="1594" spans="1:10" ht="47.5" customHeight="1" x14ac:dyDescent="0.35">
      <c r="A1594" s="31">
        <v>1593</v>
      </c>
      <c r="B1594" s="31">
        <v>2011</v>
      </c>
      <c r="C1594" s="32" t="s">
        <v>6030</v>
      </c>
      <c r="D1594" s="32" t="s">
        <v>9227</v>
      </c>
      <c r="E1594" s="96" t="s">
        <v>9226</v>
      </c>
      <c r="F1594" s="31">
        <v>30</v>
      </c>
      <c r="G1594" s="31">
        <v>4</v>
      </c>
      <c r="H1594" s="31" t="s">
        <v>9228</v>
      </c>
      <c r="I1594" s="31" t="s">
        <v>9229</v>
      </c>
      <c r="J1594" s="33" t="str">
        <f t="shared" si="24"/>
        <v>https://aiche.onlinelibrary.wiley.com/doi/abs/10.1002/prs.10496</v>
      </c>
    </row>
    <row r="1595" spans="1:10" ht="47.5" customHeight="1" x14ac:dyDescent="0.35">
      <c r="A1595" s="31">
        <v>1594</v>
      </c>
      <c r="B1595" s="31">
        <v>2011</v>
      </c>
      <c r="C1595" s="32" t="s">
        <v>6030</v>
      </c>
      <c r="D1595" s="32" t="s">
        <v>9230</v>
      </c>
      <c r="E1595" s="96" t="s">
        <v>9170</v>
      </c>
      <c r="F1595" s="31">
        <v>30</v>
      </c>
      <c r="G1595" s="31">
        <v>4</v>
      </c>
      <c r="H1595" s="31" t="s">
        <v>9231</v>
      </c>
      <c r="I1595" s="31" t="s">
        <v>9232</v>
      </c>
      <c r="J1595" s="33" t="str">
        <f t="shared" si="24"/>
        <v>https://aiche.onlinelibrary.wiley.com/doi/abs/10.1002/prs.10471</v>
      </c>
    </row>
    <row r="1596" spans="1:10" ht="47.5" customHeight="1" x14ac:dyDescent="0.35">
      <c r="A1596" s="31">
        <v>1595</v>
      </c>
      <c r="B1596" s="31">
        <v>2011</v>
      </c>
      <c r="C1596" s="32" t="s">
        <v>6030</v>
      </c>
      <c r="D1596" s="32" t="s">
        <v>9234</v>
      </c>
      <c r="E1596" s="96" t="s">
        <v>9233</v>
      </c>
      <c r="F1596" s="31">
        <v>30</v>
      </c>
      <c r="G1596" s="31">
        <v>4</v>
      </c>
      <c r="H1596" s="31" t="s">
        <v>9235</v>
      </c>
      <c r="I1596" s="31" t="s">
        <v>9236</v>
      </c>
      <c r="J1596" s="33" t="str">
        <f t="shared" si="24"/>
        <v>https://aiche.onlinelibrary.wiley.com/doi/abs/10.1002/prs.10473</v>
      </c>
    </row>
    <row r="1597" spans="1:10" ht="47.5" customHeight="1" x14ac:dyDescent="0.35">
      <c r="A1597" s="31">
        <v>1596</v>
      </c>
      <c r="B1597" s="31">
        <v>2011</v>
      </c>
      <c r="C1597" s="32" t="s">
        <v>6030</v>
      </c>
      <c r="D1597" s="32" t="s">
        <v>9238</v>
      </c>
      <c r="E1597" s="96" t="s">
        <v>9237</v>
      </c>
      <c r="F1597" s="31">
        <v>30</v>
      </c>
      <c r="G1597" s="31">
        <v>4</v>
      </c>
      <c r="H1597" s="31" t="s">
        <v>8576</v>
      </c>
      <c r="I1597" s="31" t="s">
        <v>9239</v>
      </c>
      <c r="J1597" s="33" t="str">
        <f t="shared" si="24"/>
        <v>https://aiche.onlinelibrary.wiley.com/doi/abs/10.1002/prs.10470</v>
      </c>
    </row>
    <row r="1598" spans="1:10" ht="47.5" customHeight="1" x14ac:dyDescent="0.35">
      <c r="A1598" s="31">
        <v>1597</v>
      </c>
      <c r="B1598" s="31">
        <v>2011</v>
      </c>
      <c r="C1598" s="32" t="s">
        <v>6030</v>
      </c>
      <c r="D1598" s="32" t="s">
        <v>9241</v>
      </c>
      <c r="E1598" s="96" t="s">
        <v>9240</v>
      </c>
      <c r="F1598" s="31">
        <v>30</v>
      </c>
      <c r="G1598" s="31">
        <v>4</v>
      </c>
      <c r="H1598" s="31" t="s">
        <v>9242</v>
      </c>
      <c r="I1598" s="31" t="s">
        <v>9243</v>
      </c>
      <c r="J1598" s="33" t="str">
        <f t="shared" si="24"/>
        <v>https://aiche.onlinelibrary.wiley.com/doi/abs/10.1002/prs.10475</v>
      </c>
    </row>
    <row r="1599" spans="1:10" ht="47.5" customHeight="1" x14ac:dyDescent="0.35">
      <c r="A1599" s="31">
        <v>1598</v>
      </c>
      <c r="B1599" s="31">
        <v>2011</v>
      </c>
      <c r="C1599" s="32" t="s">
        <v>6030</v>
      </c>
      <c r="D1599" s="32" t="s">
        <v>9245</v>
      </c>
      <c r="E1599" s="96" t="s">
        <v>9244</v>
      </c>
      <c r="F1599" s="31">
        <v>30</v>
      </c>
      <c r="G1599" s="31">
        <v>4</v>
      </c>
      <c r="H1599" s="31" t="s">
        <v>9246</v>
      </c>
      <c r="I1599" s="31" t="s">
        <v>9247</v>
      </c>
      <c r="J1599" s="33" t="str">
        <f t="shared" si="24"/>
        <v>https://aiche.onlinelibrary.wiley.com/doi/abs/10.1002/prs.10477</v>
      </c>
    </row>
    <row r="1600" spans="1:10" ht="47.5" customHeight="1" x14ac:dyDescent="0.35">
      <c r="A1600" s="31">
        <v>1599</v>
      </c>
      <c r="B1600" s="31">
        <v>2011</v>
      </c>
      <c r="C1600" s="32" t="s">
        <v>6030</v>
      </c>
      <c r="D1600" s="32" t="s">
        <v>9249</v>
      </c>
      <c r="E1600" s="96" t="s">
        <v>9248</v>
      </c>
      <c r="F1600" s="31">
        <v>30</v>
      </c>
      <c r="G1600" s="31">
        <v>4</v>
      </c>
      <c r="H1600" s="31" t="s">
        <v>9250</v>
      </c>
      <c r="I1600" s="31" t="s">
        <v>9251</v>
      </c>
      <c r="J1600" s="33" t="str">
        <f t="shared" si="24"/>
        <v>https://aiche.onlinelibrary.wiley.com/doi/abs/10.1002/prs.10488</v>
      </c>
    </row>
    <row r="1601" spans="1:10" ht="47.5" customHeight="1" x14ac:dyDescent="0.35">
      <c r="A1601" s="31">
        <v>1600</v>
      </c>
      <c r="B1601" s="31">
        <v>2011</v>
      </c>
      <c r="C1601" s="32" t="s">
        <v>6030</v>
      </c>
      <c r="D1601" s="32" t="s">
        <v>9252</v>
      </c>
      <c r="E1601" s="96" t="s">
        <v>7791</v>
      </c>
      <c r="F1601" s="31">
        <v>30</v>
      </c>
      <c r="G1601" s="31">
        <v>4</v>
      </c>
      <c r="H1601" s="31" t="s">
        <v>9253</v>
      </c>
      <c r="I1601" s="31" t="s">
        <v>9254</v>
      </c>
      <c r="J1601" s="33" t="str">
        <f t="shared" si="24"/>
        <v>https://aiche.onlinelibrary.wiley.com/doi/abs/10.1002/prs.10467</v>
      </c>
    </row>
    <row r="1602" spans="1:10" ht="47.5" customHeight="1" x14ac:dyDescent="0.35">
      <c r="A1602" s="31">
        <v>1601</v>
      </c>
      <c r="B1602" s="31">
        <v>2011</v>
      </c>
      <c r="C1602" s="32" t="s">
        <v>6030</v>
      </c>
      <c r="D1602" s="32" t="s">
        <v>9256</v>
      </c>
      <c r="E1602" s="96" t="s">
        <v>9255</v>
      </c>
      <c r="F1602" s="31">
        <v>30</v>
      </c>
      <c r="G1602" s="31">
        <v>4</v>
      </c>
      <c r="H1602" s="31" t="s">
        <v>9257</v>
      </c>
      <c r="I1602" s="31" t="s">
        <v>9258</v>
      </c>
      <c r="J1602" s="33" t="str">
        <f t="shared" si="24"/>
        <v>https://aiche.onlinelibrary.wiley.com/doi/abs/10.1002/prs.10486</v>
      </c>
    </row>
    <row r="1603" spans="1:10" ht="47.5" customHeight="1" x14ac:dyDescent="0.35">
      <c r="A1603" s="31">
        <v>1602</v>
      </c>
      <c r="B1603" s="31">
        <v>2011</v>
      </c>
      <c r="C1603" s="32" t="s">
        <v>6030</v>
      </c>
      <c r="D1603" s="32" t="s">
        <v>9259</v>
      </c>
      <c r="E1603" s="96" t="s">
        <v>1816</v>
      </c>
      <c r="F1603" s="31">
        <v>30</v>
      </c>
      <c r="G1603" s="31">
        <v>4</v>
      </c>
      <c r="H1603" s="31" t="s">
        <v>9260</v>
      </c>
      <c r="I1603" s="31" t="s">
        <v>9261</v>
      </c>
      <c r="J1603" s="33" t="str">
        <f t="shared" ref="J1603:J1666" si="25">HYPERLINK(I1603)</f>
        <v>https://aiche.onlinelibrary.wiley.com/doi/abs/10.1002/prs.10469</v>
      </c>
    </row>
    <row r="1604" spans="1:10" ht="47.5" customHeight="1" x14ac:dyDescent="0.35">
      <c r="A1604" s="31">
        <v>1603</v>
      </c>
      <c r="B1604" s="31">
        <v>2011</v>
      </c>
      <c r="C1604" s="32" t="s">
        <v>6030</v>
      </c>
      <c r="D1604" s="32" t="s">
        <v>9263</v>
      </c>
      <c r="E1604" s="96" t="s">
        <v>9262</v>
      </c>
      <c r="F1604" s="31">
        <v>30</v>
      </c>
      <c r="G1604" s="31">
        <v>4</v>
      </c>
      <c r="H1604" s="31" t="s">
        <v>9264</v>
      </c>
      <c r="I1604" s="31" t="s">
        <v>9265</v>
      </c>
      <c r="J1604" s="33" t="str">
        <f t="shared" si="25"/>
        <v>https://aiche.onlinelibrary.wiley.com/doi/abs/10.1002/prs.10484</v>
      </c>
    </row>
    <row r="1605" spans="1:10" ht="47.5" customHeight="1" x14ac:dyDescent="0.35">
      <c r="A1605" s="31">
        <v>1604</v>
      </c>
      <c r="B1605" s="31">
        <v>2011</v>
      </c>
      <c r="C1605" s="32" t="s">
        <v>6030</v>
      </c>
      <c r="D1605" s="32" t="s">
        <v>9267</v>
      </c>
      <c r="E1605" s="96" t="s">
        <v>9266</v>
      </c>
      <c r="F1605" s="31">
        <v>30</v>
      </c>
      <c r="G1605" s="31">
        <v>4</v>
      </c>
      <c r="H1605" s="31" t="s">
        <v>9268</v>
      </c>
      <c r="I1605" s="31" t="s">
        <v>9269</v>
      </c>
      <c r="J1605" s="33" t="str">
        <f t="shared" si="25"/>
        <v>https://aiche.onlinelibrary.wiley.com/doi/abs/10.1002/prs.10492</v>
      </c>
    </row>
    <row r="1606" spans="1:10" ht="47.5" customHeight="1" x14ac:dyDescent="0.35">
      <c r="A1606" s="31">
        <v>1605</v>
      </c>
      <c r="B1606" s="31">
        <v>2011</v>
      </c>
      <c r="C1606" s="32" t="s">
        <v>6030</v>
      </c>
      <c r="D1606" s="32" t="s">
        <v>9271</v>
      </c>
      <c r="E1606" s="96" t="s">
        <v>9270</v>
      </c>
      <c r="F1606" s="31">
        <v>30</v>
      </c>
      <c r="G1606" s="31">
        <v>4</v>
      </c>
      <c r="H1606" s="31" t="s">
        <v>9272</v>
      </c>
      <c r="I1606" s="31" t="s">
        <v>9273</v>
      </c>
      <c r="J1606" s="33" t="str">
        <f t="shared" si="25"/>
        <v>https://aiche.onlinelibrary.wiley.com/doi/abs/10.1002/prs.10495</v>
      </c>
    </row>
    <row r="1607" spans="1:10" ht="47.5" customHeight="1" x14ac:dyDescent="0.35">
      <c r="A1607" s="31">
        <v>1606</v>
      </c>
      <c r="B1607" s="31">
        <v>2011</v>
      </c>
      <c r="C1607" s="32" t="s">
        <v>6030</v>
      </c>
      <c r="D1607" s="32" t="s">
        <v>9275</v>
      </c>
      <c r="E1607" s="96" t="s">
        <v>9274</v>
      </c>
      <c r="F1607" s="31">
        <v>30</v>
      </c>
      <c r="G1607" s="31">
        <v>4</v>
      </c>
      <c r="H1607" s="31" t="s">
        <v>9276</v>
      </c>
      <c r="I1607" s="31" t="s">
        <v>9277</v>
      </c>
      <c r="J1607" s="33" t="str">
        <f t="shared" si="25"/>
        <v>https://aiche.onlinelibrary.wiley.com/doi/abs/10.1002/prs.10476</v>
      </c>
    </row>
    <row r="1608" spans="1:10" ht="47.5" customHeight="1" x14ac:dyDescent="0.35">
      <c r="A1608" s="31">
        <v>1607</v>
      </c>
      <c r="B1608" s="31">
        <v>2011</v>
      </c>
      <c r="C1608" s="32" t="s">
        <v>6030</v>
      </c>
      <c r="D1608" s="32" t="s">
        <v>9279</v>
      </c>
      <c r="E1608" s="96" t="s">
        <v>9278</v>
      </c>
      <c r="F1608" s="31">
        <v>30</v>
      </c>
      <c r="G1608" s="31">
        <v>4</v>
      </c>
      <c r="H1608" s="31" t="s">
        <v>9280</v>
      </c>
      <c r="I1608" s="31" t="s">
        <v>9281</v>
      </c>
      <c r="J1608" s="33" t="str">
        <f t="shared" si="25"/>
        <v>https://aiche.onlinelibrary.wiley.com/doi/abs/10.1002/prs.10479</v>
      </c>
    </row>
    <row r="1609" spans="1:10" ht="47.5" customHeight="1" x14ac:dyDescent="0.35">
      <c r="A1609" s="31">
        <v>1608</v>
      </c>
      <c r="B1609" s="31">
        <v>2011</v>
      </c>
      <c r="C1609" s="32" t="s">
        <v>6030</v>
      </c>
      <c r="D1609" s="32" t="s">
        <v>9283</v>
      </c>
      <c r="E1609" s="96" t="s">
        <v>9282</v>
      </c>
      <c r="F1609" s="31">
        <v>30</v>
      </c>
      <c r="G1609" s="31">
        <v>4</v>
      </c>
      <c r="H1609" s="31" t="s">
        <v>9284</v>
      </c>
      <c r="I1609" s="31" t="s">
        <v>9285</v>
      </c>
      <c r="J1609" s="33" t="str">
        <f t="shared" si="25"/>
        <v>https://aiche.onlinelibrary.wiley.com/doi/abs/10.1002/prs.10459</v>
      </c>
    </row>
    <row r="1610" spans="1:10" ht="47.5" customHeight="1" x14ac:dyDescent="0.35">
      <c r="A1610" s="31">
        <v>1609</v>
      </c>
      <c r="B1610" s="31">
        <v>2011</v>
      </c>
      <c r="C1610" s="32" t="s">
        <v>6030</v>
      </c>
      <c r="D1610" s="32" t="s">
        <v>9287</v>
      </c>
      <c r="E1610" s="96" t="s">
        <v>9286</v>
      </c>
      <c r="F1610" s="31">
        <v>30</v>
      </c>
      <c r="G1610" s="31">
        <v>4</v>
      </c>
      <c r="H1610" s="31" t="s">
        <v>9044</v>
      </c>
      <c r="I1610" s="31" t="s">
        <v>9288</v>
      </c>
      <c r="J1610" s="33" t="str">
        <f t="shared" si="25"/>
        <v>https://aiche.onlinelibrary.wiley.com/doi/abs/10.1002/prs.10472</v>
      </c>
    </row>
    <row r="1611" spans="1:10" ht="47.5" customHeight="1" x14ac:dyDescent="0.35">
      <c r="A1611" s="31">
        <v>1610</v>
      </c>
      <c r="B1611" s="31">
        <v>2011</v>
      </c>
      <c r="C1611" s="32" t="s">
        <v>6030</v>
      </c>
      <c r="D1611" s="32" t="s">
        <v>9289</v>
      </c>
      <c r="E1611" s="96" t="s">
        <v>1128</v>
      </c>
      <c r="F1611" s="31">
        <v>30</v>
      </c>
      <c r="G1611" s="31">
        <v>4</v>
      </c>
      <c r="H1611" s="31" t="s">
        <v>9290</v>
      </c>
      <c r="I1611" s="31" t="s">
        <v>9291</v>
      </c>
      <c r="J1611" s="33" t="str">
        <f t="shared" si="25"/>
        <v>https://aiche.onlinelibrary.wiley.com/doi/abs/10.1002/prs.10474</v>
      </c>
    </row>
    <row r="1612" spans="1:10" ht="47.5" customHeight="1" x14ac:dyDescent="0.35">
      <c r="A1612" s="31">
        <v>1611</v>
      </c>
      <c r="B1612" s="31">
        <v>2011</v>
      </c>
      <c r="C1612" s="32" t="s">
        <v>6030</v>
      </c>
      <c r="D1612" s="32" t="s">
        <v>9292</v>
      </c>
      <c r="E1612" s="96"/>
      <c r="F1612" s="31">
        <v>30</v>
      </c>
      <c r="G1612" s="31">
        <v>4</v>
      </c>
      <c r="H1612" s="31" t="s">
        <v>9293</v>
      </c>
      <c r="I1612" s="31" t="s">
        <v>9294</v>
      </c>
      <c r="J1612" s="33" t="str">
        <f t="shared" si="25"/>
        <v>https://aiche.onlinelibrary.wiley.com/doi/abs/10.1002/prs.10489</v>
      </c>
    </row>
    <row r="1613" spans="1:10" ht="47.5" customHeight="1" x14ac:dyDescent="0.35">
      <c r="A1613" s="31">
        <v>1612</v>
      </c>
      <c r="B1613" s="31">
        <v>2011</v>
      </c>
      <c r="C1613" s="32" t="s">
        <v>6030</v>
      </c>
      <c r="D1613" s="32" t="s">
        <v>9296</v>
      </c>
      <c r="E1613" s="96" t="s">
        <v>9295</v>
      </c>
      <c r="F1613" s="31">
        <v>30</v>
      </c>
      <c r="G1613" s="31">
        <v>4</v>
      </c>
      <c r="H1613" s="31" t="s">
        <v>9297</v>
      </c>
      <c r="I1613" s="31" t="s">
        <v>9298</v>
      </c>
      <c r="J1613" s="33" t="str">
        <f t="shared" si="25"/>
        <v>https://aiche.onlinelibrary.wiley.com/doi/abs/10.1002/prs.10498</v>
      </c>
    </row>
    <row r="1614" spans="1:10" ht="47.5" customHeight="1" x14ac:dyDescent="0.35">
      <c r="A1614" s="31">
        <v>1613</v>
      </c>
      <c r="B1614" s="31">
        <v>2011</v>
      </c>
      <c r="C1614" s="32" t="s">
        <v>6030</v>
      </c>
      <c r="D1614" s="32" t="s">
        <v>9300</v>
      </c>
      <c r="E1614" s="96" t="s">
        <v>9299</v>
      </c>
      <c r="F1614" s="31">
        <v>30</v>
      </c>
      <c r="G1614" s="31">
        <v>4</v>
      </c>
      <c r="H1614" s="31" t="s">
        <v>9301</v>
      </c>
      <c r="I1614" s="31" t="s">
        <v>9302</v>
      </c>
      <c r="J1614" s="33" t="str">
        <f t="shared" si="25"/>
        <v>https://aiche.onlinelibrary.wiley.com/doi/abs/10.1002/prs.10491</v>
      </c>
    </row>
    <row r="1615" spans="1:10" ht="47.5" customHeight="1" x14ac:dyDescent="0.35">
      <c r="A1615" s="31">
        <v>1614</v>
      </c>
      <c r="B1615" s="31">
        <v>2011</v>
      </c>
      <c r="C1615" s="32" t="s">
        <v>6030</v>
      </c>
      <c r="D1615" s="32" t="s">
        <v>9303</v>
      </c>
      <c r="E1615" s="96"/>
      <c r="F1615" s="31">
        <v>30</v>
      </c>
      <c r="G1615" s="31">
        <v>4</v>
      </c>
      <c r="H1615" s="31" t="s">
        <v>9304</v>
      </c>
      <c r="I1615" s="31" t="s">
        <v>9305</v>
      </c>
      <c r="J1615" s="33" t="str">
        <f t="shared" si="25"/>
        <v>https://aiche.onlinelibrary.wiley.com/doi/abs/10.1002/prs.10497</v>
      </c>
    </row>
    <row r="1616" spans="1:10" ht="47.5" customHeight="1" x14ac:dyDescent="0.35">
      <c r="A1616" s="31">
        <v>1615</v>
      </c>
      <c r="B1616" s="31">
        <v>2012</v>
      </c>
      <c r="C1616" s="32" t="s">
        <v>6030</v>
      </c>
      <c r="D1616" s="32" t="s">
        <v>8589</v>
      </c>
      <c r="E1616" s="96" t="s">
        <v>7076</v>
      </c>
      <c r="F1616" s="31">
        <v>31</v>
      </c>
      <c r="G1616" s="31">
        <v>1</v>
      </c>
      <c r="H1616" s="31" t="s">
        <v>5851</v>
      </c>
      <c r="I1616" s="31" t="s">
        <v>9306</v>
      </c>
      <c r="J1616" s="33" t="str">
        <f t="shared" si="25"/>
        <v>https://aiche.onlinelibrary.wiley.com/doi/abs/10.1002/prs.11483</v>
      </c>
    </row>
    <row r="1617" spans="1:10" ht="47.5" customHeight="1" x14ac:dyDescent="0.35">
      <c r="A1617" s="31">
        <v>1616</v>
      </c>
      <c r="B1617" s="31">
        <v>2012</v>
      </c>
      <c r="C1617" s="32" t="s">
        <v>6030</v>
      </c>
      <c r="D1617" s="32" t="s">
        <v>9307</v>
      </c>
      <c r="E1617" s="96" t="s">
        <v>1816</v>
      </c>
      <c r="F1617" s="31">
        <v>31</v>
      </c>
      <c r="G1617" s="31">
        <v>1</v>
      </c>
      <c r="H1617" s="31" t="s">
        <v>5855</v>
      </c>
      <c r="I1617" s="31" t="s">
        <v>9308</v>
      </c>
      <c r="J1617" s="33" t="str">
        <f t="shared" si="25"/>
        <v>https://aiche.onlinelibrary.wiley.com/doi/abs/10.1002/prs.10501</v>
      </c>
    </row>
    <row r="1618" spans="1:10" ht="47.5" customHeight="1" x14ac:dyDescent="0.35">
      <c r="A1618" s="31">
        <v>1617</v>
      </c>
      <c r="B1618" s="31">
        <v>2012</v>
      </c>
      <c r="C1618" s="32" t="s">
        <v>6030</v>
      </c>
      <c r="D1618" s="32" t="s">
        <v>9310</v>
      </c>
      <c r="E1618" s="96" t="s">
        <v>9309</v>
      </c>
      <c r="F1618" s="31">
        <v>31</v>
      </c>
      <c r="G1618" s="31">
        <v>1</v>
      </c>
      <c r="H1618" s="31" t="s">
        <v>9311</v>
      </c>
      <c r="I1618" s="31" t="s">
        <v>9312</v>
      </c>
      <c r="J1618" s="33" t="str">
        <f t="shared" si="25"/>
        <v>https://aiche.onlinelibrary.wiley.com/doi/abs/10.1002/prs.10392</v>
      </c>
    </row>
    <row r="1619" spans="1:10" ht="47.5" customHeight="1" x14ac:dyDescent="0.35">
      <c r="A1619" s="31">
        <v>1618</v>
      </c>
      <c r="B1619" s="31">
        <v>2012</v>
      </c>
      <c r="C1619" s="32" t="s">
        <v>6030</v>
      </c>
      <c r="D1619" s="32" t="s">
        <v>9314</v>
      </c>
      <c r="E1619" s="96" t="s">
        <v>9313</v>
      </c>
      <c r="F1619" s="31">
        <v>31</v>
      </c>
      <c r="G1619" s="31">
        <v>1</v>
      </c>
      <c r="H1619" s="31" t="s">
        <v>9315</v>
      </c>
      <c r="I1619" s="31" t="s">
        <v>9316</v>
      </c>
      <c r="J1619" s="33" t="str">
        <f t="shared" si="25"/>
        <v>https://aiche.onlinelibrary.wiley.com/doi/abs/10.1002/prs.10502</v>
      </c>
    </row>
    <row r="1620" spans="1:10" ht="47.5" customHeight="1" x14ac:dyDescent="0.35">
      <c r="A1620" s="31">
        <v>1619</v>
      </c>
      <c r="B1620" s="31">
        <v>2012</v>
      </c>
      <c r="C1620" s="32" t="s">
        <v>6030</v>
      </c>
      <c r="D1620" s="32" t="s">
        <v>9318</v>
      </c>
      <c r="E1620" s="96" t="s">
        <v>9317</v>
      </c>
      <c r="F1620" s="31">
        <v>31</v>
      </c>
      <c r="G1620" s="31">
        <v>1</v>
      </c>
      <c r="H1620" s="31" t="s">
        <v>9319</v>
      </c>
      <c r="I1620" s="31" t="s">
        <v>9320</v>
      </c>
      <c r="J1620" s="33" t="str">
        <f t="shared" si="25"/>
        <v>https://aiche.onlinelibrary.wiley.com/doi/abs/10.1002/prs.10485</v>
      </c>
    </row>
    <row r="1621" spans="1:10" ht="47.5" customHeight="1" x14ac:dyDescent="0.35">
      <c r="A1621" s="31">
        <v>1620</v>
      </c>
      <c r="B1621" s="31">
        <v>2012</v>
      </c>
      <c r="C1621" s="32" t="s">
        <v>6030</v>
      </c>
      <c r="D1621" s="32" t="s">
        <v>9322</v>
      </c>
      <c r="E1621" s="96" t="s">
        <v>9321</v>
      </c>
      <c r="F1621" s="31">
        <v>31</v>
      </c>
      <c r="G1621" s="31">
        <v>1</v>
      </c>
      <c r="H1621" s="31" t="s">
        <v>9323</v>
      </c>
      <c r="I1621" s="31" t="s">
        <v>9324</v>
      </c>
      <c r="J1621" s="33" t="str">
        <f t="shared" si="25"/>
        <v>https://aiche.onlinelibrary.wiley.com/doi/abs/10.1002/prs.10503</v>
      </c>
    </row>
    <row r="1622" spans="1:10" ht="47.5" customHeight="1" x14ac:dyDescent="0.35">
      <c r="A1622" s="31">
        <v>1621</v>
      </c>
      <c r="B1622" s="31">
        <v>2012</v>
      </c>
      <c r="C1622" s="32" t="s">
        <v>6030</v>
      </c>
      <c r="D1622" s="32" t="s">
        <v>9326</v>
      </c>
      <c r="E1622" s="96" t="s">
        <v>9325</v>
      </c>
      <c r="F1622" s="31">
        <v>31</v>
      </c>
      <c r="G1622" s="31">
        <v>1</v>
      </c>
      <c r="H1622" s="31" t="s">
        <v>9327</v>
      </c>
      <c r="I1622" s="31" t="s">
        <v>9328</v>
      </c>
      <c r="J1622" s="33" t="str">
        <f t="shared" si="25"/>
        <v>https://aiche.onlinelibrary.wiley.com/doi/abs/10.1002/prs.10500</v>
      </c>
    </row>
    <row r="1623" spans="1:10" ht="47.5" customHeight="1" x14ac:dyDescent="0.35">
      <c r="A1623" s="31">
        <v>1622</v>
      </c>
      <c r="B1623" s="31">
        <v>2012</v>
      </c>
      <c r="C1623" s="32" t="s">
        <v>6030</v>
      </c>
      <c r="D1623" s="32" t="s">
        <v>9329</v>
      </c>
      <c r="E1623" s="96" t="s">
        <v>9282</v>
      </c>
      <c r="F1623" s="31">
        <v>31</v>
      </c>
      <c r="G1623" s="31">
        <v>1</v>
      </c>
      <c r="H1623" s="31" t="s">
        <v>9330</v>
      </c>
      <c r="I1623" s="31" t="s">
        <v>9331</v>
      </c>
      <c r="J1623" s="33" t="str">
        <f t="shared" si="25"/>
        <v>https://aiche.onlinelibrary.wiley.com/doi/abs/10.1002/prs.10478</v>
      </c>
    </row>
    <row r="1624" spans="1:10" ht="47.5" customHeight="1" x14ac:dyDescent="0.35">
      <c r="A1624" s="31">
        <v>1623</v>
      </c>
      <c r="B1624" s="31">
        <v>2012</v>
      </c>
      <c r="C1624" s="32" t="s">
        <v>6030</v>
      </c>
      <c r="D1624" s="32" t="s">
        <v>9333</v>
      </c>
      <c r="E1624" s="96" t="s">
        <v>9332</v>
      </c>
      <c r="F1624" s="31">
        <v>31</v>
      </c>
      <c r="G1624" s="31">
        <v>1</v>
      </c>
      <c r="H1624" s="31" t="s">
        <v>8823</v>
      </c>
      <c r="I1624" s="31" t="s">
        <v>9334</v>
      </c>
      <c r="J1624" s="33" t="str">
        <f t="shared" si="25"/>
        <v>https://aiche.onlinelibrary.wiley.com/doi/abs/10.1002/prs.10465</v>
      </c>
    </row>
    <row r="1625" spans="1:10" ht="47.5" customHeight="1" x14ac:dyDescent="0.35">
      <c r="A1625" s="31">
        <v>1624</v>
      </c>
      <c r="B1625" s="31">
        <v>2012</v>
      </c>
      <c r="C1625" s="32" t="s">
        <v>6030</v>
      </c>
      <c r="D1625" s="32" t="s">
        <v>9335</v>
      </c>
      <c r="E1625" s="96" t="s">
        <v>9282</v>
      </c>
      <c r="F1625" s="31">
        <v>31</v>
      </c>
      <c r="G1625" s="31">
        <v>1</v>
      </c>
      <c r="H1625" s="31" t="s">
        <v>9336</v>
      </c>
      <c r="I1625" s="31" t="s">
        <v>9337</v>
      </c>
      <c r="J1625" s="33" t="str">
        <f t="shared" si="25"/>
        <v>https://aiche.onlinelibrary.wiley.com/doi/abs/10.1002/prs.10468</v>
      </c>
    </row>
    <row r="1626" spans="1:10" ht="47.5" customHeight="1" x14ac:dyDescent="0.35">
      <c r="A1626" s="31">
        <v>1625</v>
      </c>
      <c r="B1626" s="31">
        <v>2012</v>
      </c>
      <c r="C1626" s="32" t="s">
        <v>6030</v>
      </c>
      <c r="D1626" s="32" t="s">
        <v>9338</v>
      </c>
      <c r="E1626" s="96" t="s">
        <v>9282</v>
      </c>
      <c r="F1626" s="31">
        <v>31</v>
      </c>
      <c r="G1626" s="31">
        <v>1</v>
      </c>
      <c r="H1626" s="31" t="s">
        <v>9339</v>
      </c>
      <c r="I1626" s="31" t="s">
        <v>9340</v>
      </c>
      <c r="J1626" s="33" t="str">
        <f t="shared" si="25"/>
        <v>https://aiche.onlinelibrary.wiley.com/doi/abs/10.1002/prs.10499</v>
      </c>
    </row>
    <row r="1627" spans="1:10" ht="47.5" customHeight="1" x14ac:dyDescent="0.35">
      <c r="A1627" s="31">
        <v>1626</v>
      </c>
      <c r="B1627" s="31">
        <v>2012</v>
      </c>
      <c r="C1627" s="32" t="s">
        <v>6030</v>
      </c>
      <c r="D1627" s="32" t="s">
        <v>9342</v>
      </c>
      <c r="E1627" s="96" t="s">
        <v>9341</v>
      </c>
      <c r="F1627" s="31">
        <v>31</v>
      </c>
      <c r="G1627" s="31">
        <v>1</v>
      </c>
      <c r="H1627" s="31" t="s">
        <v>9343</v>
      </c>
      <c r="I1627" s="31" t="s">
        <v>9344</v>
      </c>
      <c r="J1627" s="33" t="str">
        <f t="shared" si="25"/>
        <v>https://aiche.onlinelibrary.wiley.com/doi/abs/10.1002/prs.10493</v>
      </c>
    </row>
    <row r="1628" spans="1:10" ht="47.5" customHeight="1" x14ac:dyDescent="0.35">
      <c r="A1628" s="31">
        <v>1627</v>
      </c>
      <c r="B1628" s="31">
        <v>2012</v>
      </c>
      <c r="C1628" s="32" t="s">
        <v>6030</v>
      </c>
      <c r="D1628" s="32" t="s">
        <v>9346</v>
      </c>
      <c r="E1628" s="96" t="s">
        <v>9345</v>
      </c>
      <c r="F1628" s="31">
        <v>31</v>
      </c>
      <c r="G1628" s="31">
        <v>1</v>
      </c>
      <c r="H1628" s="31" t="s">
        <v>6522</v>
      </c>
      <c r="I1628" s="31" t="s">
        <v>9347</v>
      </c>
      <c r="J1628" s="33" t="str">
        <f t="shared" si="25"/>
        <v>https://aiche.onlinelibrary.wiley.com/doi/abs/10.1002/prs.10487</v>
      </c>
    </row>
    <row r="1629" spans="1:10" ht="47.5" customHeight="1" x14ac:dyDescent="0.35">
      <c r="A1629" s="31">
        <v>1628</v>
      </c>
      <c r="B1629" s="31">
        <v>2012</v>
      </c>
      <c r="C1629" s="32" t="s">
        <v>6030</v>
      </c>
      <c r="D1629" s="32" t="s">
        <v>9348</v>
      </c>
      <c r="E1629" s="96"/>
      <c r="F1629" s="31">
        <v>31</v>
      </c>
      <c r="G1629" s="31">
        <v>1</v>
      </c>
      <c r="H1629" s="31" t="s">
        <v>9349</v>
      </c>
      <c r="I1629" s="31" t="s">
        <v>9350</v>
      </c>
      <c r="J1629" s="33" t="str">
        <f t="shared" si="25"/>
        <v>https://aiche.onlinelibrary.wiley.com/doi/abs/10.1002/prs.10490</v>
      </c>
    </row>
    <row r="1630" spans="1:10" ht="47.5" customHeight="1" x14ac:dyDescent="0.35">
      <c r="A1630" s="31">
        <v>1629</v>
      </c>
      <c r="B1630" s="31">
        <v>2012</v>
      </c>
      <c r="C1630" s="32" t="s">
        <v>6030</v>
      </c>
      <c r="D1630" s="32" t="s">
        <v>8589</v>
      </c>
      <c r="E1630" s="96" t="s">
        <v>8354</v>
      </c>
      <c r="F1630" s="31">
        <v>31</v>
      </c>
      <c r="G1630" s="31">
        <v>2</v>
      </c>
      <c r="H1630" s="31" t="s">
        <v>8850</v>
      </c>
      <c r="I1630" s="31" t="s">
        <v>9351</v>
      </c>
      <c r="J1630" s="33" t="str">
        <f t="shared" si="25"/>
        <v>https://aiche.onlinelibrary.wiley.com/doi/abs/10.1002/prs.11490</v>
      </c>
    </row>
    <row r="1631" spans="1:10" ht="47.5" customHeight="1" x14ac:dyDescent="0.35">
      <c r="A1631" s="31">
        <v>1630</v>
      </c>
      <c r="B1631" s="31">
        <v>2012</v>
      </c>
      <c r="C1631" s="32" t="s">
        <v>6030</v>
      </c>
      <c r="D1631" s="32" t="s">
        <v>9353</v>
      </c>
      <c r="E1631" s="96" t="s">
        <v>9352</v>
      </c>
      <c r="F1631" s="31">
        <v>31</v>
      </c>
      <c r="G1631" s="31">
        <v>2</v>
      </c>
      <c r="H1631" s="31" t="s">
        <v>9093</v>
      </c>
      <c r="I1631" s="31" t="s">
        <v>9354</v>
      </c>
      <c r="J1631" s="33" t="str">
        <f t="shared" si="25"/>
        <v>https://aiche.onlinelibrary.wiley.com/doi/abs/10.1002/prs.11491</v>
      </c>
    </row>
    <row r="1632" spans="1:10" ht="47.5" customHeight="1" x14ac:dyDescent="0.35">
      <c r="A1632" s="31">
        <v>1631</v>
      </c>
      <c r="B1632" s="31">
        <v>2012</v>
      </c>
      <c r="C1632" s="32" t="s">
        <v>6030</v>
      </c>
      <c r="D1632" s="32" t="s">
        <v>9355</v>
      </c>
      <c r="E1632" s="96" t="s">
        <v>9309</v>
      </c>
      <c r="F1632" s="31">
        <v>31</v>
      </c>
      <c r="G1632" s="31">
        <v>2</v>
      </c>
      <c r="H1632" s="31" t="s">
        <v>9356</v>
      </c>
      <c r="I1632" s="31" t="s">
        <v>9357</v>
      </c>
      <c r="J1632" s="33" t="str">
        <f t="shared" si="25"/>
        <v>https://aiche.onlinelibrary.wiley.com/doi/abs/10.1002/prs.11497</v>
      </c>
    </row>
    <row r="1633" spans="1:10" ht="47.5" customHeight="1" x14ac:dyDescent="0.35">
      <c r="A1633" s="31">
        <v>1632</v>
      </c>
      <c r="B1633" s="31">
        <v>2012</v>
      </c>
      <c r="C1633" s="32" t="s">
        <v>6030</v>
      </c>
      <c r="D1633" s="32" t="s">
        <v>9359</v>
      </c>
      <c r="E1633" s="96" t="s">
        <v>9358</v>
      </c>
      <c r="F1633" s="31">
        <v>31</v>
      </c>
      <c r="G1633" s="31">
        <v>2</v>
      </c>
      <c r="H1633" s="31" t="s">
        <v>5430</v>
      </c>
      <c r="I1633" s="31" t="s">
        <v>9360</v>
      </c>
      <c r="J1633" s="33" t="str">
        <f t="shared" si="25"/>
        <v>https://aiche.onlinelibrary.wiley.com/doi/abs/10.1002/prs.11488</v>
      </c>
    </row>
    <row r="1634" spans="1:10" ht="47.5" customHeight="1" x14ac:dyDescent="0.35">
      <c r="A1634" s="31">
        <v>1633</v>
      </c>
      <c r="B1634" s="31">
        <v>2012</v>
      </c>
      <c r="C1634" s="32" t="s">
        <v>6030</v>
      </c>
      <c r="D1634" s="32" t="s">
        <v>9362</v>
      </c>
      <c r="E1634" s="96" t="s">
        <v>9361</v>
      </c>
      <c r="F1634" s="31">
        <v>31</v>
      </c>
      <c r="G1634" s="31">
        <v>2</v>
      </c>
      <c r="H1634" s="31" t="s">
        <v>9363</v>
      </c>
      <c r="I1634" s="31" t="s">
        <v>9364</v>
      </c>
      <c r="J1634" s="33" t="str">
        <f t="shared" si="25"/>
        <v>https://aiche.onlinelibrary.wiley.com/doi/abs/10.1002/prs.11474</v>
      </c>
    </row>
    <row r="1635" spans="1:10" ht="47.5" customHeight="1" x14ac:dyDescent="0.35">
      <c r="A1635" s="31">
        <v>1634</v>
      </c>
      <c r="B1635" s="31">
        <v>2012</v>
      </c>
      <c r="C1635" s="32" t="s">
        <v>6030</v>
      </c>
      <c r="D1635" s="32" t="s">
        <v>9366</v>
      </c>
      <c r="E1635" s="96" t="s">
        <v>9365</v>
      </c>
      <c r="F1635" s="31">
        <v>31</v>
      </c>
      <c r="G1635" s="31">
        <v>2</v>
      </c>
      <c r="H1635" s="31" t="s">
        <v>4582</v>
      </c>
      <c r="I1635" s="31" t="s">
        <v>9367</v>
      </c>
      <c r="J1635" s="33" t="str">
        <f t="shared" si="25"/>
        <v>https://aiche.onlinelibrary.wiley.com/doi/abs/10.1002/prs.10441</v>
      </c>
    </row>
    <row r="1636" spans="1:10" ht="47.5" customHeight="1" x14ac:dyDescent="0.35">
      <c r="A1636" s="31">
        <v>1635</v>
      </c>
      <c r="B1636" s="31">
        <v>2012</v>
      </c>
      <c r="C1636" s="32" t="s">
        <v>6030</v>
      </c>
      <c r="D1636" s="32" t="s">
        <v>9368</v>
      </c>
      <c r="E1636" s="96" t="s">
        <v>3922</v>
      </c>
      <c r="F1636" s="31">
        <v>31</v>
      </c>
      <c r="G1636" s="31">
        <v>2</v>
      </c>
      <c r="H1636" s="31" t="s">
        <v>5127</v>
      </c>
      <c r="I1636" s="31" t="s">
        <v>9369</v>
      </c>
      <c r="J1636" s="33" t="str">
        <f t="shared" si="25"/>
        <v>https://aiche.onlinelibrary.wiley.com/doi/abs/10.1002/prs.10507</v>
      </c>
    </row>
    <row r="1637" spans="1:10" ht="47.5" customHeight="1" x14ac:dyDescent="0.35">
      <c r="A1637" s="31">
        <v>1636</v>
      </c>
      <c r="B1637" s="31">
        <v>2012</v>
      </c>
      <c r="C1637" s="32" t="s">
        <v>6030</v>
      </c>
      <c r="D1637" s="32" t="s">
        <v>9371</v>
      </c>
      <c r="E1637" s="96" t="s">
        <v>9370</v>
      </c>
      <c r="F1637" s="31">
        <v>31</v>
      </c>
      <c r="G1637" s="31">
        <v>2</v>
      </c>
      <c r="H1637" s="31" t="s">
        <v>9372</v>
      </c>
      <c r="I1637" s="31" t="s">
        <v>9373</v>
      </c>
      <c r="J1637" s="33" t="str">
        <f t="shared" si="25"/>
        <v>https://aiche.onlinelibrary.wiley.com/doi/abs/10.1002/prs.11473</v>
      </c>
    </row>
    <row r="1638" spans="1:10" ht="47.5" customHeight="1" x14ac:dyDescent="0.35">
      <c r="A1638" s="31">
        <v>1637</v>
      </c>
      <c r="B1638" s="31">
        <v>2012</v>
      </c>
      <c r="C1638" s="32" t="s">
        <v>6030</v>
      </c>
      <c r="D1638" s="32" t="s">
        <v>9375</v>
      </c>
      <c r="E1638" s="96" t="s">
        <v>9374</v>
      </c>
      <c r="F1638" s="31">
        <v>31</v>
      </c>
      <c r="G1638" s="31">
        <v>2</v>
      </c>
      <c r="H1638" s="31" t="s">
        <v>9376</v>
      </c>
      <c r="I1638" s="31" t="s">
        <v>9377</v>
      </c>
      <c r="J1638" s="33" t="str">
        <f t="shared" si="25"/>
        <v>https://aiche.onlinelibrary.wiley.com/doi/abs/10.1002/prs.11477</v>
      </c>
    </row>
    <row r="1639" spans="1:10" ht="47.5" customHeight="1" x14ac:dyDescent="0.35">
      <c r="A1639" s="31">
        <v>1638</v>
      </c>
      <c r="B1639" s="31">
        <v>2012</v>
      </c>
      <c r="C1639" s="32" t="s">
        <v>6030</v>
      </c>
      <c r="D1639" s="32" t="s">
        <v>9378</v>
      </c>
      <c r="E1639" s="96" t="s">
        <v>8574</v>
      </c>
      <c r="F1639" s="31">
        <v>31</v>
      </c>
      <c r="G1639" s="31">
        <v>2</v>
      </c>
      <c r="H1639" s="31" t="s">
        <v>1493</v>
      </c>
      <c r="I1639" s="31" t="s">
        <v>9379</v>
      </c>
      <c r="J1639" s="33" t="str">
        <f t="shared" si="25"/>
        <v>https://aiche.onlinelibrary.wiley.com/doi/abs/10.1002/prs.11478</v>
      </c>
    </row>
    <row r="1640" spans="1:10" ht="47.5" customHeight="1" x14ac:dyDescent="0.35">
      <c r="A1640" s="31">
        <v>1639</v>
      </c>
      <c r="B1640" s="31">
        <v>2012</v>
      </c>
      <c r="C1640" s="32" t="s">
        <v>6030</v>
      </c>
      <c r="D1640" s="32" t="s">
        <v>9381</v>
      </c>
      <c r="E1640" s="96" t="s">
        <v>9380</v>
      </c>
      <c r="F1640" s="31">
        <v>31</v>
      </c>
      <c r="G1640" s="31">
        <v>2</v>
      </c>
      <c r="H1640" s="31" t="s">
        <v>1551</v>
      </c>
      <c r="I1640" s="31" t="s">
        <v>9382</v>
      </c>
      <c r="J1640" s="33" t="str">
        <f t="shared" si="25"/>
        <v>https://aiche.onlinelibrary.wiley.com/doi/abs/10.1002/prs.11479</v>
      </c>
    </row>
    <row r="1641" spans="1:10" ht="47.5" customHeight="1" x14ac:dyDescent="0.35">
      <c r="A1641" s="31">
        <v>1640</v>
      </c>
      <c r="B1641" s="31">
        <v>2012</v>
      </c>
      <c r="C1641" s="32" t="s">
        <v>6030</v>
      </c>
      <c r="D1641" s="32" t="s">
        <v>9384</v>
      </c>
      <c r="E1641" s="96" t="s">
        <v>9383</v>
      </c>
      <c r="F1641" s="31">
        <v>31</v>
      </c>
      <c r="G1641" s="31">
        <v>2</v>
      </c>
      <c r="H1641" s="31" t="s">
        <v>9385</v>
      </c>
      <c r="I1641" s="31" t="s">
        <v>9386</v>
      </c>
      <c r="J1641" s="33" t="str">
        <f t="shared" si="25"/>
        <v>https://aiche.onlinelibrary.wiley.com/doi/abs/10.1002/prs.10506</v>
      </c>
    </row>
    <row r="1642" spans="1:10" ht="47.5" customHeight="1" x14ac:dyDescent="0.35">
      <c r="A1642" s="31">
        <v>1641</v>
      </c>
      <c r="B1642" s="31">
        <v>2012</v>
      </c>
      <c r="C1642" s="32" t="s">
        <v>6030</v>
      </c>
      <c r="D1642" s="32" t="s">
        <v>9387</v>
      </c>
      <c r="E1642" s="96" t="s">
        <v>3155</v>
      </c>
      <c r="F1642" s="31">
        <v>31</v>
      </c>
      <c r="G1642" s="31">
        <v>2</v>
      </c>
      <c r="H1642" s="31" t="s">
        <v>9388</v>
      </c>
      <c r="I1642" s="31" t="s">
        <v>9389</v>
      </c>
      <c r="J1642" s="33" t="str">
        <f t="shared" si="25"/>
        <v>https://aiche.onlinelibrary.wiley.com/doi/abs/10.1002/prs.11475</v>
      </c>
    </row>
    <row r="1643" spans="1:10" ht="47.5" customHeight="1" x14ac:dyDescent="0.35">
      <c r="A1643" s="31">
        <v>1642</v>
      </c>
      <c r="B1643" s="31">
        <v>2012</v>
      </c>
      <c r="C1643" s="32" t="s">
        <v>6030</v>
      </c>
      <c r="D1643" s="32" t="s">
        <v>9391</v>
      </c>
      <c r="E1643" s="96" t="s">
        <v>9390</v>
      </c>
      <c r="F1643" s="31">
        <v>31</v>
      </c>
      <c r="G1643" s="31">
        <v>2</v>
      </c>
      <c r="H1643" s="31" t="s">
        <v>9392</v>
      </c>
      <c r="I1643" s="31" t="s">
        <v>9393</v>
      </c>
      <c r="J1643" s="33" t="str">
        <f t="shared" si="25"/>
        <v>https://aiche.onlinelibrary.wiley.com/doi/abs/10.1002/prs.11476</v>
      </c>
    </row>
    <row r="1644" spans="1:10" ht="47.5" customHeight="1" x14ac:dyDescent="0.35">
      <c r="A1644" s="31">
        <v>1643</v>
      </c>
      <c r="B1644" s="31">
        <v>2012</v>
      </c>
      <c r="C1644" s="32" t="s">
        <v>6030</v>
      </c>
      <c r="D1644" s="32" t="s">
        <v>9395</v>
      </c>
      <c r="E1644" s="96" t="s">
        <v>9394</v>
      </c>
      <c r="F1644" s="31">
        <v>31</v>
      </c>
      <c r="G1644" s="31">
        <v>2</v>
      </c>
      <c r="H1644" s="31" t="s">
        <v>6751</v>
      </c>
      <c r="I1644" s="31" t="s">
        <v>9396</v>
      </c>
      <c r="J1644" s="33" t="str">
        <f t="shared" si="25"/>
        <v>https://aiche.onlinelibrary.wiley.com/doi/abs/10.1002/prs.11480</v>
      </c>
    </row>
    <row r="1645" spans="1:10" ht="47.5" customHeight="1" x14ac:dyDescent="0.35">
      <c r="A1645" s="31">
        <v>1644</v>
      </c>
      <c r="B1645" s="31">
        <v>2012</v>
      </c>
      <c r="C1645" s="32" t="s">
        <v>6030</v>
      </c>
      <c r="D1645" s="32" t="s">
        <v>9398</v>
      </c>
      <c r="E1645" s="96" t="s">
        <v>9397</v>
      </c>
      <c r="F1645" s="31">
        <v>31</v>
      </c>
      <c r="G1645" s="31">
        <v>2</v>
      </c>
      <c r="H1645" s="31" t="s">
        <v>9399</v>
      </c>
      <c r="I1645" s="31" t="s">
        <v>9400</v>
      </c>
      <c r="J1645" s="33" t="str">
        <f t="shared" si="25"/>
        <v>https://aiche.onlinelibrary.wiley.com/doi/abs/10.1002/prs.11481</v>
      </c>
    </row>
    <row r="1646" spans="1:10" ht="47.5" customHeight="1" x14ac:dyDescent="0.35">
      <c r="A1646" s="31">
        <v>1645</v>
      </c>
      <c r="B1646" s="31">
        <v>2012</v>
      </c>
      <c r="C1646" s="32" t="s">
        <v>6030</v>
      </c>
      <c r="D1646" s="32" t="s">
        <v>9402</v>
      </c>
      <c r="E1646" s="96" t="s">
        <v>9401</v>
      </c>
      <c r="F1646" s="31">
        <v>31</v>
      </c>
      <c r="G1646" s="31">
        <v>2</v>
      </c>
      <c r="H1646" s="31" t="s">
        <v>7612</v>
      </c>
      <c r="I1646" s="31" t="s">
        <v>9403</v>
      </c>
      <c r="J1646" s="33" t="str">
        <f t="shared" si="25"/>
        <v>https://aiche.onlinelibrary.wiley.com/doi/abs/10.1002/prs.10505</v>
      </c>
    </row>
    <row r="1647" spans="1:10" ht="47.5" customHeight="1" x14ac:dyDescent="0.35">
      <c r="A1647" s="31">
        <v>1646</v>
      </c>
      <c r="B1647" s="31">
        <v>2012</v>
      </c>
      <c r="C1647" s="32" t="s">
        <v>6030</v>
      </c>
      <c r="D1647" s="32" t="s">
        <v>9404</v>
      </c>
      <c r="E1647" s="96"/>
      <c r="F1647" s="31">
        <v>31</v>
      </c>
      <c r="G1647" s="31">
        <v>2</v>
      </c>
      <c r="H1647" s="31" t="s">
        <v>9405</v>
      </c>
      <c r="I1647" s="31" t="s">
        <v>9406</v>
      </c>
      <c r="J1647" s="33" t="str">
        <f t="shared" si="25"/>
        <v>https://aiche.onlinelibrary.wiley.com/doi/abs/10.1002/prs.11492</v>
      </c>
    </row>
    <row r="1648" spans="1:10" ht="47.5" customHeight="1" x14ac:dyDescent="0.35">
      <c r="A1648" s="31">
        <v>1647</v>
      </c>
      <c r="B1648" s="31">
        <v>2012</v>
      </c>
      <c r="C1648" s="32" t="s">
        <v>6030</v>
      </c>
      <c r="D1648" s="32" t="s">
        <v>9407</v>
      </c>
      <c r="E1648" s="96"/>
      <c r="F1648" s="31">
        <v>31</v>
      </c>
      <c r="G1648" s="31">
        <v>2</v>
      </c>
      <c r="H1648" s="31" t="s">
        <v>9408</v>
      </c>
      <c r="I1648" s="31" t="s">
        <v>9409</v>
      </c>
      <c r="J1648" s="33" t="str">
        <f t="shared" si="25"/>
        <v>https://aiche.onlinelibrary.wiley.com/doi/abs/10.1002/prs.11489</v>
      </c>
    </row>
    <row r="1649" spans="1:10" ht="47.5" customHeight="1" x14ac:dyDescent="0.35">
      <c r="A1649" s="31">
        <v>1648</v>
      </c>
      <c r="B1649" s="31">
        <v>2012</v>
      </c>
      <c r="C1649" s="32" t="s">
        <v>6030</v>
      </c>
      <c r="D1649" s="32" t="s">
        <v>9411</v>
      </c>
      <c r="E1649" s="96" t="s">
        <v>9410</v>
      </c>
      <c r="F1649" s="31">
        <v>31</v>
      </c>
      <c r="G1649" s="31">
        <v>2</v>
      </c>
      <c r="H1649" s="31" t="s">
        <v>9146</v>
      </c>
      <c r="I1649" s="31" t="s">
        <v>9412</v>
      </c>
      <c r="J1649" s="33" t="str">
        <f t="shared" si="25"/>
        <v>https://aiche.onlinelibrary.wiley.com/doi/abs/10.1002/prs.11484</v>
      </c>
    </row>
    <row r="1650" spans="1:10" ht="47.5" customHeight="1" x14ac:dyDescent="0.35">
      <c r="A1650" s="31">
        <v>1649</v>
      </c>
      <c r="B1650" s="31">
        <v>2012</v>
      </c>
      <c r="C1650" s="32" t="s">
        <v>6030</v>
      </c>
      <c r="D1650" s="32" t="s">
        <v>9414</v>
      </c>
      <c r="E1650" s="96" t="s">
        <v>9413</v>
      </c>
      <c r="F1650" s="31">
        <v>31</v>
      </c>
      <c r="G1650" s="31">
        <v>2</v>
      </c>
      <c r="H1650" s="31" t="s">
        <v>9415</v>
      </c>
      <c r="I1650" s="31" t="s">
        <v>9416</v>
      </c>
      <c r="J1650" s="33" t="str">
        <f t="shared" si="25"/>
        <v>https://aiche.onlinelibrary.wiley.com/doi/abs/10.1002/prs.11482</v>
      </c>
    </row>
    <row r="1651" spans="1:10" ht="47.5" customHeight="1" x14ac:dyDescent="0.35">
      <c r="A1651" s="31">
        <v>1650</v>
      </c>
      <c r="B1651" s="31">
        <v>2012</v>
      </c>
      <c r="C1651" s="32" t="s">
        <v>6030</v>
      </c>
      <c r="D1651" s="32" t="s">
        <v>9418</v>
      </c>
      <c r="E1651" s="96" t="s">
        <v>9417</v>
      </c>
      <c r="F1651" s="31">
        <v>31</v>
      </c>
      <c r="G1651" s="31">
        <v>2</v>
      </c>
      <c r="H1651" s="31" t="s">
        <v>5195</v>
      </c>
      <c r="I1651" s="31" t="s">
        <v>9419</v>
      </c>
      <c r="J1651" s="33" t="str">
        <f t="shared" si="25"/>
        <v>https://aiche.onlinelibrary.wiley.com/doi/abs/10.1002/prs.11471</v>
      </c>
    </row>
    <row r="1652" spans="1:10" ht="47.5" customHeight="1" x14ac:dyDescent="0.35">
      <c r="A1652" s="31">
        <v>1651</v>
      </c>
      <c r="B1652" s="31">
        <v>2012</v>
      </c>
      <c r="C1652" s="32" t="s">
        <v>6030</v>
      </c>
      <c r="D1652" s="32" t="s">
        <v>9421</v>
      </c>
      <c r="E1652" s="96" t="s">
        <v>9420</v>
      </c>
      <c r="F1652" s="31">
        <v>31</v>
      </c>
      <c r="G1652" s="31">
        <v>2</v>
      </c>
      <c r="H1652" s="31" t="s">
        <v>9422</v>
      </c>
      <c r="I1652" s="31" t="s">
        <v>9423</v>
      </c>
      <c r="J1652" s="33" t="str">
        <f t="shared" si="25"/>
        <v>https://aiche.onlinelibrary.wiley.com/doi/abs/10.1002/prs.11472</v>
      </c>
    </row>
    <row r="1653" spans="1:10" ht="47.5" customHeight="1" x14ac:dyDescent="0.35">
      <c r="A1653" s="31">
        <v>1652</v>
      </c>
      <c r="B1653" s="31">
        <v>2012</v>
      </c>
      <c r="C1653" s="32" t="s">
        <v>6030</v>
      </c>
      <c r="D1653" s="32" t="s">
        <v>9424</v>
      </c>
      <c r="E1653" s="96" t="s">
        <v>9178</v>
      </c>
      <c r="F1653" s="31">
        <v>31</v>
      </c>
      <c r="G1653" s="31">
        <v>2</v>
      </c>
      <c r="H1653" s="31" t="s">
        <v>9425</v>
      </c>
      <c r="I1653" s="31" t="s">
        <v>9426</v>
      </c>
      <c r="J1653" s="33" t="str">
        <f t="shared" si="25"/>
        <v>https://aiche.onlinelibrary.wiley.com/doi/abs/10.1002/prs.11486</v>
      </c>
    </row>
    <row r="1654" spans="1:10" ht="47.5" customHeight="1" x14ac:dyDescent="0.35">
      <c r="A1654" s="31">
        <v>1653</v>
      </c>
      <c r="B1654" s="31">
        <v>2012</v>
      </c>
      <c r="C1654" s="32" t="s">
        <v>6030</v>
      </c>
      <c r="D1654" s="32" t="s">
        <v>8589</v>
      </c>
      <c r="E1654" s="96" t="s">
        <v>7076</v>
      </c>
      <c r="F1654" s="31">
        <v>31</v>
      </c>
      <c r="G1654" s="31">
        <v>3</v>
      </c>
      <c r="H1654" s="31" t="s">
        <v>4393</v>
      </c>
      <c r="I1654" s="31" t="s">
        <v>9427</v>
      </c>
      <c r="J1654" s="33" t="str">
        <f t="shared" si="25"/>
        <v>https://aiche.onlinelibrary.wiley.com/doi/abs/10.1002/prs.11514</v>
      </c>
    </row>
    <row r="1655" spans="1:10" ht="47.5" customHeight="1" x14ac:dyDescent="0.35">
      <c r="A1655" s="31">
        <v>1654</v>
      </c>
      <c r="B1655" s="31">
        <v>2012</v>
      </c>
      <c r="C1655" s="32" t="s">
        <v>6030</v>
      </c>
      <c r="D1655" s="32" t="s">
        <v>9429</v>
      </c>
      <c r="E1655" s="96" t="s">
        <v>9428</v>
      </c>
      <c r="F1655" s="31">
        <v>31</v>
      </c>
      <c r="G1655" s="31">
        <v>3</v>
      </c>
      <c r="H1655" s="31" t="s">
        <v>9430</v>
      </c>
      <c r="I1655" s="31" t="s">
        <v>9431</v>
      </c>
      <c r="J1655" s="33" t="str">
        <f t="shared" si="25"/>
        <v>https://aiche.onlinelibrary.wiley.com/doi/abs/10.1002/prs.11505</v>
      </c>
    </row>
    <row r="1656" spans="1:10" ht="47.5" customHeight="1" x14ac:dyDescent="0.35">
      <c r="A1656" s="31">
        <v>1655</v>
      </c>
      <c r="B1656" s="31">
        <v>2012</v>
      </c>
      <c r="C1656" s="32" t="s">
        <v>6030</v>
      </c>
      <c r="D1656" s="32" t="s">
        <v>9433</v>
      </c>
      <c r="E1656" s="96" t="s">
        <v>9432</v>
      </c>
      <c r="F1656" s="31">
        <v>31</v>
      </c>
      <c r="G1656" s="31">
        <v>3</v>
      </c>
      <c r="H1656" s="31" t="s">
        <v>6771</v>
      </c>
      <c r="I1656" s="31" t="s">
        <v>9434</v>
      </c>
      <c r="J1656" s="33" t="str">
        <f t="shared" si="25"/>
        <v>https://aiche.onlinelibrary.wiley.com/doi/abs/10.1002/prs.11509</v>
      </c>
    </row>
    <row r="1657" spans="1:10" ht="47.5" customHeight="1" x14ac:dyDescent="0.35">
      <c r="A1657" s="31">
        <v>1656</v>
      </c>
      <c r="B1657" s="31">
        <v>2012</v>
      </c>
      <c r="C1657" s="32" t="s">
        <v>6030</v>
      </c>
      <c r="D1657" s="32" t="s">
        <v>9436</v>
      </c>
      <c r="E1657" s="96" t="s">
        <v>9435</v>
      </c>
      <c r="F1657" s="31">
        <v>31</v>
      </c>
      <c r="G1657" s="31">
        <v>3</v>
      </c>
      <c r="H1657" s="31" t="s">
        <v>9437</v>
      </c>
      <c r="I1657" s="31" t="s">
        <v>9438</v>
      </c>
      <c r="J1657" s="33" t="str">
        <f t="shared" si="25"/>
        <v>https://aiche.onlinelibrary.wiley.com/doi/abs/10.1002/prs.11510</v>
      </c>
    </row>
    <row r="1658" spans="1:10" ht="47.5" customHeight="1" x14ac:dyDescent="0.35">
      <c r="A1658" s="31">
        <v>1657</v>
      </c>
      <c r="B1658" s="31">
        <v>2012</v>
      </c>
      <c r="C1658" s="32" t="s">
        <v>6030</v>
      </c>
      <c r="D1658" s="32" t="s">
        <v>9440</v>
      </c>
      <c r="E1658" s="96" t="s">
        <v>9439</v>
      </c>
      <c r="F1658" s="31">
        <v>31</v>
      </c>
      <c r="G1658" s="31">
        <v>3</v>
      </c>
      <c r="H1658" s="31" t="s">
        <v>9441</v>
      </c>
      <c r="I1658" s="31" t="s">
        <v>9442</v>
      </c>
      <c r="J1658" s="33" t="str">
        <f t="shared" si="25"/>
        <v>https://aiche.onlinelibrary.wiley.com/doi/abs/10.1002/prs.11485</v>
      </c>
    </row>
    <row r="1659" spans="1:10" ht="47.5" customHeight="1" x14ac:dyDescent="0.35">
      <c r="A1659" s="31">
        <v>1658</v>
      </c>
      <c r="B1659" s="31">
        <v>2012</v>
      </c>
      <c r="C1659" s="32" t="s">
        <v>6030</v>
      </c>
      <c r="D1659" s="32" t="s">
        <v>9443</v>
      </c>
      <c r="E1659" s="96" t="s">
        <v>8566</v>
      </c>
      <c r="F1659" s="31">
        <v>31</v>
      </c>
      <c r="G1659" s="31">
        <v>3</v>
      </c>
      <c r="H1659" s="31" t="s">
        <v>9444</v>
      </c>
      <c r="I1659" s="31" t="s">
        <v>9445</v>
      </c>
      <c r="J1659" s="33" t="str">
        <f t="shared" si="25"/>
        <v>https://aiche.onlinelibrary.wiley.com/doi/abs/10.1002/prs.11493</v>
      </c>
    </row>
    <row r="1660" spans="1:10" ht="47.5" customHeight="1" x14ac:dyDescent="0.35">
      <c r="A1660" s="31">
        <v>1659</v>
      </c>
      <c r="B1660" s="31">
        <v>2012</v>
      </c>
      <c r="C1660" s="32" t="s">
        <v>6030</v>
      </c>
      <c r="D1660" s="32" t="s">
        <v>9447</v>
      </c>
      <c r="E1660" s="96" t="s">
        <v>9446</v>
      </c>
      <c r="F1660" s="31">
        <v>31</v>
      </c>
      <c r="G1660" s="31">
        <v>3</v>
      </c>
      <c r="H1660" s="31" t="s">
        <v>9448</v>
      </c>
      <c r="I1660" s="31" t="s">
        <v>9449</v>
      </c>
      <c r="J1660" s="33" t="str">
        <f t="shared" si="25"/>
        <v>https://aiche.onlinelibrary.wiley.com/doi/abs/10.1002/prs.11500</v>
      </c>
    </row>
    <row r="1661" spans="1:10" ht="47.5" customHeight="1" x14ac:dyDescent="0.35">
      <c r="A1661" s="31">
        <v>1660</v>
      </c>
      <c r="B1661" s="31">
        <v>2012</v>
      </c>
      <c r="C1661" s="32" t="s">
        <v>6030</v>
      </c>
      <c r="D1661" s="32" t="s">
        <v>9450</v>
      </c>
      <c r="E1661" s="96" t="s">
        <v>3922</v>
      </c>
      <c r="F1661" s="31">
        <v>31</v>
      </c>
      <c r="G1661" s="31">
        <v>3</v>
      </c>
      <c r="H1661" s="31" t="s">
        <v>9451</v>
      </c>
      <c r="I1661" s="31" t="s">
        <v>9452</v>
      </c>
      <c r="J1661" s="33" t="str">
        <f t="shared" si="25"/>
        <v>https://aiche.onlinelibrary.wiley.com/doi/abs/10.1002/prs.10504</v>
      </c>
    </row>
    <row r="1662" spans="1:10" ht="47.5" customHeight="1" x14ac:dyDescent="0.35">
      <c r="A1662" s="31">
        <v>1661</v>
      </c>
      <c r="B1662" s="31">
        <v>2012</v>
      </c>
      <c r="C1662" s="32" t="s">
        <v>6030</v>
      </c>
      <c r="D1662" s="32" t="s">
        <v>9454</v>
      </c>
      <c r="E1662" s="96" t="s">
        <v>9453</v>
      </c>
      <c r="F1662" s="31">
        <v>31</v>
      </c>
      <c r="G1662" s="31">
        <v>3</v>
      </c>
      <c r="H1662" s="31" t="s">
        <v>9194</v>
      </c>
      <c r="I1662" s="31" t="s">
        <v>9455</v>
      </c>
      <c r="J1662" s="33" t="str">
        <f t="shared" si="25"/>
        <v>https://aiche.onlinelibrary.wiley.com/doi/abs/10.1002/prs.11494</v>
      </c>
    </row>
    <row r="1663" spans="1:10" ht="47.5" customHeight="1" x14ac:dyDescent="0.35">
      <c r="A1663" s="31">
        <v>1662</v>
      </c>
      <c r="B1663" s="31">
        <v>2012</v>
      </c>
      <c r="C1663" s="32" t="s">
        <v>6030</v>
      </c>
      <c r="D1663" s="32" t="s">
        <v>9456</v>
      </c>
      <c r="E1663" s="96" t="s">
        <v>8983</v>
      </c>
      <c r="F1663" s="31">
        <v>31</v>
      </c>
      <c r="G1663" s="31">
        <v>3</v>
      </c>
      <c r="H1663" s="31" t="s">
        <v>6461</v>
      </c>
      <c r="I1663" s="31" t="s">
        <v>9457</v>
      </c>
      <c r="J1663" s="33" t="str">
        <f t="shared" si="25"/>
        <v>https://aiche.onlinelibrary.wiley.com/doi/abs/10.1002/prs.11495</v>
      </c>
    </row>
    <row r="1664" spans="1:10" ht="47.5" customHeight="1" x14ac:dyDescent="0.35">
      <c r="A1664" s="31">
        <v>1663</v>
      </c>
      <c r="B1664" s="31">
        <v>2012</v>
      </c>
      <c r="C1664" s="32" t="s">
        <v>6030</v>
      </c>
      <c r="D1664" s="32" t="s">
        <v>9458</v>
      </c>
      <c r="E1664" s="96" t="s">
        <v>7978</v>
      </c>
      <c r="F1664" s="31">
        <v>31</v>
      </c>
      <c r="G1664" s="31">
        <v>3</v>
      </c>
      <c r="H1664" s="31" t="s">
        <v>9459</v>
      </c>
      <c r="I1664" s="31" t="s">
        <v>9460</v>
      </c>
      <c r="J1664" s="33" t="str">
        <f t="shared" si="25"/>
        <v>https://aiche.onlinelibrary.wiley.com/doi/abs/10.1002/prs.11508</v>
      </c>
    </row>
    <row r="1665" spans="1:10" ht="47.5" customHeight="1" x14ac:dyDescent="0.35">
      <c r="A1665" s="31">
        <v>1664</v>
      </c>
      <c r="B1665" s="31">
        <v>2012</v>
      </c>
      <c r="C1665" s="32" t="s">
        <v>6030</v>
      </c>
      <c r="D1665" s="32" t="s">
        <v>9461</v>
      </c>
      <c r="E1665" s="96" t="s">
        <v>3922</v>
      </c>
      <c r="F1665" s="31">
        <v>31</v>
      </c>
      <c r="G1665" s="31">
        <v>3</v>
      </c>
      <c r="H1665" s="31" t="s">
        <v>9462</v>
      </c>
      <c r="I1665" s="31" t="s">
        <v>9463</v>
      </c>
      <c r="J1665" s="33" t="str">
        <f t="shared" si="25"/>
        <v>https://aiche.onlinelibrary.wiley.com/doi/abs/10.1002/prs.11498</v>
      </c>
    </row>
    <row r="1666" spans="1:10" ht="47.5" customHeight="1" x14ac:dyDescent="0.35">
      <c r="A1666" s="31">
        <v>1665</v>
      </c>
      <c r="B1666" s="31">
        <v>2012</v>
      </c>
      <c r="C1666" s="32" t="s">
        <v>6030</v>
      </c>
      <c r="D1666" s="32" t="s">
        <v>9464</v>
      </c>
      <c r="E1666" s="96" t="s">
        <v>3922</v>
      </c>
      <c r="F1666" s="31">
        <v>31</v>
      </c>
      <c r="G1666" s="31">
        <v>3</v>
      </c>
      <c r="H1666" s="31" t="s">
        <v>9465</v>
      </c>
      <c r="I1666" s="31" t="s">
        <v>9466</v>
      </c>
      <c r="J1666" s="33" t="str">
        <f t="shared" si="25"/>
        <v>https://aiche.onlinelibrary.wiley.com/doi/abs/10.1002/prs.11506</v>
      </c>
    </row>
    <row r="1667" spans="1:10" ht="47.5" customHeight="1" x14ac:dyDescent="0.35">
      <c r="A1667" s="31">
        <v>1666</v>
      </c>
      <c r="B1667" s="31">
        <v>2012</v>
      </c>
      <c r="C1667" s="32" t="s">
        <v>6030</v>
      </c>
      <c r="D1667" s="32" t="s">
        <v>9467</v>
      </c>
      <c r="E1667" s="96" t="s">
        <v>3922</v>
      </c>
      <c r="F1667" s="31">
        <v>31</v>
      </c>
      <c r="G1667" s="31">
        <v>3</v>
      </c>
      <c r="H1667" s="31" t="s">
        <v>9468</v>
      </c>
      <c r="I1667" s="31" t="s">
        <v>9469</v>
      </c>
      <c r="J1667" s="33" t="str">
        <f t="shared" ref="J1667:J1730" si="26">HYPERLINK(I1667)</f>
        <v>https://aiche.onlinelibrary.wiley.com/doi/abs/10.1002/prs.11487</v>
      </c>
    </row>
    <row r="1668" spans="1:10" ht="47.5" customHeight="1" x14ac:dyDescent="0.35">
      <c r="A1668" s="31">
        <v>1667</v>
      </c>
      <c r="B1668" s="31">
        <v>2012</v>
      </c>
      <c r="C1668" s="32" t="s">
        <v>6030</v>
      </c>
      <c r="D1668" s="32" t="s">
        <v>9471</v>
      </c>
      <c r="E1668" s="96" t="s">
        <v>9470</v>
      </c>
      <c r="F1668" s="31">
        <v>31</v>
      </c>
      <c r="G1668" s="31">
        <v>3</v>
      </c>
      <c r="H1668" s="31" t="s">
        <v>9472</v>
      </c>
      <c r="I1668" s="31" t="s">
        <v>9473</v>
      </c>
      <c r="J1668" s="33" t="str">
        <f t="shared" si="26"/>
        <v>https://aiche.onlinelibrary.wiley.com/doi/abs/10.1002/prs.11511</v>
      </c>
    </row>
    <row r="1669" spans="1:10" ht="47.5" customHeight="1" x14ac:dyDescent="0.35">
      <c r="A1669" s="31">
        <v>1668</v>
      </c>
      <c r="B1669" s="31">
        <v>2012</v>
      </c>
      <c r="C1669" s="32" t="s">
        <v>6030</v>
      </c>
      <c r="D1669" s="32" t="s">
        <v>9475</v>
      </c>
      <c r="E1669" s="96" t="s">
        <v>9474</v>
      </c>
      <c r="F1669" s="31">
        <v>31</v>
      </c>
      <c r="G1669" s="31">
        <v>3</v>
      </c>
      <c r="H1669" s="31" t="s">
        <v>9476</v>
      </c>
      <c r="I1669" s="31" t="s">
        <v>9477</v>
      </c>
      <c r="J1669" s="33" t="str">
        <f t="shared" si="26"/>
        <v>https://aiche.onlinelibrary.wiley.com/doi/abs/10.1002/prs.11499</v>
      </c>
    </row>
    <row r="1670" spans="1:10" ht="47.5" customHeight="1" x14ac:dyDescent="0.35">
      <c r="A1670" s="31">
        <v>1669</v>
      </c>
      <c r="B1670" s="31">
        <v>2012</v>
      </c>
      <c r="C1670" s="32" t="s">
        <v>6030</v>
      </c>
      <c r="D1670" s="32" t="s">
        <v>9479</v>
      </c>
      <c r="E1670" s="96" t="s">
        <v>9478</v>
      </c>
      <c r="F1670" s="31">
        <v>31</v>
      </c>
      <c r="G1670" s="31">
        <v>3</v>
      </c>
      <c r="H1670" s="31" t="s">
        <v>9480</v>
      </c>
      <c r="I1670" s="31" t="s">
        <v>9481</v>
      </c>
      <c r="J1670" s="33" t="str">
        <f t="shared" si="26"/>
        <v>https://aiche.onlinelibrary.wiley.com/doi/abs/10.1002/prs.11502</v>
      </c>
    </row>
    <row r="1671" spans="1:10" ht="47.5" customHeight="1" x14ac:dyDescent="0.35">
      <c r="A1671" s="31">
        <v>1670</v>
      </c>
      <c r="B1671" s="31">
        <v>2012</v>
      </c>
      <c r="C1671" s="32" t="s">
        <v>6030</v>
      </c>
      <c r="D1671" s="32" t="s">
        <v>9482</v>
      </c>
      <c r="E1671" s="96" t="s">
        <v>8327</v>
      </c>
      <c r="F1671" s="31">
        <v>31</v>
      </c>
      <c r="G1671" s="31">
        <v>3</v>
      </c>
      <c r="H1671" s="31" t="s">
        <v>9231</v>
      </c>
      <c r="I1671" s="31" t="s">
        <v>9483</v>
      </c>
      <c r="J1671" s="33" t="str">
        <f t="shared" si="26"/>
        <v>https://aiche.onlinelibrary.wiley.com/doi/abs/10.1002/prs.11507</v>
      </c>
    </row>
    <row r="1672" spans="1:10" ht="47.5" customHeight="1" x14ac:dyDescent="0.35">
      <c r="A1672" s="31">
        <v>1671</v>
      </c>
      <c r="B1672" s="31">
        <v>2012</v>
      </c>
      <c r="C1672" s="32" t="s">
        <v>6030</v>
      </c>
      <c r="D1672" s="32" t="s">
        <v>9485</v>
      </c>
      <c r="E1672" s="96" t="s">
        <v>9484</v>
      </c>
      <c r="F1672" s="31">
        <v>31</v>
      </c>
      <c r="G1672" s="31">
        <v>3</v>
      </c>
      <c r="H1672" s="31" t="s">
        <v>9486</v>
      </c>
      <c r="I1672" s="31" t="s">
        <v>9487</v>
      </c>
      <c r="J1672" s="33" t="str">
        <f t="shared" si="26"/>
        <v>https://aiche.onlinelibrary.wiley.com/doi/abs/10.1002/prs.11496</v>
      </c>
    </row>
    <row r="1673" spans="1:10" ht="47.5" customHeight="1" x14ac:dyDescent="0.35">
      <c r="A1673" s="31">
        <v>1672</v>
      </c>
      <c r="B1673" s="31">
        <v>2012</v>
      </c>
      <c r="C1673" s="32" t="s">
        <v>6030</v>
      </c>
      <c r="D1673" s="32" t="s">
        <v>9489</v>
      </c>
      <c r="E1673" s="96" t="s">
        <v>9488</v>
      </c>
      <c r="F1673" s="31">
        <v>31</v>
      </c>
      <c r="G1673" s="31">
        <v>3</v>
      </c>
      <c r="H1673" s="31" t="s">
        <v>9490</v>
      </c>
      <c r="I1673" s="31" t="s">
        <v>9491</v>
      </c>
      <c r="J1673" s="33" t="str">
        <f t="shared" si="26"/>
        <v>https://aiche.onlinelibrary.wiley.com/doi/abs/10.1002/prs.11501</v>
      </c>
    </row>
    <row r="1674" spans="1:10" ht="47.5" customHeight="1" x14ac:dyDescent="0.35">
      <c r="A1674" s="31">
        <v>1673</v>
      </c>
      <c r="B1674" s="31">
        <v>2012</v>
      </c>
      <c r="C1674" s="32" t="s">
        <v>6030</v>
      </c>
      <c r="D1674" s="32" t="s">
        <v>9492</v>
      </c>
      <c r="E1674" s="96" t="s">
        <v>1553</v>
      </c>
      <c r="F1674" s="31">
        <v>31</v>
      </c>
      <c r="G1674" s="31">
        <v>3</v>
      </c>
      <c r="H1674" s="31" t="s">
        <v>9493</v>
      </c>
      <c r="I1674" s="31" t="s">
        <v>9494</v>
      </c>
      <c r="J1674" s="33" t="str">
        <f t="shared" si="26"/>
        <v>https://aiche.onlinelibrary.wiley.com/doi/abs/10.1002/prs.11503</v>
      </c>
    </row>
    <row r="1675" spans="1:10" ht="47.5" customHeight="1" x14ac:dyDescent="0.35">
      <c r="A1675" s="31">
        <v>1674</v>
      </c>
      <c r="B1675" s="31">
        <v>2012</v>
      </c>
      <c r="C1675" s="32" t="s">
        <v>6030</v>
      </c>
      <c r="D1675" s="32" t="s">
        <v>9496</v>
      </c>
      <c r="E1675" s="96" t="s">
        <v>9495</v>
      </c>
      <c r="F1675" s="31">
        <v>31</v>
      </c>
      <c r="G1675" s="31">
        <v>4</v>
      </c>
      <c r="H1675" s="31" t="s">
        <v>9497</v>
      </c>
      <c r="I1675" s="31" t="s">
        <v>9498</v>
      </c>
      <c r="J1675" s="33" t="str">
        <f t="shared" si="26"/>
        <v>https://aiche.onlinelibrary.wiley.com/doi/abs/10.1002/prs.11541</v>
      </c>
    </row>
    <row r="1676" spans="1:10" ht="47.5" customHeight="1" x14ac:dyDescent="0.35">
      <c r="A1676" s="31">
        <v>1675</v>
      </c>
      <c r="B1676" s="31">
        <v>2012</v>
      </c>
      <c r="C1676" s="32" t="s">
        <v>6030</v>
      </c>
      <c r="D1676" s="32" t="s">
        <v>9499</v>
      </c>
      <c r="E1676" s="96" t="s">
        <v>3922</v>
      </c>
      <c r="F1676" s="31">
        <v>31</v>
      </c>
      <c r="G1676" s="31">
        <v>4</v>
      </c>
      <c r="H1676" s="31" t="s">
        <v>9500</v>
      </c>
      <c r="I1676" s="31" t="s">
        <v>9501</v>
      </c>
      <c r="J1676" s="33" t="str">
        <f t="shared" si="26"/>
        <v>https://aiche.onlinelibrary.wiley.com/doi/abs/10.1002/prs.11516</v>
      </c>
    </row>
    <row r="1677" spans="1:10" ht="47.5" customHeight="1" x14ac:dyDescent="0.35">
      <c r="A1677" s="31">
        <v>1676</v>
      </c>
      <c r="B1677" s="31">
        <v>2012</v>
      </c>
      <c r="C1677" s="32" t="s">
        <v>6030</v>
      </c>
      <c r="D1677" s="32" t="s">
        <v>9502</v>
      </c>
      <c r="E1677" s="96" t="s">
        <v>3160</v>
      </c>
      <c r="F1677" s="31">
        <v>31</v>
      </c>
      <c r="G1677" s="31">
        <v>4</v>
      </c>
      <c r="H1677" s="31" t="s">
        <v>9503</v>
      </c>
      <c r="I1677" s="31" t="s">
        <v>9504</v>
      </c>
      <c r="J1677" s="33" t="str">
        <f t="shared" si="26"/>
        <v>https://aiche.onlinelibrary.wiley.com/doi/abs/10.1002/prs.11517</v>
      </c>
    </row>
    <row r="1678" spans="1:10" ht="47.5" customHeight="1" x14ac:dyDescent="0.35">
      <c r="A1678" s="31">
        <v>1677</v>
      </c>
      <c r="B1678" s="31">
        <v>2012</v>
      </c>
      <c r="C1678" s="32" t="s">
        <v>6030</v>
      </c>
      <c r="D1678" s="32" t="s">
        <v>9506</v>
      </c>
      <c r="E1678" s="96" t="s">
        <v>9505</v>
      </c>
      <c r="F1678" s="31">
        <v>31</v>
      </c>
      <c r="G1678" s="31">
        <v>4</v>
      </c>
      <c r="H1678" s="31" t="s">
        <v>9507</v>
      </c>
      <c r="I1678" s="111" t="s">
        <v>9508</v>
      </c>
      <c r="J1678" s="33" t="str">
        <f t="shared" si="26"/>
        <v>https://aiche.onlinelibrary.wiley.com/doi/abs/10.1002/prs.11524</v>
      </c>
    </row>
    <row r="1679" spans="1:10" ht="47.5" customHeight="1" x14ac:dyDescent="0.35">
      <c r="A1679" s="31">
        <v>1678</v>
      </c>
      <c r="B1679" s="31">
        <v>2012</v>
      </c>
      <c r="C1679" s="32" t="s">
        <v>6030</v>
      </c>
      <c r="D1679" s="32" t="s">
        <v>9509</v>
      </c>
      <c r="E1679" s="96" t="s">
        <v>9178</v>
      </c>
      <c r="F1679" s="31">
        <v>31</v>
      </c>
      <c r="G1679" s="31">
        <v>4</v>
      </c>
      <c r="H1679" s="31" t="s">
        <v>9510</v>
      </c>
      <c r="I1679" s="31" t="s">
        <v>9511</v>
      </c>
      <c r="J1679" s="33" t="str">
        <f t="shared" si="26"/>
        <v>https://aiche.onlinelibrary.wiley.com/doi/abs/10.1002/prs.11513</v>
      </c>
    </row>
    <row r="1680" spans="1:10" ht="47.5" customHeight="1" x14ac:dyDescent="0.35">
      <c r="A1680" s="31">
        <v>1679</v>
      </c>
      <c r="B1680" s="31">
        <v>2012</v>
      </c>
      <c r="C1680" s="32" t="s">
        <v>6030</v>
      </c>
      <c r="D1680" s="32" t="s">
        <v>9513</v>
      </c>
      <c r="E1680" s="96" t="s">
        <v>9512</v>
      </c>
      <c r="F1680" s="31">
        <v>31</v>
      </c>
      <c r="G1680" s="31">
        <v>4</v>
      </c>
      <c r="H1680" s="31" t="s">
        <v>9514</v>
      </c>
      <c r="I1680" s="31" t="s">
        <v>9515</v>
      </c>
      <c r="J1680" s="33" t="str">
        <f t="shared" si="26"/>
        <v>https://aiche.onlinelibrary.wiley.com/doi/abs/10.1002/prs.11515</v>
      </c>
    </row>
    <row r="1681" spans="1:10" ht="47.5" customHeight="1" x14ac:dyDescent="0.35">
      <c r="A1681" s="31">
        <v>1680</v>
      </c>
      <c r="B1681" s="31">
        <v>2012</v>
      </c>
      <c r="C1681" s="32" t="s">
        <v>6030</v>
      </c>
      <c r="D1681" s="32" t="s">
        <v>9517</v>
      </c>
      <c r="E1681" s="96" t="s">
        <v>9516</v>
      </c>
      <c r="F1681" s="31">
        <v>31</v>
      </c>
      <c r="G1681" s="31">
        <v>4</v>
      </c>
      <c r="H1681" s="31" t="s">
        <v>9518</v>
      </c>
      <c r="I1681" s="31" t="s">
        <v>9519</v>
      </c>
      <c r="J1681" s="33" t="str">
        <f t="shared" si="26"/>
        <v>https://aiche.onlinelibrary.wiley.com/doi/abs/10.1002/prs.11523</v>
      </c>
    </row>
    <row r="1682" spans="1:10" ht="47.5" customHeight="1" x14ac:dyDescent="0.35">
      <c r="A1682" s="31">
        <v>1681</v>
      </c>
      <c r="B1682" s="31">
        <v>2012</v>
      </c>
      <c r="C1682" s="32" t="s">
        <v>6030</v>
      </c>
      <c r="D1682" s="32" t="s">
        <v>9521</v>
      </c>
      <c r="E1682" s="96" t="s">
        <v>9520</v>
      </c>
      <c r="F1682" s="31">
        <v>31</v>
      </c>
      <c r="G1682" s="31">
        <v>4</v>
      </c>
      <c r="H1682" s="31" t="s">
        <v>9522</v>
      </c>
      <c r="I1682" s="31" t="s">
        <v>9523</v>
      </c>
      <c r="J1682" s="33" t="str">
        <f t="shared" si="26"/>
        <v>https://aiche.onlinelibrary.wiley.com/doi/abs/10.1002/prs.11528</v>
      </c>
    </row>
    <row r="1683" spans="1:10" ht="47.5" customHeight="1" x14ac:dyDescent="0.35">
      <c r="A1683" s="31">
        <v>1682</v>
      </c>
      <c r="B1683" s="31">
        <v>2012</v>
      </c>
      <c r="C1683" s="32" t="s">
        <v>6030</v>
      </c>
      <c r="D1683" s="32" t="s">
        <v>9525</v>
      </c>
      <c r="E1683" s="96" t="s">
        <v>9524</v>
      </c>
      <c r="F1683" s="31">
        <v>31</v>
      </c>
      <c r="G1683" s="31">
        <v>4</v>
      </c>
      <c r="H1683" s="31" t="s">
        <v>9526</v>
      </c>
      <c r="I1683" s="31" t="s">
        <v>9527</v>
      </c>
      <c r="J1683" s="33" t="str">
        <f t="shared" si="26"/>
        <v>https://aiche.onlinelibrary.wiley.com/doi/abs/10.1002/prs.11529</v>
      </c>
    </row>
    <row r="1684" spans="1:10" ht="47.5" customHeight="1" x14ac:dyDescent="0.35">
      <c r="A1684" s="31">
        <v>1683</v>
      </c>
      <c r="B1684" s="31">
        <v>2012</v>
      </c>
      <c r="C1684" s="32" t="s">
        <v>6030</v>
      </c>
      <c r="D1684" s="32" t="s">
        <v>9529</v>
      </c>
      <c r="E1684" s="96" t="s">
        <v>9528</v>
      </c>
      <c r="F1684" s="31">
        <v>31</v>
      </c>
      <c r="G1684" s="31">
        <v>4</v>
      </c>
      <c r="H1684" s="31" t="s">
        <v>9530</v>
      </c>
      <c r="I1684" s="31" t="s">
        <v>9531</v>
      </c>
      <c r="J1684" s="33" t="str">
        <f t="shared" si="26"/>
        <v>https://aiche.onlinelibrary.wiley.com/doi/abs/10.1002/prs.11532</v>
      </c>
    </row>
    <row r="1685" spans="1:10" ht="47.5" customHeight="1" x14ac:dyDescent="0.35">
      <c r="A1685" s="31">
        <v>1684</v>
      </c>
      <c r="B1685" s="31">
        <v>2012</v>
      </c>
      <c r="C1685" s="32" t="s">
        <v>6030</v>
      </c>
      <c r="D1685" s="32" t="s">
        <v>9532</v>
      </c>
      <c r="E1685" s="96" t="s">
        <v>3922</v>
      </c>
      <c r="F1685" s="31">
        <v>31</v>
      </c>
      <c r="G1685" s="31">
        <v>4</v>
      </c>
      <c r="H1685" s="31" t="s">
        <v>9533</v>
      </c>
      <c r="I1685" s="31" t="s">
        <v>9534</v>
      </c>
      <c r="J1685" s="33" t="str">
        <f t="shared" si="26"/>
        <v>https://aiche.onlinelibrary.wiley.com/doi/abs/10.1002/prs.11520</v>
      </c>
    </row>
    <row r="1686" spans="1:10" ht="47.5" customHeight="1" x14ac:dyDescent="0.35">
      <c r="A1686" s="31">
        <v>1685</v>
      </c>
      <c r="B1686" s="31">
        <v>2012</v>
      </c>
      <c r="C1686" s="32" t="s">
        <v>6030</v>
      </c>
      <c r="D1686" s="32" t="s">
        <v>9536</v>
      </c>
      <c r="E1686" s="96" t="s">
        <v>9535</v>
      </c>
      <c r="F1686" s="31">
        <v>31</v>
      </c>
      <c r="G1686" s="31">
        <v>4</v>
      </c>
      <c r="H1686" s="31" t="s">
        <v>9537</v>
      </c>
      <c r="I1686" s="31" t="s">
        <v>9538</v>
      </c>
      <c r="J1686" s="33" t="str">
        <f t="shared" si="26"/>
        <v>https://aiche.onlinelibrary.wiley.com/doi/abs/10.1002/prs.11525</v>
      </c>
    </row>
    <row r="1687" spans="1:10" ht="47.5" customHeight="1" x14ac:dyDescent="0.35">
      <c r="A1687" s="31">
        <v>1686</v>
      </c>
      <c r="B1687" s="31">
        <v>2012</v>
      </c>
      <c r="C1687" s="32" t="s">
        <v>6030</v>
      </c>
      <c r="D1687" s="32" t="s">
        <v>9540</v>
      </c>
      <c r="E1687" s="96" t="s">
        <v>9539</v>
      </c>
      <c r="F1687" s="31">
        <v>31</v>
      </c>
      <c r="G1687" s="31">
        <v>4</v>
      </c>
      <c r="H1687" s="31" t="s">
        <v>9541</v>
      </c>
      <c r="I1687" s="31" t="s">
        <v>9542</v>
      </c>
      <c r="J1687" s="33" t="str">
        <f t="shared" si="26"/>
        <v>https://aiche.onlinelibrary.wiley.com/doi/abs/10.1002/prs.11533</v>
      </c>
    </row>
    <row r="1688" spans="1:10" ht="47.5" customHeight="1" x14ac:dyDescent="0.35">
      <c r="A1688" s="31">
        <v>1687</v>
      </c>
      <c r="B1688" s="31">
        <v>2012</v>
      </c>
      <c r="C1688" s="32" t="s">
        <v>6030</v>
      </c>
      <c r="D1688" s="32" t="s">
        <v>9544</v>
      </c>
      <c r="E1688" s="96" t="s">
        <v>9543</v>
      </c>
      <c r="F1688" s="31">
        <v>31</v>
      </c>
      <c r="G1688" s="31">
        <v>4</v>
      </c>
      <c r="H1688" s="31" t="s">
        <v>9545</v>
      </c>
      <c r="I1688" s="31" t="s">
        <v>9546</v>
      </c>
      <c r="J1688" s="33" t="str">
        <f t="shared" si="26"/>
        <v>https://aiche.onlinelibrary.wiley.com/doi/abs/10.1002/prs.11535</v>
      </c>
    </row>
    <row r="1689" spans="1:10" ht="47.5" customHeight="1" x14ac:dyDescent="0.35">
      <c r="A1689" s="31">
        <v>1688</v>
      </c>
      <c r="B1689" s="31">
        <v>2012</v>
      </c>
      <c r="C1689" s="32" t="s">
        <v>6030</v>
      </c>
      <c r="D1689" s="32" t="s">
        <v>9548</v>
      </c>
      <c r="E1689" s="96" t="s">
        <v>9547</v>
      </c>
      <c r="F1689" s="31">
        <v>31</v>
      </c>
      <c r="G1689" s="31">
        <v>4</v>
      </c>
      <c r="H1689" s="31" t="s">
        <v>9280</v>
      </c>
      <c r="I1689" s="31" t="s">
        <v>9549</v>
      </c>
      <c r="J1689" s="33" t="str">
        <f t="shared" si="26"/>
        <v>https://aiche.onlinelibrary.wiley.com/doi/abs/10.1002/prs.11531</v>
      </c>
    </row>
    <row r="1690" spans="1:10" ht="47.5" customHeight="1" x14ac:dyDescent="0.35">
      <c r="A1690" s="31">
        <v>1689</v>
      </c>
      <c r="B1690" s="31">
        <v>2012</v>
      </c>
      <c r="C1690" s="32" t="s">
        <v>6030</v>
      </c>
      <c r="D1690" s="32" t="s">
        <v>9551</v>
      </c>
      <c r="E1690" s="96" t="s">
        <v>9550</v>
      </c>
      <c r="F1690" s="31">
        <v>31</v>
      </c>
      <c r="G1690" s="31">
        <v>4</v>
      </c>
      <c r="H1690" s="31" t="s">
        <v>9552</v>
      </c>
      <c r="I1690" s="31" t="s">
        <v>9553</v>
      </c>
      <c r="J1690" s="33" t="str">
        <f t="shared" si="26"/>
        <v>https://aiche.onlinelibrary.wiley.com/doi/abs/10.1002/prs.11527</v>
      </c>
    </row>
    <row r="1691" spans="1:10" ht="47.5" customHeight="1" x14ac:dyDescent="0.35">
      <c r="A1691" s="31">
        <v>1690</v>
      </c>
      <c r="B1691" s="31">
        <v>2012</v>
      </c>
      <c r="C1691" s="32" t="s">
        <v>6030</v>
      </c>
      <c r="D1691" s="32" t="s">
        <v>9555</v>
      </c>
      <c r="E1691" s="96" t="s">
        <v>9554</v>
      </c>
      <c r="F1691" s="31">
        <v>31</v>
      </c>
      <c r="G1691" s="31">
        <v>4</v>
      </c>
      <c r="H1691" s="31" t="s">
        <v>9556</v>
      </c>
      <c r="I1691" s="31" t="s">
        <v>9557</v>
      </c>
      <c r="J1691" s="33" t="str">
        <f t="shared" si="26"/>
        <v>https://aiche.onlinelibrary.wiley.com/doi/abs/10.1002/prs.11530</v>
      </c>
    </row>
    <row r="1692" spans="1:10" ht="47.5" customHeight="1" x14ac:dyDescent="0.35">
      <c r="A1692" s="31">
        <v>1691</v>
      </c>
      <c r="B1692" s="31">
        <v>2012</v>
      </c>
      <c r="C1692" s="32" t="s">
        <v>6030</v>
      </c>
      <c r="D1692" s="32" t="s">
        <v>9558</v>
      </c>
      <c r="E1692" s="96" t="s">
        <v>6629</v>
      </c>
      <c r="F1692" s="31">
        <v>31</v>
      </c>
      <c r="G1692" s="31">
        <v>4</v>
      </c>
      <c r="H1692" s="31" t="s">
        <v>9559</v>
      </c>
      <c r="I1692" s="31" t="s">
        <v>9560</v>
      </c>
      <c r="J1692" s="33" t="str">
        <f t="shared" si="26"/>
        <v>https://aiche.onlinelibrary.wiley.com/doi/abs/10.1002/prs.11518</v>
      </c>
    </row>
    <row r="1693" spans="1:10" ht="47.5" customHeight="1" x14ac:dyDescent="0.35">
      <c r="A1693" s="31">
        <v>1692</v>
      </c>
      <c r="B1693" s="31">
        <v>2012</v>
      </c>
      <c r="C1693" s="32" t="s">
        <v>6030</v>
      </c>
      <c r="D1693" s="32" t="s">
        <v>9562</v>
      </c>
      <c r="E1693" s="96" t="s">
        <v>9561</v>
      </c>
      <c r="F1693" s="31">
        <v>31</v>
      </c>
      <c r="G1693" s="31">
        <v>4</v>
      </c>
      <c r="H1693" s="31" t="s">
        <v>9563</v>
      </c>
      <c r="I1693" s="31" t="s">
        <v>9564</v>
      </c>
      <c r="J1693" s="33" t="str">
        <f t="shared" si="26"/>
        <v>https://aiche.onlinelibrary.wiley.com/doi/abs/10.1002/prs.11526</v>
      </c>
    </row>
    <row r="1694" spans="1:10" ht="47.5" customHeight="1" x14ac:dyDescent="0.35">
      <c r="A1694" s="31">
        <v>1693</v>
      </c>
      <c r="B1694" s="31">
        <v>2012</v>
      </c>
      <c r="C1694" s="32" t="s">
        <v>6030</v>
      </c>
      <c r="D1694" s="32" t="s">
        <v>9566</v>
      </c>
      <c r="E1694" s="96" t="s">
        <v>9565</v>
      </c>
      <c r="F1694" s="31">
        <v>31</v>
      </c>
      <c r="G1694" s="31">
        <v>4</v>
      </c>
      <c r="H1694" s="31" t="s">
        <v>9567</v>
      </c>
      <c r="I1694" s="31" t="s">
        <v>9568</v>
      </c>
      <c r="J1694" s="33" t="str">
        <f t="shared" si="26"/>
        <v>https://aiche.onlinelibrary.wiley.com/doi/abs/10.1002/prs.11538</v>
      </c>
    </row>
    <row r="1695" spans="1:10" ht="47.5" customHeight="1" x14ac:dyDescent="0.35">
      <c r="A1695" s="31">
        <v>1694</v>
      </c>
      <c r="B1695" s="31">
        <v>2012</v>
      </c>
      <c r="C1695" s="32" t="s">
        <v>6030</v>
      </c>
      <c r="D1695" s="32" t="s">
        <v>9570</v>
      </c>
      <c r="E1695" s="96" t="s">
        <v>9569</v>
      </c>
      <c r="F1695" s="31">
        <v>31</v>
      </c>
      <c r="G1695" s="31">
        <v>4</v>
      </c>
      <c r="H1695" s="31" t="s">
        <v>9571</v>
      </c>
      <c r="I1695" s="31" t="s">
        <v>9572</v>
      </c>
      <c r="J1695" s="33" t="str">
        <f t="shared" si="26"/>
        <v>https://aiche.onlinelibrary.wiley.com/doi/abs/10.1002/prs.11540</v>
      </c>
    </row>
    <row r="1696" spans="1:10" ht="47.5" customHeight="1" x14ac:dyDescent="0.35">
      <c r="A1696" s="31">
        <v>1695</v>
      </c>
      <c r="B1696" s="31">
        <v>2012</v>
      </c>
      <c r="C1696" s="32" t="s">
        <v>6030</v>
      </c>
      <c r="D1696" s="32" t="s">
        <v>9574</v>
      </c>
      <c r="E1696" s="96" t="s">
        <v>9573</v>
      </c>
      <c r="F1696" s="31">
        <v>31</v>
      </c>
      <c r="G1696" s="31">
        <v>4</v>
      </c>
      <c r="H1696" s="31" t="s">
        <v>9575</v>
      </c>
      <c r="I1696" s="31" t="s">
        <v>9576</v>
      </c>
      <c r="J1696" s="33" t="str">
        <f t="shared" si="26"/>
        <v>https://aiche.onlinelibrary.wiley.com/doi/abs/10.1002/prs.11522</v>
      </c>
    </row>
    <row r="1697" spans="1:10" ht="47.5" customHeight="1" x14ac:dyDescent="0.35">
      <c r="A1697" s="31">
        <v>1696</v>
      </c>
      <c r="B1697" s="31">
        <v>2012</v>
      </c>
      <c r="C1697" s="32" t="s">
        <v>6030</v>
      </c>
      <c r="D1697" s="32" t="s">
        <v>9578</v>
      </c>
      <c r="E1697" s="96" t="s">
        <v>9577</v>
      </c>
      <c r="F1697" s="31">
        <v>31</v>
      </c>
      <c r="G1697" s="31">
        <v>4</v>
      </c>
      <c r="H1697" s="31" t="s">
        <v>9579</v>
      </c>
      <c r="I1697" s="31" t="s">
        <v>9580</v>
      </c>
      <c r="J1697" s="33" t="str">
        <f t="shared" si="26"/>
        <v>https://aiche.onlinelibrary.wiley.com/doi/abs/10.1002/prs.11519</v>
      </c>
    </row>
    <row r="1698" spans="1:10" ht="47.5" customHeight="1" x14ac:dyDescent="0.35">
      <c r="A1698" s="31">
        <v>1697</v>
      </c>
      <c r="B1698" s="31">
        <v>2012</v>
      </c>
      <c r="C1698" s="32" t="s">
        <v>6030</v>
      </c>
      <c r="D1698" s="32" t="s">
        <v>9492</v>
      </c>
      <c r="E1698" s="96" t="s">
        <v>1553</v>
      </c>
      <c r="F1698" s="31">
        <v>31</v>
      </c>
      <c r="G1698" s="31">
        <v>4</v>
      </c>
      <c r="H1698" s="31" t="s">
        <v>9581</v>
      </c>
      <c r="I1698" s="31" t="s">
        <v>9582</v>
      </c>
      <c r="J1698" s="33" t="str">
        <f t="shared" si="26"/>
        <v>https://aiche.onlinelibrary.wiley.com/doi/abs/10.1002/prs.11537</v>
      </c>
    </row>
    <row r="1699" spans="1:10" ht="47.5" customHeight="1" x14ac:dyDescent="0.35">
      <c r="A1699" s="31">
        <v>1698</v>
      </c>
      <c r="B1699" s="31">
        <v>2013</v>
      </c>
      <c r="C1699" s="32" t="s">
        <v>6030</v>
      </c>
      <c r="D1699" s="32" t="s">
        <v>9583</v>
      </c>
      <c r="E1699" s="96"/>
      <c r="F1699" s="31">
        <v>32</v>
      </c>
      <c r="G1699" s="31">
        <v>1</v>
      </c>
      <c r="H1699" s="31" t="s">
        <v>5851</v>
      </c>
      <c r="I1699" s="31" t="s">
        <v>9584</v>
      </c>
      <c r="J1699" s="33" t="str">
        <f t="shared" si="26"/>
        <v>https://aiche.onlinelibrary.wiley.com/doi/abs/10.1002/prs.11569</v>
      </c>
    </row>
    <row r="1700" spans="1:10" ht="47.5" customHeight="1" x14ac:dyDescent="0.35">
      <c r="A1700" s="31">
        <v>1699</v>
      </c>
      <c r="B1700" s="31">
        <v>2013</v>
      </c>
      <c r="C1700" s="32" t="s">
        <v>6030</v>
      </c>
      <c r="D1700" s="32" t="s">
        <v>9586</v>
      </c>
      <c r="E1700" s="96" t="s">
        <v>9585</v>
      </c>
      <c r="F1700" s="31">
        <v>32</v>
      </c>
      <c r="G1700" s="31">
        <v>1</v>
      </c>
      <c r="H1700" s="31" t="s">
        <v>8034</v>
      </c>
      <c r="I1700" s="31" t="s">
        <v>9587</v>
      </c>
      <c r="J1700" s="33" t="str">
        <f t="shared" si="26"/>
        <v>https://aiche.onlinelibrary.wiley.com/doi/abs/10.1002/prs.11570</v>
      </c>
    </row>
    <row r="1701" spans="1:10" ht="47.5" customHeight="1" x14ac:dyDescent="0.35">
      <c r="A1701" s="31">
        <v>1700</v>
      </c>
      <c r="B1701" s="31">
        <v>2013</v>
      </c>
      <c r="C1701" s="32" t="s">
        <v>6030</v>
      </c>
      <c r="D1701" s="32" t="s">
        <v>9589</v>
      </c>
      <c r="E1701" s="96" t="s">
        <v>9588</v>
      </c>
      <c r="F1701" s="31">
        <v>32</v>
      </c>
      <c r="G1701" s="31">
        <v>1</v>
      </c>
      <c r="H1701" s="31" t="s">
        <v>5366</v>
      </c>
      <c r="I1701" s="31" t="s">
        <v>9590</v>
      </c>
      <c r="J1701" s="33" t="str">
        <f t="shared" si="26"/>
        <v>https://aiche.onlinelibrary.wiley.com/doi/abs/10.1002/prs.11546</v>
      </c>
    </row>
    <row r="1702" spans="1:10" ht="47.5" customHeight="1" x14ac:dyDescent="0.35">
      <c r="A1702" s="31">
        <v>1701</v>
      </c>
      <c r="B1702" s="31">
        <v>2013</v>
      </c>
      <c r="C1702" s="32" t="s">
        <v>6030</v>
      </c>
      <c r="D1702" s="32" t="s">
        <v>9592</v>
      </c>
      <c r="E1702" s="96" t="s">
        <v>9591</v>
      </c>
      <c r="F1702" s="31">
        <v>32</v>
      </c>
      <c r="G1702" s="31">
        <v>1</v>
      </c>
      <c r="H1702" s="31" t="s">
        <v>9593</v>
      </c>
      <c r="I1702" s="31" t="s">
        <v>9594</v>
      </c>
      <c r="J1702" s="33" t="str">
        <f t="shared" si="26"/>
        <v>https://aiche.onlinelibrary.wiley.com/doi/abs/10.1002/prs.11547</v>
      </c>
    </row>
    <row r="1703" spans="1:10" ht="47.5" customHeight="1" x14ac:dyDescent="0.35">
      <c r="A1703" s="31">
        <v>1702</v>
      </c>
      <c r="B1703" s="31">
        <v>2013</v>
      </c>
      <c r="C1703" s="32" t="s">
        <v>6030</v>
      </c>
      <c r="D1703" s="32" t="s">
        <v>9596</v>
      </c>
      <c r="E1703" s="96" t="s">
        <v>9595</v>
      </c>
      <c r="F1703" s="31">
        <v>32</v>
      </c>
      <c r="G1703" s="31">
        <v>1</v>
      </c>
      <c r="H1703" s="31" t="s">
        <v>5722</v>
      </c>
      <c r="I1703" s="31" t="s">
        <v>9597</v>
      </c>
      <c r="J1703" s="33" t="str">
        <f t="shared" si="26"/>
        <v>https://aiche.onlinelibrary.wiley.com/doi/abs/10.1002/prs.11552</v>
      </c>
    </row>
    <row r="1704" spans="1:10" ht="47.5" customHeight="1" x14ac:dyDescent="0.35">
      <c r="A1704" s="31">
        <v>1703</v>
      </c>
      <c r="B1704" s="31">
        <v>2013</v>
      </c>
      <c r="C1704" s="32" t="s">
        <v>6030</v>
      </c>
      <c r="D1704" s="32" t="s">
        <v>9599</v>
      </c>
      <c r="E1704" s="96" t="s">
        <v>9598</v>
      </c>
      <c r="F1704" s="31">
        <v>32</v>
      </c>
      <c r="G1704" s="31">
        <v>1</v>
      </c>
      <c r="H1704" s="31" t="s">
        <v>9600</v>
      </c>
      <c r="I1704" s="31" t="s">
        <v>9601</v>
      </c>
      <c r="J1704" s="33" t="str">
        <f t="shared" si="26"/>
        <v>https://aiche.onlinelibrary.wiley.com/doi/abs/10.1002/prs.11545</v>
      </c>
    </row>
    <row r="1705" spans="1:10" ht="47.5" customHeight="1" x14ac:dyDescent="0.35">
      <c r="A1705" s="31">
        <v>1704</v>
      </c>
      <c r="B1705" s="31">
        <v>2013</v>
      </c>
      <c r="C1705" s="32" t="s">
        <v>6030</v>
      </c>
      <c r="D1705" s="32" t="s">
        <v>9603</v>
      </c>
      <c r="E1705" s="96" t="s">
        <v>9602</v>
      </c>
      <c r="F1705" s="31">
        <v>32</v>
      </c>
      <c r="G1705" s="31">
        <v>1</v>
      </c>
      <c r="H1705" s="31" t="s">
        <v>9604</v>
      </c>
      <c r="I1705" s="31" t="s">
        <v>9605</v>
      </c>
      <c r="J1705" s="33" t="str">
        <f t="shared" si="26"/>
        <v>https://aiche.onlinelibrary.wiley.com/doi/abs/10.1002/prs.11521</v>
      </c>
    </row>
    <row r="1706" spans="1:10" ht="47.5" customHeight="1" x14ac:dyDescent="0.35">
      <c r="A1706" s="31">
        <v>1705</v>
      </c>
      <c r="B1706" s="31">
        <v>2013</v>
      </c>
      <c r="C1706" s="32" t="s">
        <v>6030</v>
      </c>
      <c r="D1706" s="32" t="s">
        <v>9607</v>
      </c>
      <c r="E1706" s="96" t="s">
        <v>9606</v>
      </c>
      <c r="F1706" s="31">
        <v>32</v>
      </c>
      <c r="G1706" s="31">
        <v>1</v>
      </c>
      <c r="H1706" s="31" t="s">
        <v>9608</v>
      </c>
      <c r="I1706" s="31" t="s">
        <v>9609</v>
      </c>
      <c r="J1706" s="33" t="str">
        <f t="shared" si="26"/>
        <v>https://aiche.onlinelibrary.wiley.com/doi/abs/10.1002/prs.11550</v>
      </c>
    </row>
    <row r="1707" spans="1:10" ht="47.5" customHeight="1" x14ac:dyDescent="0.35">
      <c r="A1707" s="31">
        <v>1706</v>
      </c>
      <c r="B1707" s="31">
        <v>2013</v>
      </c>
      <c r="C1707" s="32" t="s">
        <v>6030</v>
      </c>
      <c r="D1707" s="32" t="s">
        <v>9611</v>
      </c>
      <c r="E1707" s="96" t="s">
        <v>9610</v>
      </c>
      <c r="F1707" s="31">
        <v>32</v>
      </c>
      <c r="G1707" s="31">
        <v>1</v>
      </c>
      <c r="H1707" s="31" t="s">
        <v>9612</v>
      </c>
      <c r="I1707" s="31" t="s">
        <v>9613</v>
      </c>
      <c r="J1707" s="33" t="str">
        <f t="shared" si="26"/>
        <v>https://aiche.onlinelibrary.wiley.com/doi/abs/10.1002/prs.11561</v>
      </c>
    </row>
    <row r="1708" spans="1:10" ht="47.5" customHeight="1" x14ac:dyDescent="0.35">
      <c r="A1708" s="31">
        <v>1707</v>
      </c>
      <c r="B1708" s="31">
        <v>2013</v>
      </c>
      <c r="C1708" s="32" t="s">
        <v>6030</v>
      </c>
      <c r="D1708" s="32" t="s">
        <v>9615</v>
      </c>
      <c r="E1708" s="96" t="s">
        <v>9614</v>
      </c>
      <c r="F1708" s="31">
        <v>32</v>
      </c>
      <c r="G1708" s="31">
        <v>1</v>
      </c>
      <c r="H1708" s="31" t="s">
        <v>9616</v>
      </c>
      <c r="I1708" s="31" t="s">
        <v>9617</v>
      </c>
      <c r="J1708" s="33" t="str">
        <f t="shared" si="26"/>
        <v>https://aiche.onlinelibrary.wiley.com/doi/abs/10.1002/prs.11543</v>
      </c>
    </row>
    <row r="1709" spans="1:10" ht="47.5" customHeight="1" x14ac:dyDescent="0.35">
      <c r="A1709" s="31">
        <v>1708</v>
      </c>
      <c r="B1709" s="31">
        <v>2013</v>
      </c>
      <c r="C1709" s="32" t="s">
        <v>6030</v>
      </c>
      <c r="D1709" s="32" t="s">
        <v>9619</v>
      </c>
      <c r="E1709" s="96" t="s">
        <v>9618</v>
      </c>
      <c r="F1709" s="31">
        <v>32</v>
      </c>
      <c r="G1709" s="31">
        <v>1</v>
      </c>
      <c r="H1709" s="31" t="s">
        <v>9620</v>
      </c>
      <c r="I1709" s="31" t="s">
        <v>9621</v>
      </c>
      <c r="J1709" s="33" t="str">
        <f t="shared" si="26"/>
        <v>https://aiche.onlinelibrary.wiley.com/doi/abs/10.1002/prs.11542</v>
      </c>
    </row>
    <row r="1710" spans="1:10" ht="47.5" customHeight="1" x14ac:dyDescent="0.35">
      <c r="A1710" s="31">
        <v>1709</v>
      </c>
      <c r="B1710" s="31">
        <v>2013</v>
      </c>
      <c r="C1710" s="32" t="s">
        <v>6030</v>
      </c>
      <c r="D1710" s="32" t="s">
        <v>9622</v>
      </c>
      <c r="E1710" s="96" t="s">
        <v>1657</v>
      </c>
      <c r="F1710" s="31">
        <v>32</v>
      </c>
      <c r="G1710" s="31">
        <v>1</v>
      </c>
      <c r="H1710" s="31" t="s">
        <v>9623</v>
      </c>
      <c r="I1710" s="31" t="s">
        <v>9624</v>
      </c>
      <c r="J1710" s="33" t="str">
        <f t="shared" si="26"/>
        <v>https://aiche.onlinelibrary.wiley.com/doi/abs/10.1002/prs.11555</v>
      </c>
    </row>
    <row r="1711" spans="1:10" ht="47.5" customHeight="1" x14ac:dyDescent="0.35">
      <c r="A1711" s="31">
        <v>1710</v>
      </c>
      <c r="B1711" s="31">
        <v>2013</v>
      </c>
      <c r="C1711" s="32" t="s">
        <v>6030</v>
      </c>
      <c r="D1711" s="32" t="s">
        <v>9626</v>
      </c>
      <c r="E1711" s="96" t="s">
        <v>9625</v>
      </c>
      <c r="F1711" s="31">
        <v>32</v>
      </c>
      <c r="G1711" s="31">
        <v>1</v>
      </c>
      <c r="H1711" s="31" t="s">
        <v>7867</v>
      </c>
      <c r="I1711" s="31" t="s">
        <v>9627</v>
      </c>
      <c r="J1711" s="33" t="str">
        <f t="shared" si="26"/>
        <v>https://aiche.onlinelibrary.wiley.com/doi/abs/10.1002/prs.11553</v>
      </c>
    </row>
    <row r="1712" spans="1:10" ht="47.5" customHeight="1" x14ac:dyDescent="0.35">
      <c r="A1712" s="31">
        <v>1711</v>
      </c>
      <c r="B1712" s="31">
        <v>2013</v>
      </c>
      <c r="C1712" s="32" t="s">
        <v>6030</v>
      </c>
      <c r="D1712" s="32" t="s">
        <v>9629</v>
      </c>
      <c r="E1712" s="96" t="s">
        <v>9628</v>
      </c>
      <c r="F1712" s="31">
        <v>32</v>
      </c>
      <c r="G1712" s="31">
        <v>1</v>
      </c>
      <c r="H1712" s="31" t="s">
        <v>4533</v>
      </c>
      <c r="I1712" s="31" t="s">
        <v>9630</v>
      </c>
      <c r="J1712" s="33" t="str">
        <f t="shared" si="26"/>
        <v>https://aiche.onlinelibrary.wiley.com/doi/abs/10.1002/prs.11549</v>
      </c>
    </row>
    <row r="1713" spans="1:10" ht="47.5" customHeight="1" x14ac:dyDescent="0.35">
      <c r="A1713" s="31">
        <v>1712</v>
      </c>
      <c r="B1713" s="31">
        <v>2013</v>
      </c>
      <c r="C1713" s="32" t="s">
        <v>6030</v>
      </c>
      <c r="D1713" s="32" t="s">
        <v>9632</v>
      </c>
      <c r="E1713" s="96" t="s">
        <v>9631</v>
      </c>
      <c r="F1713" s="31">
        <v>32</v>
      </c>
      <c r="G1713" s="31">
        <v>1</v>
      </c>
      <c r="H1713" s="31" t="s">
        <v>6684</v>
      </c>
      <c r="I1713" s="31" t="s">
        <v>9633</v>
      </c>
      <c r="J1713" s="33" t="str">
        <f t="shared" si="26"/>
        <v>https://aiche.onlinelibrary.wiley.com/doi/abs/10.1002/prs.11539</v>
      </c>
    </row>
    <row r="1714" spans="1:10" ht="47.5" customHeight="1" x14ac:dyDescent="0.35">
      <c r="A1714" s="31">
        <v>1713</v>
      </c>
      <c r="B1714" s="31">
        <v>2013</v>
      </c>
      <c r="C1714" s="32" t="s">
        <v>6030</v>
      </c>
      <c r="D1714" s="32" t="s">
        <v>9635</v>
      </c>
      <c r="E1714" s="96" t="s">
        <v>9634</v>
      </c>
      <c r="F1714" s="31">
        <v>32</v>
      </c>
      <c r="G1714" s="31">
        <v>1</v>
      </c>
      <c r="H1714" s="31" t="s">
        <v>9636</v>
      </c>
      <c r="I1714" s="31" t="s">
        <v>9637</v>
      </c>
      <c r="J1714" s="33" t="str">
        <f t="shared" si="26"/>
        <v>https://aiche.onlinelibrary.wiley.com/doi/abs/10.1002/prs.11559</v>
      </c>
    </row>
    <row r="1715" spans="1:10" ht="47.5" customHeight="1" x14ac:dyDescent="0.35">
      <c r="A1715" s="31">
        <v>1714</v>
      </c>
      <c r="B1715" s="31">
        <v>2013</v>
      </c>
      <c r="C1715" s="32" t="s">
        <v>6030</v>
      </c>
      <c r="D1715" s="32" t="s">
        <v>9639</v>
      </c>
      <c r="E1715" s="96" t="s">
        <v>9638</v>
      </c>
      <c r="F1715" s="31">
        <v>32</v>
      </c>
      <c r="G1715" s="31">
        <v>1</v>
      </c>
      <c r="H1715" s="31" t="s">
        <v>4289</v>
      </c>
      <c r="I1715" s="31" t="s">
        <v>9640</v>
      </c>
      <c r="J1715" s="33" t="str">
        <f t="shared" si="26"/>
        <v>https://aiche.onlinelibrary.wiley.com/doi/abs/10.1002/prs.11557</v>
      </c>
    </row>
    <row r="1716" spans="1:10" ht="47.5" customHeight="1" x14ac:dyDescent="0.35">
      <c r="A1716" s="31">
        <v>1715</v>
      </c>
      <c r="B1716" s="31">
        <v>2013</v>
      </c>
      <c r="C1716" s="32" t="s">
        <v>6030</v>
      </c>
      <c r="D1716" s="32" t="s">
        <v>9642</v>
      </c>
      <c r="E1716" s="96" t="s">
        <v>9641</v>
      </c>
      <c r="F1716" s="31">
        <v>32</v>
      </c>
      <c r="G1716" s="31">
        <v>1</v>
      </c>
      <c r="H1716" s="31" t="s">
        <v>8633</v>
      </c>
      <c r="I1716" s="31" t="s">
        <v>9643</v>
      </c>
      <c r="J1716" s="33" t="str">
        <f t="shared" si="26"/>
        <v>https://aiche.onlinelibrary.wiley.com/doi/abs/10.1002/prs.11551</v>
      </c>
    </row>
    <row r="1717" spans="1:10" ht="47.5" customHeight="1" x14ac:dyDescent="0.35">
      <c r="A1717" s="31">
        <v>1716</v>
      </c>
      <c r="B1717" s="31">
        <v>2013</v>
      </c>
      <c r="C1717" s="32" t="s">
        <v>6030</v>
      </c>
      <c r="D1717" s="32" t="s">
        <v>9645</v>
      </c>
      <c r="E1717" s="96" t="s">
        <v>9644</v>
      </c>
      <c r="F1717" s="31">
        <v>32</v>
      </c>
      <c r="G1717" s="31">
        <v>1</v>
      </c>
      <c r="H1717" s="31" t="s">
        <v>8637</v>
      </c>
      <c r="I1717" s="31" t="s">
        <v>9646</v>
      </c>
      <c r="J1717" s="33" t="str">
        <f t="shared" si="26"/>
        <v>https://aiche.onlinelibrary.wiley.com/doi/abs/10.1002/prs.11544</v>
      </c>
    </row>
    <row r="1718" spans="1:10" ht="47.5" customHeight="1" x14ac:dyDescent="0.35">
      <c r="A1718" s="31">
        <v>1717</v>
      </c>
      <c r="B1718" s="31">
        <v>2013</v>
      </c>
      <c r="C1718" s="32" t="s">
        <v>6030</v>
      </c>
      <c r="D1718" s="32" t="s">
        <v>9647</v>
      </c>
      <c r="E1718" s="96" t="s">
        <v>1409</v>
      </c>
      <c r="F1718" s="31">
        <v>32</v>
      </c>
      <c r="G1718" s="31">
        <v>1</v>
      </c>
      <c r="H1718" s="31" t="s">
        <v>9648</v>
      </c>
      <c r="I1718" s="31" t="s">
        <v>9649</v>
      </c>
      <c r="J1718" s="33" t="str">
        <f t="shared" si="26"/>
        <v>https://aiche.onlinelibrary.wiley.com/doi/abs/10.1002/prs.11564</v>
      </c>
    </row>
    <row r="1719" spans="1:10" ht="47.5" customHeight="1" x14ac:dyDescent="0.35">
      <c r="A1719" s="31">
        <v>1718</v>
      </c>
      <c r="B1719" s="31">
        <v>2013</v>
      </c>
      <c r="C1719" s="32" t="s">
        <v>6030</v>
      </c>
      <c r="D1719" s="32" t="s">
        <v>9650</v>
      </c>
      <c r="E1719" s="96" t="s">
        <v>1553</v>
      </c>
      <c r="F1719" s="31">
        <v>32</v>
      </c>
      <c r="G1719" s="31">
        <v>1</v>
      </c>
      <c r="H1719" s="31" t="s">
        <v>9651</v>
      </c>
      <c r="I1719" s="31" t="s">
        <v>9652</v>
      </c>
      <c r="J1719" s="33" t="str">
        <f t="shared" si="26"/>
        <v>https://aiche.onlinelibrary.wiley.com/doi/abs/10.1002/prs.11568</v>
      </c>
    </row>
    <row r="1720" spans="1:10" ht="47.5" customHeight="1" x14ac:dyDescent="0.35">
      <c r="A1720" s="31">
        <v>1719</v>
      </c>
      <c r="B1720" s="31">
        <v>2013</v>
      </c>
      <c r="C1720" s="32" t="s">
        <v>6030</v>
      </c>
      <c r="D1720" s="32" t="s">
        <v>9653</v>
      </c>
      <c r="E1720" s="96" t="s">
        <v>1657</v>
      </c>
      <c r="F1720" s="31">
        <v>32</v>
      </c>
      <c r="G1720" s="31">
        <v>2</v>
      </c>
      <c r="H1720" s="31" t="s">
        <v>9654</v>
      </c>
      <c r="I1720" s="31" t="s">
        <v>9655</v>
      </c>
      <c r="J1720" s="33" t="str">
        <f t="shared" si="26"/>
        <v>https://aiche.onlinelibrary.wiley.com/doi/abs/10.1002/prs.11597</v>
      </c>
    </row>
    <row r="1721" spans="1:10" ht="47.5" customHeight="1" x14ac:dyDescent="0.35">
      <c r="A1721" s="31">
        <v>1720</v>
      </c>
      <c r="B1721" s="31">
        <v>2013</v>
      </c>
      <c r="C1721" s="32" t="s">
        <v>6030</v>
      </c>
      <c r="D1721" s="32" t="s">
        <v>9657</v>
      </c>
      <c r="E1721" s="96" t="s">
        <v>9656</v>
      </c>
      <c r="F1721" s="31">
        <v>32</v>
      </c>
      <c r="G1721" s="31">
        <v>2</v>
      </c>
      <c r="H1721" s="31" t="s">
        <v>9658</v>
      </c>
      <c r="I1721" s="31" t="s">
        <v>9659</v>
      </c>
      <c r="J1721" s="33" t="str">
        <f t="shared" si="26"/>
        <v>https://aiche.onlinelibrary.wiley.com/doi/abs/10.1002/prs.11593</v>
      </c>
    </row>
    <row r="1722" spans="1:10" ht="47.5" customHeight="1" x14ac:dyDescent="0.35">
      <c r="A1722" s="31">
        <v>1721</v>
      </c>
      <c r="B1722" s="31">
        <v>2013</v>
      </c>
      <c r="C1722" s="32" t="s">
        <v>6030</v>
      </c>
      <c r="D1722" s="32" t="s">
        <v>9660</v>
      </c>
      <c r="E1722" s="96"/>
      <c r="F1722" s="31">
        <v>32</v>
      </c>
      <c r="G1722" s="31">
        <v>2</v>
      </c>
      <c r="H1722" s="31" t="s">
        <v>4965</v>
      </c>
      <c r="I1722" s="31" t="s">
        <v>9661</v>
      </c>
      <c r="J1722" s="33" t="str">
        <f t="shared" si="26"/>
        <v>https://aiche.onlinelibrary.wiley.com/doi/abs/10.1002/prs.11577</v>
      </c>
    </row>
    <row r="1723" spans="1:10" ht="47.5" customHeight="1" x14ac:dyDescent="0.35">
      <c r="A1723" s="31">
        <v>1722</v>
      </c>
      <c r="B1723" s="31">
        <v>2013</v>
      </c>
      <c r="C1723" s="32" t="s">
        <v>6030</v>
      </c>
      <c r="D1723" s="32" t="s">
        <v>9662</v>
      </c>
      <c r="E1723" s="96"/>
      <c r="F1723" s="31">
        <v>32</v>
      </c>
      <c r="G1723" s="31">
        <v>2</v>
      </c>
      <c r="H1723" s="31" t="s">
        <v>9663</v>
      </c>
      <c r="I1723" s="31" t="s">
        <v>9664</v>
      </c>
      <c r="J1723" s="33" t="str">
        <f t="shared" si="26"/>
        <v>https://aiche.onlinelibrary.wiley.com/doi/abs/10.1002/prs.11578</v>
      </c>
    </row>
    <row r="1724" spans="1:10" ht="47.5" customHeight="1" x14ac:dyDescent="0.35">
      <c r="A1724" s="31">
        <v>1723</v>
      </c>
      <c r="B1724" s="31">
        <v>2013</v>
      </c>
      <c r="C1724" s="32" t="s">
        <v>6030</v>
      </c>
      <c r="D1724" s="32" t="s">
        <v>9665</v>
      </c>
      <c r="E1724" s="96"/>
      <c r="F1724" s="31">
        <v>32</v>
      </c>
      <c r="G1724" s="31">
        <v>2</v>
      </c>
      <c r="H1724" s="31" t="s">
        <v>9666</v>
      </c>
      <c r="I1724" s="31" t="s">
        <v>9667</v>
      </c>
      <c r="J1724" s="33" t="str">
        <f t="shared" si="26"/>
        <v>https://aiche.onlinelibrary.wiley.com/doi/abs/10.1002/prs.11591</v>
      </c>
    </row>
    <row r="1725" spans="1:10" ht="47.5" customHeight="1" x14ac:dyDescent="0.35">
      <c r="A1725" s="31">
        <v>1724</v>
      </c>
      <c r="B1725" s="31">
        <v>2013</v>
      </c>
      <c r="C1725" s="32" t="s">
        <v>6030</v>
      </c>
      <c r="D1725" s="32" t="s">
        <v>9668</v>
      </c>
      <c r="E1725" s="96"/>
      <c r="F1725" s="31">
        <v>32</v>
      </c>
      <c r="G1725" s="31">
        <v>2</v>
      </c>
      <c r="H1725" s="31" t="s">
        <v>9669</v>
      </c>
      <c r="I1725" s="31" t="s">
        <v>9670</v>
      </c>
      <c r="J1725" s="33" t="str">
        <f t="shared" si="26"/>
        <v>https://aiche.onlinelibrary.wiley.com/doi/abs/10.1002/prs.11592</v>
      </c>
    </row>
    <row r="1726" spans="1:10" ht="47.5" customHeight="1" x14ac:dyDescent="0.35">
      <c r="A1726" s="31">
        <v>1725</v>
      </c>
      <c r="B1726" s="31">
        <v>2013</v>
      </c>
      <c r="C1726" s="32" t="s">
        <v>6030</v>
      </c>
      <c r="D1726" s="32" t="s">
        <v>9672</v>
      </c>
      <c r="E1726" s="96" t="s">
        <v>9671</v>
      </c>
      <c r="F1726" s="31">
        <v>32</v>
      </c>
      <c r="G1726" s="31">
        <v>2</v>
      </c>
      <c r="H1726" s="31" t="s">
        <v>9673</v>
      </c>
      <c r="I1726" s="31" t="s">
        <v>9674</v>
      </c>
      <c r="J1726" s="33" t="str">
        <f t="shared" si="26"/>
        <v>https://aiche.onlinelibrary.wiley.com/doi/abs/10.1002/prs.11594</v>
      </c>
    </row>
    <row r="1727" spans="1:10" ht="47.5" customHeight="1" x14ac:dyDescent="0.35">
      <c r="A1727" s="31">
        <v>1726</v>
      </c>
      <c r="B1727" s="31">
        <v>2013</v>
      </c>
      <c r="C1727" s="32" t="s">
        <v>6030</v>
      </c>
      <c r="D1727" s="32" t="s">
        <v>9675</v>
      </c>
      <c r="E1727" s="96" t="s">
        <v>997</v>
      </c>
      <c r="F1727" s="31">
        <v>32</v>
      </c>
      <c r="G1727" s="31">
        <v>2</v>
      </c>
      <c r="H1727" s="31" t="s">
        <v>4590</v>
      </c>
      <c r="I1727" s="31" t="s">
        <v>9676</v>
      </c>
      <c r="J1727" s="33" t="str">
        <f t="shared" si="26"/>
        <v>https://aiche.onlinelibrary.wiley.com/doi/abs/10.1002/prs.11587</v>
      </c>
    </row>
    <row r="1728" spans="1:10" ht="47.5" customHeight="1" x14ac:dyDescent="0.35">
      <c r="A1728" s="31">
        <v>1727</v>
      </c>
      <c r="B1728" s="31">
        <v>2013</v>
      </c>
      <c r="C1728" s="32" t="s">
        <v>6030</v>
      </c>
      <c r="D1728" s="32" t="s">
        <v>9677</v>
      </c>
      <c r="E1728" s="96" t="s">
        <v>1657</v>
      </c>
      <c r="F1728" s="31">
        <v>32</v>
      </c>
      <c r="G1728" s="31">
        <v>2</v>
      </c>
      <c r="H1728" s="31" t="s">
        <v>9109</v>
      </c>
      <c r="I1728" s="31" t="s">
        <v>9678</v>
      </c>
      <c r="J1728" s="33" t="str">
        <f t="shared" si="26"/>
        <v>https://aiche.onlinelibrary.wiley.com/doi/abs/10.1002/prs.11586</v>
      </c>
    </row>
    <row r="1729" spans="1:10" ht="47.5" customHeight="1" x14ac:dyDescent="0.35">
      <c r="A1729" s="31">
        <v>1728</v>
      </c>
      <c r="B1729" s="31">
        <v>2013</v>
      </c>
      <c r="C1729" s="32" t="s">
        <v>6030</v>
      </c>
      <c r="D1729" s="32" t="s">
        <v>9680</v>
      </c>
      <c r="E1729" s="96" t="s">
        <v>9679</v>
      </c>
      <c r="F1729" s="31">
        <v>32</v>
      </c>
      <c r="G1729" s="31">
        <v>2</v>
      </c>
      <c r="H1729" s="31" t="s">
        <v>9681</v>
      </c>
      <c r="I1729" s="31" t="s">
        <v>9682</v>
      </c>
      <c r="J1729" s="33" t="str">
        <f t="shared" si="26"/>
        <v>https://aiche.onlinelibrary.wiley.com/doi/abs/10.1002/prs.11598</v>
      </c>
    </row>
    <row r="1730" spans="1:10" ht="47.5" customHeight="1" x14ac:dyDescent="0.35">
      <c r="A1730" s="31">
        <v>1729</v>
      </c>
      <c r="B1730" s="31">
        <v>2013</v>
      </c>
      <c r="C1730" s="32" t="s">
        <v>6030</v>
      </c>
      <c r="D1730" s="32" t="s">
        <v>9684</v>
      </c>
      <c r="E1730" s="96" t="s">
        <v>9683</v>
      </c>
      <c r="F1730" s="31">
        <v>32</v>
      </c>
      <c r="G1730" s="31">
        <v>2</v>
      </c>
      <c r="H1730" s="31" t="s">
        <v>9685</v>
      </c>
      <c r="I1730" s="31" t="s">
        <v>9686</v>
      </c>
      <c r="J1730" s="33" t="str">
        <f t="shared" si="26"/>
        <v>https://aiche.onlinelibrary.wiley.com/doi/abs/10.1002/prs.11581</v>
      </c>
    </row>
    <row r="1731" spans="1:10" ht="47.5" customHeight="1" x14ac:dyDescent="0.35">
      <c r="A1731" s="31">
        <v>1730</v>
      </c>
      <c r="B1731" s="31">
        <v>2013</v>
      </c>
      <c r="C1731" s="32" t="s">
        <v>6030</v>
      </c>
      <c r="D1731" s="32" t="s">
        <v>9687</v>
      </c>
      <c r="E1731" s="96" t="s">
        <v>1012</v>
      </c>
      <c r="F1731" s="31">
        <v>32</v>
      </c>
      <c r="G1731" s="31">
        <v>2</v>
      </c>
      <c r="H1731" s="31" t="s">
        <v>9688</v>
      </c>
      <c r="I1731" s="31" t="s">
        <v>9689</v>
      </c>
      <c r="J1731" s="33" t="str">
        <f t="shared" ref="J1731:J1794" si="27">HYPERLINK(I1731)</f>
        <v>https://aiche.onlinelibrary.wiley.com/doi/abs/10.1002/prs.11580</v>
      </c>
    </row>
    <row r="1732" spans="1:10" ht="47.5" customHeight="1" x14ac:dyDescent="0.35">
      <c r="A1732" s="31">
        <v>1731</v>
      </c>
      <c r="B1732" s="31">
        <v>2013</v>
      </c>
      <c r="C1732" s="32" t="s">
        <v>6030</v>
      </c>
      <c r="D1732" s="32" t="s">
        <v>9690</v>
      </c>
      <c r="E1732" s="96" t="s">
        <v>9222</v>
      </c>
      <c r="F1732" s="31">
        <v>32</v>
      </c>
      <c r="G1732" s="31">
        <v>2</v>
      </c>
      <c r="H1732" s="31" t="s">
        <v>9691</v>
      </c>
      <c r="I1732" s="31" t="s">
        <v>9692</v>
      </c>
      <c r="J1732" s="33" t="str">
        <f t="shared" si="27"/>
        <v>https://aiche.onlinelibrary.wiley.com/doi/abs/10.1002/prs.11589</v>
      </c>
    </row>
    <row r="1733" spans="1:10" ht="47.5" customHeight="1" x14ac:dyDescent="0.35">
      <c r="A1733" s="31">
        <v>1732</v>
      </c>
      <c r="B1733" s="31">
        <v>2013</v>
      </c>
      <c r="C1733" s="32" t="s">
        <v>6030</v>
      </c>
      <c r="D1733" s="32" t="s">
        <v>9694</v>
      </c>
      <c r="E1733" s="96" t="s">
        <v>9693</v>
      </c>
      <c r="F1733" s="31">
        <v>32</v>
      </c>
      <c r="G1733" s="31">
        <v>2</v>
      </c>
      <c r="H1733" s="31" t="s">
        <v>5149</v>
      </c>
      <c r="I1733" s="31" t="s">
        <v>9695</v>
      </c>
      <c r="J1733" s="33" t="str">
        <f t="shared" si="27"/>
        <v>https://aiche.onlinelibrary.wiley.com/doi/abs/10.1002/prs.11590</v>
      </c>
    </row>
    <row r="1734" spans="1:10" ht="47.5" customHeight="1" x14ac:dyDescent="0.35">
      <c r="A1734" s="31">
        <v>1733</v>
      </c>
      <c r="B1734" s="31">
        <v>2013</v>
      </c>
      <c r="C1734" s="32" t="s">
        <v>6030</v>
      </c>
      <c r="D1734" s="32" t="s">
        <v>9697</v>
      </c>
      <c r="E1734" s="96" t="s">
        <v>9696</v>
      </c>
      <c r="F1734" s="31">
        <v>32</v>
      </c>
      <c r="G1734" s="31">
        <v>2</v>
      </c>
      <c r="H1734" s="31" t="s">
        <v>9698</v>
      </c>
      <c r="I1734" s="31" t="s">
        <v>9699</v>
      </c>
      <c r="J1734" s="33" t="str">
        <f t="shared" si="27"/>
        <v>https://aiche.onlinelibrary.wiley.com/doi/abs/10.1002/prs.11595</v>
      </c>
    </row>
    <row r="1735" spans="1:10" ht="47.5" customHeight="1" x14ac:dyDescent="0.35">
      <c r="A1735" s="31">
        <v>1734</v>
      </c>
      <c r="B1735" s="31">
        <v>2013</v>
      </c>
      <c r="C1735" s="32" t="s">
        <v>6030</v>
      </c>
      <c r="D1735" s="32" t="s">
        <v>9701</v>
      </c>
      <c r="E1735" s="96" t="s">
        <v>9700</v>
      </c>
      <c r="F1735" s="31">
        <v>32</v>
      </c>
      <c r="G1735" s="31">
        <v>2</v>
      </c>
      <c r="H1735" s="31" t="s">
        <v>4136</v>
      </c>
      <c r="I1735" s="31" t="s">
        <v>9702</v>
      </c>
      <c r="J1735" s="33" t="str">
        <f t="shared" si="27"/>
        <v>https://aiche.onlinelibrary.wiley.com/doi/abs/10.1002/prs.11534</v>
      </c>
    </row>
    <row r="1736" spans="1:10" ht="47.5" customHeight="1" x14ac:dyDescent="0.35">
      <c r="A1736" s="31">
        <v>1735</v>
      </c>
      <c r="B1736" s="31">
        <v>2013</v>
      </c>
      <c r="C1736" s="32" t="s">
        <v>6030</v>
      </c>
      <c r="D1736" s="32" t="s">
        <v>9704</v>
      </c>
      <c r="E1736" s="96" t="s">
        <v>9703</v>
      </c>
      <c r="F1736" s="31">
        <v>32</v>
      </c>
      <c r="G1736" s="31">
        <v>2</v>
      </c>
      <c r="H1736" s="31" t="s">
        <v>4364</v>
      </c>
      <c r="I1736" s="31" t="s">
        <v>9705</v>
      </c>
      <c r="J1736" s="33" t="str">
        <f t="shared" si="27"/>
        <v>https://aiche.onlinelibrary.wiley.com/doi/abs/10.1002/prs.11556</v>
      </c>
    </row>
    <row r="1737" spans="1:10" ht="47.5" customHeight="1" x14ac:dyDescent="0.35">
      <c r="A1737" s="31">
        <v>1736</v>
      </c>
      <c r="B1737" s="31">
        <v>2013</v>
      </c>
      <c r="C1737" s="32" t="s">
        <v>6030</v>
      </c>
      <c r="D1737" s="32" t="s">
        <v>9706</v>
      </c>
      <c r="E1737" s="96" t="s">
        <v>3922</v>
      </c>
      <c r="F1737" s="31">
        <v>32</v>
      </c>
      <c r="G1737" s="31">
        <v>2</v>
      </c>
      <c r="H1737" s="31" t="s">
        <v>6751</v>
      </c>
      <c r="I1737" s="31" t="s">
        <v>9707</v>
      </c>
      <c r="J1737" s="33" t="str">
        <f t="shared" si="27"/>
        <v>https://aiche.onlinelibrary.wiley.com/doi/abs/10.1002/prs.11560</v>
      </c>
    </row>
    <row r="1738" spans="1:10" ht="47.5" customHeight="1" x14ac:dyDescent="0.35">
      <c r="A1738" s="31">
        <v>1737</v>
      </c>
      <c r="B1738" s="31">
        <v>2013</v>
      </c>
      <c r="C1738" s="32" t="s">
        <v>6030</v>
      </c>
      <c r="D1738" s="32" t="s">
        <v>9709</v>
      </c>
      <c r="E1738" s="96" t="s">
        <v>9708</v>
      </c>
      <c r="F1738" s="31">
        <v>32</v>
      </c>
      <c r="G1738" s="31">
        <v>2</v>
      </c>
      <c r="H1738" s="31" t="s">
        <v>9710</v>
      </c>
      <c r="I1738" s="31" t="s">
        <v>9711</v>
      </c>
      <c r="J1738" s="33" t="str">
        <f t="shared" si="27"/>
        <v>https://aiche.onlinelibrary.wiley.com/doi/abs/10.1002/prs.11563</v>
      </c>
    </row>
    <row r="1739" spans="1:10" ht="47.5" customHeight="1" x14ac:dyDescent="0.35">
      <c r="A1739" s="31">
        <v>1738</v>
      </c>
      <c r="B1739" s="31">
        <v>2013</v>
      </c>
      <c r="C1739" s="32" t="s">
        <v>6030</v>
      </c>
      <c r="D1739" s="32" t="s">
        <v>9712</v>
      </c>
      <c r="E1739" s="96" t="s">
        <v>9520</v>
      </c>
      <c r="F1739" s="31">
        <v>32</v>
      </c>
      <c r="G1739" s="31">
        <v>2</v>
      </c>
      <c r="H1739" s="31" t="s">
        <v>4648</v>
      </c>
      <c r="I1739" s="31" t="s">
        <v>9713</v>
      </c>
      <c r="J1739" s="33" t="str">
        <f t="shared" si="27"/>
        <v>https://aiche.onlinelibrary.wiley.com/doi/abs/10.1002/prs.11583</v>
      </c>
    </row>
    <row r="1740" spans="1:10" ht="47.5" customHeight="1" x14ac:dyDescent="0.35">
      <c r="A1740" s="31">
        <v>1739</v>
      </c>
      <c r="B1740" s="31">
        <v>2013</v>
      </c>
      <c r="C1740" s="32" t="s">
        <v>6030</v>
      </c>
      <c r="D1740" s="32" t="s">
        <v>9715</v>
      </c>
      <c r="E1740" s="96" t="s">
        <v>9714</v>
      </c>
      <c r="F1740" s="31">
        <v>32</v>
      </c>
      <c r="G1740" s="31">
        <v>2</v>
      </c>
      <c r="H1740" s="31" t="s">
        <v>4652</v>
      </c>
      <c r="I1740" s="31" t="s">
        <v>9716</v>
      </c>
      <c r="J1740" s="33" t="str">
        <f t="shared" si="27"/>
        <v>https://aiche.onlinelibrary.wiley.com/doi/abs/10.1002/prs.11548</v>
      </c>
    </row>
    <row r="1741" spans="1:10" ht="47.5" customHeight="1" x14ac:dyDescent="0.35">
      <c r="A1741" s="31">
        <v>1740</v>
      </c>
      <c r="B1741" s="31">
        <v>2013</v>
      </c>
      <c r="C1741" s="32" t="s">
        <v>6030</v>
      </c>
      <c r="D1741" s="32" t="s">
        <v>9718</v>
      </c>
      <c r="E1741" s="96" t="s">
        <v>9717</v>
      </c>
      <c r="F1741" s="31">
        <v>32</v>
      </c>
      <c r="G1741" s="31">
        <v>2</v>
      </c>
      <c r="H1741" s="31" t="s">
        <v>1694</v>
      </c>
      <c r="I1741" s="31" t="s">
        <v>9719</v>
      </c>
      <c r="J1741" s="33" t="str">
        <f t="shared" si="27"/>
        <v>https://aiche.onlinelibrary.wiley.com/doi/abs/10.1002/prs.11562</v>
      </c>
    </row>
    <row r="1742" spans="1:10" ht="47.5" customHeight="1" x14ac:dyDescent="0.35">
      <c r="A1742" s="31">
        <v>1741</v>
      </c>
      <c r="B1742" s="31">
        <v>2013</v>
      </c>
      <c r="C1742" s="32" t="s">
        <v>6030</v>
      </c>
      <c r="D1742" s="32" t="s">
        <v>9721</v>
      </c>
      <c r="E1742" s="96" t="s">
        <v>9720</v>
      </c>
      <c r="F1742" s="31">
        <v>32</v>
      </c>
      <c r="G1742" s="31">
        <v>2</v>
      </c>
      <c r="H1742" s="31" t="s">
        <v>9722</v>
      </c>
      <c r="I1742" s="31" t="s">
        <v>9723</v>
      </c>
      <c r="J1742" s="33" t="str">
        <f t="shared" si="27"/>
        <v>https://aiche.onlinelibrary.wiley.com/doi/abs/10.1002/prs.11565</v>
      </c>
    </row>
    <row r="1743" spans="1:10" ht="47.5" customHeight="1" x14ac:dyDescent="0.35">
      <c r="A1743" s="31">
        <v>1742</v>
      </c>
      <c r="B1743" s="31">
        <v>2013</v>
      </c>
      <c r="C1743" s="32" t="s">
        <v>6030</v>
      </c>
      <c r="D1743" s="32" t="s">
        <v>9725</v>
      </c>
      <c r="E1743" s="96" t="s">
        <v>9724</v>
      </c>
      <c r="F1743" s="31">
        <v>32</v>
      </c>
      <c r="G1743" s="31">
        <v>2</v>
      </c>
      <c r="H1743" s="31" t="s">
        <v>5197</v>
      </c>
      <c r="I1743" s="31" t="s">
        <v>9726</v>
      </c>
      <c r="J1743" s="33" t="str">
        <f t="shared" si="27"/>
        <v>https://aiche.onlinelibrary.wiley.com/doi/abs/10.1002/prs.11566</v>
      </c>
    </row>
    <row r="1744" spans="1:10" ht="47.5" customHeight="1" x14ac:dyDescent="0.35">
      <c r="A1744" s="31">
        <v>1743</v>
      </c>
      <c r="B1744" s="31">
        <v>2013</v>
      </c>
      <c r="C1744" s="32" t="s">
        <v>6030</v>
      </c>
      <c r="D1744" s="32" t="s">
        <v>9728</v>
      </c>
      <c r="E1744" s="96" t="s">
        <v>9727</v>
      </c>
      <c r="F1744" s="31">
        <v>32</v>
      </c>
      <c r="G1744" s="31">
        <v>2</v>
      </c>
      <c r="H1744" s="31" t="s">
        <v>9729</v>
      </c>
      <c r="I1744" s="31" t="s">
        <v>9730</v>
      </c>
      <c r="J1744" s="33" t="str">
        <f t="shared" si="27"/>
        <v>https://aiche.onlinelibrary.wiley.com/doi/abs/10.1002/prs.11567</v>
      </c>
    </row>
    <row r="1745" spans="1:10" ht="47.5" customHeight="1" x14ac:dyDescent="0.35">
      <c r="A1745" s="31">
        <v>1744</v>
      </c>
      <c r="B1745" s="31">
        <v>2013</v>
      </c>
      <c r="C1745" s="32" t="s">
        <v>6030</v>
      </c>
      <c r="D1745" s="32" t="s">
        <v>9732</v>
      </c>
      <c r="E1745" s="96" t="s">
        <v>9731</v>
      </c>
      <c r="F1745" s="31">
        <v>32</v>
      </c>
      <c r="G1745" s="31">
        <v>2</v>
      </c>
      <c r="H1745" s="31" t="s">
        <v>5832</v>
      </c>
      <c r="I1745" s="31" t="s">
        <v>9733</v>
      </c>
      <c r="J1745" s="33" t="str">
        <f t="shared" si="27"/>
        <v>https://aiche.onlinelibrary.wiley.com/doi/abs/10.1002/prs.11571</v>
      </c>
    </row>
    <row r="1746" spans="1:10" ht="47.5" customHeight="1" x14ac:dyDescent="0.35">
      <c r="A1746" s="31">
        <v>1745</v>
      </c>
      <c r="B1746" s="31">
        <v>2013</v>
      </c>
      <c r="C1746" s="32" t="s">
        <v>6030</v>
      </c>
      <c r="D1746" s="32" t="s">
        <v>9735</v>
      </c>
      <c r="E1746" s="96" t="s">
        <v>9734</v>
      </c>
      <c r="F1746" s="31">
        <v>32</v>
      </c>
      <c r="G1746" s="31">
        <v>2</v>
      </c>
      <c r="H1746" s="31" t="s">
        <v>9736</v>
      </c>
      <c r="I1746" s="31" t="s">
        <v>9737</v>
      </c>
      <c r="J1746" s="33" t="str">
        <f t="shared" si="27"/>
        <v>https://aiche.onlinelibrary.wiley.com/doi/abs/10.1002/prs.11572</v>
      </c>
    </row>
    <row r="1747" spans="1:10" ht="47.5" customHeight="1" x14ac:dyDescent="0.35">
      <c r="A1747" s="31">
        <v>1746</v>
      </c>
      <c r="B1747" s="31">
        <v>2013</v>
      </c>
      <c r="C1747" s="32" t="s">
        <v>6030</v>
      </c>
      <c r="D1747" s="32" t="s">
        <v>9739</v>
      </c>
      <c r="E1747" s="96" t="s">
        <v>9738</v>
      </c>
      <c r="F1747" s="31">
        <v>32</v>
      </c>
      <c r="G1747" s="31">
        <v>2</v>
      </c>
      <c r="H1747" s="31" t="s">
        <v>4856</v>
      </c>
      <c r="I1747" s="31" t="s">
        <v>9740</v>
      </c>
      <c r="J1747" s="33" t="str">
        <f t="shared" si="27"/>
        <v>https://aiche.onlinelibrary.wiley.com/doi/abs/10.1002/prs.11604</v>
      </c>
    </row>
    <row r="1748" spans="1:10" ht="47.5" customHeight="1" x14ac:dyDescent="0.35">
      <c r="A1748" s="31">
        <v>1747</v>
      </c>
      <c r="B1748" s="31">
        <v>2013</v>
      </c>
      <c r="C1748" s="32" t="s">
        <v>6030</v>
      </c>
      <c r="D1748" s="32" t="s">
        <v>9741</v>
      </c>
      <c r="E1748" s="96"/>
      <c r="F1748" s="31">
        <v>32</v>
      </c>
      <c r="G1748" s="31">
        <v>2</v>
      </c>
      <c r="H1748" s="31" t="s">
        <v>9742</v>
      </c>
      <c r="I1748" s="31" t="s">
        <v>9743</v>
      </c>
      <c r="J1748" s="33" t="str">
        <f t="shared" si="27"/>
        <v>https://aiche.onlinelibrary.wiley.com/doi/abs/10.1002/prs.11579</v>
      </c>
    </row>
    <row r="1749" spans="1:10" ht="47.5" customHeight="1" x14ac:dyDescent="0.35">
      <c r="A1749" s="31">
        <v>1748</v>
      </c>
      <c r="B1749" s="31">
        <v>2013</v>
      </c>
      <c r="C1749" s="32" t="s">
        <v>6030</v>
      </c>
      <c r="D1749" s="32" t="s">
        <v>9744</v>
      </c>
      <c r="E1749" s="96" t="s">
        <v>1409</v>
      </c>
      <c r="F1749" s="31">
        <v>32</v>
      </c>
      <c r="G1749" s="31">
        <v>2</v>
      </c>
      <c r="H1749" s="31" t="s">
        <v>9745</v>
      </c>
      <c r="I1749" s="31" t="s">
        <v>9746</v>
      </c>
      <c r="J1749" s="33" t="str">
        <f t="shared" si="27"/>
        <v>https://aiche.onlinelibrary.wiley.com/doi/abs/10.1002/prs.11582</v>
      </c>
    </row>
    <row r="1750" spans="1:10" ht="47.5" customHeight="1" x14ac:dyDescent="0.35">
      <c r="A1750" s="31">
        <v>1749</v>
      </c>
      <c r="B1750" s="31">
        <v>2013</v>
      </c>
      <c r="C1750" s="32" t="s">
        <v>6030</v>
      </c>
      <c r="D1750" s="32" t="s">
        <v>9650</v>
      </c>
      <c r="E1750" s="96" t="s">
        <v>1553</v>
      </c>
      <c r="F1750" s="31">
        <v>32</v>
      </c>
      <c r="G1750" s="31">
        <v>2</v>
      </c>
      <c r="H1750" s="31" t="s">
        <v>9747</v>
      </c>
      <c r="I1750" s="31" t="s">
        <v>9748</v>
      </c>
      <c r="J1750" s="33" t="str">
        <f t="shared" si="27"/>
        <v>https://aiche.onlinelibrary.wiley.com/doi/abs/10.1002/prs.11607</v>
      </c>
    </row>
    <row r="1751" spans="1:10" ht="47.5" customHeight="1" x14ac:dyDescent="0.35">
      <c r="A1751" s="31">
        <v>1750</v>
      </c>
      <c r="B1751" s="31">
        <v>2013</v>
      </c>
      <c r="C1751" s="32" t="s">
        <v>6030</v>
      </c>
      <c r="D1751" s="32" t="s">
        <v>8589</v>
      </c>
      <c r="E1751" s="96" t="s">
        <v>7076</v>
      </c>
      <c r="F1751" s="31">
        <v>32</v>
      </c>
      <c r="G1751" s="31">
        <v>3</v>
      </c>
      <c r="H1751" s="31" t="s">
        <v>9749</v>
      </c>
      <c r="I1751" s="31" t="s">
        <v>9750</v>
      </c>
      <c r="J1751" s="33" t="str">
        <f t="shared" si="27"/>
        <v>https://aiche.onlinelibrary.wiley.com/doi/abs/10.1002/prs.11624</v>
      </c>
    </row>
    <row r="1752" spans="1:10" ht="47.5" customHeight="1" x14ac:dyDescent="0.35">
      <c r="A1752" s="31">
        <v>1751</v>
      </c>
      <c r="B1752" s="31">
        <v>2013</v>
      </c>
      <c r="C1752" s="32" t="s">
        <v>6030</v>
      </c>
      <c r="D1752" s="32" t="s">
        <v>9751</v>
      </c>
      <c r="E1752" s="96" t="s">
        <v>3186</v>
      </c>
      <c r="F1752" s="31">
        <v>32</v>
      </c>
      <c r="G1752" s="31">
        <v>3</v>
      </c>
      <c r="H1752" s="31" t="s">
        <v>8531</v>
      </c>
      <c r="I1752" s="31" t="s">
        <v>9752</v>
      </c>
      <c r="J1752" s="33" t="str">
        <f t="shared" si="27"/>
        <v>https://aiche.onlinelibrary.wiley.com/doi/abs/10.1002/prs.11615</v>
      </c>
    </row>
    <row r="1753" spans="1:10" ht="47.5" customHeight="1" x14ac:dyDescent="0.35">
      <c r="A1753" s="31">
        <v>1752</v>
      </c>
      <c r="B1753" s="31">
        <v>2013</v>
      </c>
      <c r="C1753" s="32" t="s">
        <v>6030</v>
      </c>
      <c r="D1753" s="32" t="s">
        <v>9754</v>
      </c>
      <c r="E1753" s="96" t="s">
        <v>9753</v>
      </c>
      <c r="F1753" s="31">
        <v>32</v>
      </c>
      <c r="G1753" s="31">
        <v>3</v>
      </c>
      <c r="H1753" s="31" t="s">
        <v>9755</v>
      </c>
      <c r="I1753" s="31" t="s">
        <v>9756</v>
      </c>
      <c r="J1753" s="33" t="str">
        <f t="shared" si="27"/>
        <v>https://aiche.onlinelibrary.wiley.com/doi/abs/10.1002/prs.11616</v>
      </c>
    </row>
    <row r="1754" spans="1:10" ht="47.5" customHeight="1" x14ac:dyDescent="0.35">
      <c r="A1754" s="31">
        <v>1753</v>
      </c>
      <c r="B1754" s="31">
        <v>2013</v>
      </c>
      <c r="C1754" s="32" t="s">
        <v>6030</v>
      </c>
      <c r="D1754" s="32" t="s">
        <v>9758</v>
      </c>
      <c r="E1754" s="96" t="s">
        <v>9757</v>
      </c>
      <c r="F1754" s="31">
        <v>32</v>
      </c>
      <c r="G1754" s="31">
        <v>3</v>
      </c>
      <c r="H1754" s="31" t="s">
        <v>9759</v>
      </c>
      <c r="I1754" s="31" t="s">
        <v>9760</v>
      </c>
      <c r="J1754" s="33" t="str">
        <f t="shared" si="27"/>
        <v>https://aiche.onlinelibrary.wiley.com/doi/abs/10.1002/prs.11618</v>
      </c>
    </row>
    <row r="1755" spans="1:10" ht="47.5" customHeight="1" x14ac:dyDescent="0.35">
      <c r="A1755" s="31">
        <v>1754</v>
      </c>
      <c r="B1755" s="31">
        <v>2013</v>
      </c>
      <c r="C1755" s="32" t="s">
        <v>6030</v>
      </c>
      <c r="D1755" s="32" t="s">
        <v>9762</v>
      </c>
      <c r="E1755" s="96" t="s">
        <v>9761</v>
      </c>
      <c r="F1755" s="31">
        <v>32</v>
      </c>
      <c r="G1755" s="31">
        <v>3</v>
      </c>
      <c r="H1755" s="31" t="s">
        <v>9448</v>
      </c>
      <c r="I1755" s="31" t="s">
        <v>9763</v>
      </c>
      <c r="J1755" s="33" t="str">
        <f t="shared" si="27"/>
        <v>https://aiche.onlinelibrary.wiley.com/doi/abs/10.1002/prs.11617</v>
      </c>
    </row>
    <row r="1756" spans="1:10" ht="47.5" customHeight="1" x14ac:dyDescent="0.35">
      <c r="A1756" s="31">
        <v>1755</v>
      </c>
      <c r="B1756" s="31">
        <v>2013</v>
      </c>
      <c r="C1756" s="32" t="s">
        <v>6030</v>
      </c>
      <c r="D1756" s="32" t="s">
        <v>9764</v>
      </c>
      <c r="E1756" s="96" t="s">
        <v>3155</v>
      </c>
      <c r="F1756" s="31">
        <v>32</v>
      </c>
      <c r="G1756" s="31">
        <v>3</v>
      </c>
      <c r="H1756" s="31" t="s">
        <v>9765</v>
      </c>
      <c r="I1756" s="31" t="s">
        <v>9766</v>
      </c>
      <c r="J1756" s="33" t="str">
        <f t="shared" si="27"/>
        <v>https://aiche.onlinelibrary.wiley.com/doi/abs/10.1002/prs.11606</v>
      </c>
    </row>
    <row r="1757" spans="1:10" ht="47.5" customHeight="1" x14ac:dyDescent="0.35">
      <c r="A1757" s="31">
        <v>1756</v>
      </c>
      <c r="B1757" s="31">
        <v>2013</v>
      </c>
      <c r="C1757" s="32" t="s">
        <v>6030</v>
      </c>
      <c r="D1757" s="32" t="s">
        <v>9768</v>
      </c>
      <c r="E1757" s="96" t="s">
        <v>9767</v>
      </c>
      <c r="F1757" s="31">
        <v>32</v>
      </c>
      <c r="G1757" s="31">
        <v>3</v>
      </c>
      <c r="H1757" s="31" t="s">
        <v>9769</v>
      </c>
      <c r="I1757" s="31" t="s">
        <v>9770</v>
      </c>
      <c r="J1757" s="33" t="str">
        <f t="shared" si="27"/>
        <v>https://aiche.onlinelibrary.wiley.com/doi/abs/10.1002/prs.11605</v>
      </c>
    </row>
    <row r="1758" spans="1:10" ht="47.5" customHeight="1" x14ac:dyDescent="0.35">
      <c r="A1758" s="31">
        <v>1757</v>
      </c>
      <c r="B1758" s="31">
        <v>2013</v>
      </c>
      <c r="C1758" s="32" t="s">
        <v>6030</v>
      </c>
      <c r="D1758" s="32" t="s">
        <v>9772</v>
      </c>
      <c r="E1758" s="96" t="s">
        <v>9771</v>
      </c>
      <c r="F1758" s="31">
        <v>32</v>
      </c>
      <c r="G1758" s="31">
        <v>3</v>
      </c>
      <c r="H1758" s="31" t="s">
        <v>9773</v>
      </c>
      <c r="I1758" s="31" t="s">
        <v>9774</v>
      </c>
      <c r="J1758" s="33" t="str">
        <f t="shared" si="27"/>
        <v>https://aiche.onlinelibrary.wiley.com/doi/abs/10.1002/prs.11588</v>
      </c>
    </row>
    <row r="1759" spans="1:10" ht="47.5" customHeight="1" x14ac:dyDescent="0.35">
      <c r="A1759" s="31">
        <v>1758</v>
      </c>
      <c r="B1759" s="31">
        <v>2013</v>
      </c>
      <c r="C1759" s="32" t="s">
        <v>6030</v>
      </c>
      <c r="D1759" s="32" t="s">
        <v>9776</v>
      </c>
      <c r="E1759" s="96" t="s">
        <v>9775</v>
      </c>
      <c r="F1759" s="31">
        <v>32</v>
      </c>
      <c r="G1759" s="31">
        <v>3</v>
      </c>
      <c r="H1759" s="31" t="s">
        <v>9777</v>
      </c>
      <c r="I1759" s="31" t="s">
        <v>9778</v>
      </c>
      <c r="J1759" s="33" t="str">
        <f t="shared" si="27"/>
        <v>https://aiche.onlinelibrary.wiley.com/doi/abs/10.1002/prs.11584</v>
      </c>
    </row>
    <row r="1760" spans="1:10" ht="47.5" customHeight="1" x14ac:dyDescent="0.35">
      <c r="A1760" s="31">
        <v>1759</v>
      </c>
      <c r="B1760" s="31">
        <v>2013</v>
      </c>
      <c r="C1760" s="32" t="s">
        <v>6030</v>
      </c>
      <c r="D1760" s="32" t="s">
        <v>9780</v>
      </c>
      <c r="E1760" s="96" t="s">
        <v>9779</v>
      </c>
      <c r="F1760" s="31">
        <v>32</v>
      </c>
      <c r="G1760" s="31">
        <v>3</v>
      </c>
      <c r="H1760" s="31" t="s">
        <v>9781</v>
      </c>
      <c r="I1760" s="31" t="s">
        <v>9782</v>
      </c>
      <c r="J1760" s="33" t="str">
        <f t="shared" si="27"/>
        <v>https://aiche.onlinelibrary.wiley.com/doi/abs/10.1002/prs.11575</v>
      </c>
    </row>
    <row r="1761" spans="1:10" ht="47.5" customHeight="1" x14ac:dyDescent="0.35">
      <c r="A1761" s="31">
        <v>1760</v>
      </c>
      <c r="B1761" s="31">
        <v>2013</v>
      </c>
      <c r="C1761" s="32" t="s">
        <v>6030</v>
      </c>
      <c r="D1761" s="32" t="s">
        <v>9784</v>
      </c>
      <c r="E1761" s="96" t="s">
        <v>9783</v>
      </c>
      <c r="F1761" s="31">
        <v>32</v>
      </c>
      <c r="G1761" s="31">
        <v>3</v>
      </c>
      <c r="H1761" s="31" t="s">
        <v>9785</v>
      </c>
      <c r="I1761" s="31" t="s">
        <v>9786</v>
      </c>
      <c r="J1761" s="33" t="str">
        <f t="shared" si="27"/>
        <v>https://aiche.onlinelibrary.wiley.com/doi/abs/10.1002/prs.11573</v>
      </c>
    </row>
    <row r="1762" spans="1:10" ht="47.5" customHeight="1" x14ac:dyDescent="0.35">
      <c r="A1762" s="31">
        <v>1761</v>
      </c>
      <c r="B1762" s="31">
        <v>2013</v>
      </c>
      <c r="C1762" s="32" t="s">
        <v>6030</v>
      </c>
      <c r="D1762" s="32" t="s">
        <v>9788</v>
      </c>
      <c r="E1762" s="96" t="s">
        <v>9787</v>
      </c>
      <c r="F1762" s="31">
        <v>32</v>
      </c>
      <c r="G1762" s="31">
        <v>3</v>
      </c>
      <c r="H1762" s="31" t="s">
        <v>9789</v>
      </c>
      <c r="I1762" s="31" t="s">
        <v>9790</v>
      </c>
      <c r="J1762" s="33" t="str">
        <f t="shared" si="27"/>
        <v>https://aiche.onlinelibrary.wiley.com/doi/abs/10.1002/prs.11596</v>
      </c>
    </row>
    <row r="1763" spans="1:10" ht="47.5" customHeight="1" x14ac:dyDescent="0.35">
      <c r="A1763" s="31">
        <v>1762</v>
      </c>
      <c r="B1763" s="31">
        <v>2013</v>
      </c>
      <c r="C1763" s="32" t="s">
        <v>6030</v>
      </c>
      <c r="D1763" s="32" t="s">
        <v>9791</v>
      </c>
      <c r="E1763" s="96" t="s">
        <v>3922</v>
      </c>
      <c r="F1763" s="31">
        <v>32</v>
      </c>
      <c r="G1763" s="31">
        <v>3</v>
      </c>
      <c r="H1763" s="31" t="s">
        <v>7819</v>
      </c>
      <c r="I1763" s="31" t="s">
        <v>9792</v>
      </c>
      <c r="J1763" s="33" t="str">
        <f t="shared" si="27"/>
        <v>https://aiche.onlinelibrary.wiley.com/doi/abs/10.1002/prs.11554</v>
      </c>
    </row>
    <row r="1764" spans="1:10" ht="47.5" customHeight="1" x14ac:dyDescent="0.35">
      <c r="A1764" s="31">
        <v>1763</v>
      </c>
      <c r="B1764" s="31">
        <v>2013</v>
      </c>
      <c r="C1764" s="32" t="s">
        <v>6030</v>
      </c>
      <c r="D1764" s="32" t="s">
        <v>9794</v>
      </c>
      <c r="E1764" s="96" t="s">
        <v>9793</v>
      </c>
      <c r="F1764" s="31">
        <v>32</v>
      </c>
      <c r="G1764" s="31">
        <v>3</v>
      </c>
      <c r="H1764" s="31" t="s">
        <v>9795</v>
      </c>
      <c r="I1764" s="31" t="s">
        <v>9796</v>
      </c>
      <c r="J1764" s="33" t="str">
        <f t="shared" si="27"/>
        <v>https://aiche.onlinelibrary.wiley.com/doi/abs/10.1002/prs.11602</v>
      </c>
    </row>
    <row r="1765" spans="1:10" ht="47.5" customHeight="1" x14ac:dyDescent="0.35">
      <c r="A1765" s="31">
        <v>1764</v>
      </c>
      <c r="B1765" s="31">
        <v>2013</v>
      </c>
      <c r="C1765" s="32" t="s">
        <v>6030</v>
      </c>
      <c r="D1765" s="32" t="s">
        <v>9650</v>
      </c>
      <c r="E1765" s="96" t="s">
        <v>1553</v>
      </c>
      <c r="F1765" s="31">
        <v>32</v>
      </c>
      <c r="G1765" s="31">
        <v>3</v>
      </c>
      <c r="H1765" s="31" t="s">
        <v>9797</v>
      </c>
      <c r="I1765" s="31" t="s">
        <v>9798</v>
      </c>
      <c r="J1765" s="33" t="str">
        <f t="shared" si="27"/>
        <v>https://aiche.onlinelibrary.wiley.com/doi/abs/10.1002/prs.11631</v>
      </c>
    </row>
    <row r="1766" spans="1:10" ht="47.5" customHeight="1" x14ac:dyDescent="0.35">
      <c r="A1766" s="31">
        <v>1765</v>
      </c>
      <c r="B1766" s="31">
        <v>2013</v>
      </c>
      <c r="C1766" s="32" t="s">
        <v>6030</v>
      </c>
      <c r="D1766" s="32" t="s">
        <v>9799</v>
      </c>
      <c r="E1766" s="96" t="s">
        <v>1657</v>
      </c>
      <c r="F1766" s="31">
        <v>32</v>
      </c>
      <c r="G1766" s="31">
        <v>4</v>
      </c>
      <c r="H1766" s="31" t="s">
        <v>9800</v>
      </c>
      <c r="I1766" s="31" t="s">
        <v>9801</v>
      </c>
      <c r="J1766" s="33" t="str">
        <f t="shared" si="27"/>
        <v>https://aiche.onlinelibrary.wiley.com/doi/abs/10.1002/prs.11650</v>
      </c>
    </row>
    <row r="1767" spans="1:10" ht="47.5" customHeight="1" x14ac:dyDescent="0.35">
      <c r="A1767" s="31">
        <v>1766</v>
      </c>
      <c r="B1767" s="31">
        <v>2013</v>
      </c>
      <c r="C1767" s="32" t="s">
        <v>6030</v>
      </c>
      <c r="D1767" s="32" t="s">
        <v>9803</v>
      </c>
      <c r="E1767" s="96" t="s">
        <v>9802</v>
      </c>
      <c r="F1767" s="31">
        <v>32</v>
      </c>
      <c r="G1767" s="31">
        <v>4</v>
      </c>
      <c r="H1767" s="31" t="s">
        <v>9804</v>
      </c>
      <c r="I1767" s="31" t="s">
        <v>9805</v>
      </c>
      <c r="J1767" s="33" t="str">
        <f t="shared" si="27"/>
        <v>https://aiche.onlinelibrary.wiley.com/doi/abs/10.1002/prs.11633</v>
      </c>
    </row>
    <row r="1768" spans="1:10" ht="47.5" customHeight="1" x14ac:dyDescent="0.35">
      <c r="A1768" s="31">
        <v>1767</v>
      </c>
      <c r="B1768" s="31">
        <v>2013</v>
      </c>
      <c r="C1768" s="32" t="s">
        <v>6030</v>
      </c>
      <c r="D1768" s="32" t="s">
        <v>9807</v>
      </c>
      <c r="E1768" s="96" t="s">
        <v>9806</v>
      </c>
      <c r="F1768" s="31">
        <v>32</v>
      </c>
      <c r="G1768" s="31">
        <v>4</v>
      </c>
      <c r="H1768" s="31" t="s">
        <v>9808</v>
      </c>
      <c r="I1768" s="31" t="s">
        <v>9809</v>
      </c>
      <c r="J1768" s="33" t="str">
        <f t="shared" si="27"/>
        <v>https://aiche.onlinelibrary.wiley.com/doi/abs/10.1002/prs.11632</v>
      </c>
    </row>
    <row r="1769" spans="1:10" ht="47.5" customHeight="1" x14ac:dyDescent="0.35">
      <c r="A1769" s="31">
        <v>1768</v>
      </c>
      <c r="B1769" s="31">
        <v>2013</v>
      </c>
      <c r="C1769" s="32" t="s">
        <v>6030</v>
      </c>
      <c r="D1769" s="32" t="s">
        <v>9811</v>
      </c>
      <c r="E1769" s="96" t="s">
        <v>9810</v>
      </c>
      <c r="F1769" s="31">
        <v>32</v>
      </c>
      <c r="G1769" s="31">
        <v>4</v>
      </c>
      <c r="H1769" s="31" t="s">
        <v>9812</v>
      </c>
      <c r="I1769" s="31" t="s">
        <v>9813</v>
      </c>
      <c r="J1769" s="33" t="str">
        <f t="shared" si="27"/>
        <v>https://aiche.onlinelibrary.wiley.com/doi/abs/10.1002/prs.11630</v>
      </c>
    </row>
    <row r="1770" spans="1:10" ht="47.5" customHeight="1" x14ac:dyDescent="0.35">
      <c r="A1770" s="31">
        <v>1769</v>
      </c>
      <c r="B1770" s="31">
        <v>2013</v>
      </c>
      <c r="C1770" s="32" t="s">
        <v>6030</v>
      </c>
      <c r="D1770" s="32" t="s">
        <v>9815</v>
      </c>
      <c r="E1770" s="96" t="s">
        <v>9814</v>
      </c>
      <c r="F1770" s="31">
        <v>32</v>
      </c>
      <c r="G1770" s="31">
        <v>4</v>
      </c>
      <c r="H1770" s="31" t="s">
        <v>9816</v>
      </c>
      <c r="I1770" s="31" t="s">
        <v>9817</v>
      </c>
      <c r="J1770" s="33" t="str">
        <f t="shared" si="27"/>
        <v>https://aiche.onlinelibrary.wiley.com/doi/abs/10.1002/prs.11641</v>
      </c>
    </row>
    <row r="1771" spans="1:10" ht="47.5" customHeight="1" x14ac:dyDescent="0.35">
      <c r="A1771" s="31">
        <v>1770</v>
      </c>
      <c r="B1771" s="31">
        <v>2013</v>
      </c>
      <c r="C1771" s="32" t="s">
        <v>6030</v>
      </c>
      <c r="D1771" s="32" t="s">
        <v>9819</v>
      </c>
      <c r="E1771" s="96" t="s">
        <v>9818</v>
      </c>
      <c r="F1771" s="31">
        <v>32</v>
      </c>
      <c r="G1771" s="31">
        <v>4</v>
      </c>
      <c r="H1771" s="31" t="s">
        <v>9820</v>
      </c>
      <c r="I1771" s="31" t="s">
        <v>9821</v>
      </c>
      <c r="J1771" s="33" t="str">
        <f t="shared" si="27"/>
        <v>https://aiche.onlinelibrary.wiley.com/doi/abs/10.1002/prs.11574</v>
      </c>
    </row>
    <row r="1772" spans="1:10" ht="47.5" customHeight="1" x14ac:dyDescent="0.35">
      <c r="A1772" s="31">
        <v>1771</v>
      </c>
      <c r="B1772" s="31">
        <v>2013</v>
      </c>
      <c r="C1772" s="32" t="s">
        <v>6030</v>
      </c>
      <c r="D1772" s="32" t="s">
        <v>9822</v>
      </c>
      <c r="E1772" s="96" t="s">
        <v>3922</v>
      </c>
      <c r="F1772" s="31">
        <v>32</v>
      </c>
      <c r="G1772" s="31">
        <v>4</v>
      </c>
      <c r="H1772" s="31" t="s">
        <v>9257</v>
      </c>
      <c r="I1772" s="31" t="s">
        <v>9823</v>
      </c>
      <c r="J1772" s="33" t="str">
        <f t="shared" si="27"/>
        <v>https://aiche.onlinelibrary.wiley.com/doi/abs/10.1002/prs.11640</v>
      </c>
    </row>
    <row r="1773" spans="1:10" ht="47.5" customHeight="1" x14ac:dyDescent="0.35">
      <c r="A1773" s="31">
        <v>1772</v>
      </c>
      <c r="B1773" s="31">
        <v>2013</v>
      </c>
      <c r="C1773" s="32" t="s">
        <v>6030</v>
      </c>
      <c r="D1773" s="32" t="s">
        <v>9824</v>
      </c>
      <c r="E1773" s="96" t="s">
        <v>8566</v>
      </c>
      <c r="F1773" s="31">
        <v>32</v>
      </c>
      <c r="G1773" s="31">
        <v>4</v>
      </c>
      <c r="H1773" s="31" t="s">
        <v>9825</v>
      </c>
      <c r="I1773" s="31" t="s">
        <v>9826</v>
      </c>
      <c r="J1773" s="33" t="str">
        <f t="shared" si="27"/>
        <v>https://aiche.onlinelibrary.wiley.com/doi/abs/10.1002/prs.11585</v>
      </c>
    </row>
    <row r="1774" spans="1:10" ht="47.5" customHeight="1" x14ac:dyDescent="0.35">
      <c r="A1774" s="31">
        <v>1773</v>
      </c>
      <c r="B1774" s="31">
        <v>2013</v>
      </c>
      <c r="C1774" s="32" t="s">
        <v>6030</v>
      </c>
      <c r="D1774" s="32" t="s">
        <v>9827</v>
      </c>
      <c r="E1774" s="96" t="s">
        <v>3922</v>
      </c>
      <c r="F1774" s="31">
        <v>32</v>
      </c>
      <c r="G1774" s="31">
        <v>4</v>
      </c>
      <c r="H1774" s="31" t="s">
        <v>9828</v>
      </c>
      <c r="I1774" s="31" t="s">
        <v>9829</v>
      </c>
      <c r="J1774" s="33" t="str">
        <f t="shared" si="27"/>
        <v>https://aiche.onlinelibrary.wiley.com/doi/abs/10.1002/prs.11601</v>
      </c>
    </row>
    <row r="1775" spans="1:10" ht="47.5" customHeight="1" x14ac:dyDescent="0.35">
      <c r="A1775" s="31">
        <v>1774</v>
      </c>
      <c r="B1775" s="31">
        <v>2013</v>
      </c>
      <c r="C1775" s="32" t="s">
        <v>6030</v>
      </c>
      <c r="D1775" s="32" t="s">
        <v>9831</v>
      </c>
      <c r="E1775" s="96" t="s">
        <v>9830</v>
      </c>
      <c r="F1775" s="31">
        <v>32</v>
      </c>
      <c r="G1775" s="31">
        <v>4</v>
      </c>
      <c r="H1775" s="31" t="s">
        <v>9832</v>
      </c>
      <c r="I1775" s="31" t="s">
        <v>9833</v>
      </c>
      <c r="J1775" s="33" t="str">
        <f t="shared" si="27"/>
        <v>https://aiche.onlinelibrary.wiley.com/doi/abs/10.1002/prs.11609</v>
      </c>
    </row>
    <row r="1776" spans="1:10" ht="47.5" customHeight="1" x14ac:dyDescent="0.35">
      <c r="A1776" s="31">
        <v>1775</v>
      </c>
      <c r="B1776" s="31">
        <v>2013</v>
      </c>
      <c r="C1776" s="32" t="s">
        <v>6030</v>
      </c>
      <c r="D1776" s="32" t="s">
        <v>9835</v>
      </c>
      <c r="E1776" s="96" t="s">
        <v>9834</v>
      </c>
      <c r="F1776" s="31">
        <v>32</v>
      </c>
      <c r="G1776" s="31">
        <v>4</v>
      </c>
      <c r="H1776" s="31" t="s">
        <v>9836</v>
      </c>
      <c r="I1776" s="31" t="s">
        <v>9837</v>
      </c>
      <c r="J1776" s="33" t="str">
        <f t="shared" si="27"/>
        <v>https://aiche.onlinelibrary.wiley.com/doi/abs/10.1002/prs.11600</v>
      </c>
    </row>
    <row r="1777" spans="1:10" ht="47.5" customHeight="1" x14ac:dyDescent="0.35">
      <c r="A1777" s="31">
        <v>1776</v>
      </c>
      <c r="B1777" s="31">
        <v>2013</v>
      </c>
      <c r="C1777" s="32" t="s">
        <v>6030</v>
      </c>
      <c r="D1777" s="32" t="s">
        <v>9838</v>
      </c>
      <c r="E1777" s="96" t="s">
        <v>9614</v>
      </c>
      <c r="F1777" s="31">
        <v>32</v>
      </c>
      <c r="G1777" s="31">
        <v>4</v>
      </c>
      <c r="H1777" s="31" t="s">
        <v>9839</v>
      </c>
      <c r="I1777" s="31" t="s">
        <v>9840</v>
      </c>
      <c r="J1777" s="33" t="str">
        <f t="shared" si="27"/>
        <v>https://aiche.onlinelibrary.wiley.com/doi/abs/10.1002/prs.11603</v>
      </c>
    </row>
    <row r="1778" spans="1:10" ht="47.5" customHeight="1" x14ac:dyDescent="0.35">
      <c r="A1778" s="31">
        <v>1777</v>
      </c>
      <c r="B1778" s="31">
        <v>2013</v>
      </c>
      <c r="C1778" s="32" t="s">
        <v>6030</v>
      </c>
      <c r="D1778" s="32" t="s">
        <v>9842</v>
      </c>
      <c r="E1778" s="96" t="s">
        <v>9841</v>
      </c>
      <c r="F1778" s="31">
        <v>32</v>
      </c>
      <c r="G1778" s="31">
        <v>4</v>
      </c>
      <c r="H1778" s="31" t="s">
        <v>9843</v>
      </c>
      <c r="I1778" s="31" t="s">
        <v>9844</v>
      </c>
      <c r="J1778" s="33" t="str">
        <f t="shared" si="27"/>
        <v>https://aiche.onlinelibrary.wiley.com/doi/abs/10.1002/prs.11608</v>
      </c>
    </row>
    <row r="1779" spans="1:10" ht="47.5" customHeight="1" x14ac:dyDescent="0.35">
      <c r="A1779" s="31">
        <v>1778</v>
      </c>
      <c r="B1779" s="31">
        <v>2013</v>
      </c>
      <c r="C1779" s="32" t="s">
        <v>6030</v>
      </c>
      <c r="D1779" s="32" t="s">
        <v>9492</v>
      </c>
      <c r="E1779" s="96" t="s">
        <v>1553</v>
      </c>
      <c r="F1779" s="31">
        <v>32</v>
      </c>
      <c r="G1779" s="31">
        <v>4</v>
      </c>
      <c r="H1779" s="31" t="s">
        <v>9845</v>
      </c>
      <c r="I1779" s="31" t="s">
        <v>9846</v>
      </c>
      <c r="J1779" s="33" t="str">
        <f t="shared" si="27"/>
        <v>https://aiche.onlinelibrary.wiley.com/doi/abs/10.1002/prs.11656</v>
      </c>
    </row>
    <row r="1780" spans="1:10" ht="47.5" customHeight="1" x14ac:dyDescent="0.35">
      <c r="A1780" s="31">
        <v>1779</v>
      </c>
      <c r="B1780" s="31">
        <v>2014</v>
      </c>
      <c r="C1780" s="32" t="s">
        <v>6030</v>
      </c>
      <c r="D1780" s="32" t="s">
        <v>9847</v>
      </c>
      <c r="E1780" s="96"/>
      <c r="F1780" s="31">
        <v>33</v>
      </c>
      <c r="G1780" s="31">
        <v>1</v>
      </c>
      <c r="H1780" s="31" t="s">
        <v>4470</v>
      </c>
      <c r="I1780" s="31" t="s">
        <v>9848</v>
      </c>
      <c r="J1780" s="33" t="str">
        <f t="shared" si="27"/>
        <v>https://aiche.onlinelibrary.wiley.com/doi/abs/10.1002/prs.11669</v>
      </c>
    </row>
    <row r="1781" spans="1:10" ht="47.5" customHeight="1" x14ac:dyDescent="0.35">
      <c r="A1781" s="31">
        <v>1780</v>
      </c>
      <c r="B1781" s="31">
        <v>2014</v>
      </c>
      <c r="C1781" s="32" t="s">
        <v>6030</v>
      </c>
      <c r="D1781" s="32" t="s">
        <v>9850</v>
      </c>
      <c r="E1781" s="96" t="s">
        <v>9849</v>
      </c>
      <c r="F1781" s="31">
        <v>33</v>
      </c>
      <c r="G1781" s="31">
        <v>1</v>
      </c>
      <c r="H1781" s="31" t="s">
        <v>9851</v>
      </c>
      <c r="I1781" s="31" t="s">
        <v>9852</v>
      </c>
      <c r="J1781" s="33" t="str">
        <f t="shared" si="27"/>
        <v>https://aiche.onlinelibrary.wiley.com/doi/abs/10.1002/prs.11613</v>
      </c>
    </row>
    <row r="1782" spans="1:10" ht="47.5" customHeight="1" x14ac:dyDescent="0.35">
      <c r="A1782" s="31">
        <v>1781</v>
      </c>
      <c r="B1782" s="31">
        <v>2014</v>
      </c>
      <c r="C1782" s="32" t="s">
        <v>6030</v>
      </c>
      <c r="D1782" s="32" t="s">
        <v>9854</v>
      </c>
      <c r="E1782" s="96" t="s">
        <v>9853</v>
      </c>
      <c r="F1782" s="31">
        <v>33</v>
      </c>
      <c r="G1782" s="31">
        <v>1</v>
      </c>
      <c r="H1782" s="31" t="s">
        <v>7391</v>
      </c>
      <c r="I1782" s="31" t="s">
        <v>9855</v>
      </c>
      <c r="J1782" s="33" t="str">
        <f t="shared" si="27"/>
        <v>https://aiche.onlinelibrary.wiley.com/doi/abs/10.1002/prs.11648</v>
      </c>
    </row>
    <row r="1783" spans="1:10" ht="47.5" customHeight="1" x14ac:dyDescent="0.35">
      <c r="A1783" s="31">
        <v>1782</v>
      </c>
      <c r="B1783" s="31">
        <v>2014</v>
      </c>
      <c r="C1783" s="32" t="s">
        <v>6030</v>
      </c>
      <c r="D1783" s="32" t="s">
        <v>9857</v>
      </c>
      <c r="E1783" s="96" t="s">
        <v>9856</v>
      </c>
      <c r="F1783" s="31">
        <v>33</v>
      </c>
      <c r="G1783" s="31">
        <v>1</v>
      </c>
      <c r="H1783" s="31" t="s">
        <v>9858</v>
      </c>
      <c r="I1783" s="31" t="s">
        <v>9859</v>
      </c>
      <c r="J1783" s="33" t="str">
        <f t="shared" si="27"/>
        <v>https://aiche.onlinelibrary.wiley.com/doi/abs/10.1002/prs.11576</v>
      </c>
    </row>
    <row r="1784" spans="1:10" ht="47.5" customHeight="1" x14ac:dyDescent="0.35">
      <c r="A1784" s="31">
        <v>1783</v>
      </c>
      <c r="B1784" s="31">
        <v>2014</v>
      </c>
      <c r="C1784" s="32" t="s">
        <v>6030</v>
      </c>
      <c r="D1784" s="32" t="s">
        <v>9860</v>
      </c>
      <c r="E1784" s="96" t="s">
        <v>3922</v>
      </c>
      <c r="F1784" s="31">
        <v>33</v>
      </c>
      <c r="G1784" s="31">
        <v>1</v>
      </c>
      <c r="H1784" s="31" t="s">
        <v>9861</v>
      </c>
      <c r="I1784" s="31" t="s">
        <v>9862</v>
      </c>
      <c r="J1784" s="33" t="str">
        <f t="shared" si="27"/>
        <v>https://aiche.onlinelibrary.wiley.com/doi/abs/10.1002/prs.11599</v>
      </c>
    </row>
    <row r="1785" spans="1:10" ht="47.5" customHeight="1" x14ac:dyDescent="0.35">
      <c r="A1785" s="31">
        <v>1784</v>
      </c>
      <c r="B1785" s="31">
        <v>2014</v>
      </c>
      <c r="C1785" s="32" t="s">
        <v>6030</v>
      </c>
      <c r="D1785" s="32" t="s">
        <v>9864</v>
      </c>
      <c r="E1785" s="96" t="s">
        <v>9863</v>
      </c>
      <c r="F1785" s="31">
        <v>33</v>
      </c>
      <c r="G1785" s="31">
        <v>1</v>
      </c>
      <c r="H1785" s="31" t="s">
        <v>9865</v>
      </c>
      <c r="I1785" s="31" t="s">
        <v>9866</v>
      </c>
      <c r="J1785" s="33" t="str">
        <f t="shared" si="27"/>
        <v>https://aiche.onlinelibrary.wiley.com/doi/abs/10.1002/prs.11610</v>
      </c>
    </row>
    <row r="1786" spans="1:10" ht="47.5" customHeight="1" x14ac:dyDescent="0.35">
      <c r="A1786" s="31">
        <v>1785</v>
      </c>
      <c r="B1786" s="31">
        <v>2014</v>
      </c>
      <c r="C1786" s="32" t="s">
        <v>6030</v>
      </c>
      <c r="D1786" s="32" t="s">
        <v>9868</v>
      </c>
      <c r="E1786" s="96" t="s">
        <v>9867</v>
      </c>
      <c r="F1786" s="31">
        <v>33</v>
      </c>
      <c r="G1786" s="31">
        <v>1</v>
      </c>
      <c r="H1786" s="31" t="s">
        <v>9869</v>
      </c>
      <c r="I1786" s="31" t="s">
        <v>9870</v>
      </c>
      <c r="J1786" s="33" t="str">
        <f t="shared" si="27"/>
        <v>https://aiche.onlinelibrary.wiley.com/doi/abs/10.1002/prs.11611</v>
      </c>
    </row>
    <row r="1787" spans="1:10" ht="47.5" customHeight="1" x14ac:dyDescent="0.35">
      <c r="A1787" s="31">
        <v>1786</v>
      </c>
      <c r="B1787" s="31">
        <v>2014</v>
      </c>
      <c r="C1787" s="32" t="s">
        <v>6030</v>
      </c>
      <c r="D1787" s="32" t="s">
        <v>9872</v>
      </c>
      <c r="E1787" s="96" t="s">
        <v>9871</v>
      </c>
      <c r="F1787" s="31">
        <v>33</v>
      </c>
      <c r="G1787" s="31">
        <v>1</v>
      </c>
      <c r="H1787" s="31" t="s">
        <v>6988</v>
      </c>
      <c r="I1787" s="31" t="s">
        <v>9873</v>
      </c>
      <c r="J1787" s="33" t="str">
        <f t="shared" si="27"/>
        <v>https://aiche.onlinelibrary.wiley.com/doi/abs/10.1002/prs.11620</v>
      </c>
    </row>
    <row r="1788" spans="1:10" ht="47.5" customHeight="1" x14ac:dyDescent="0.35">
      <c r="A1788" s="31">
        <v>1787</v>
      </c>
      <c r="B1788" s="31">
        <v>2014</v>
      </c>
      <c r="C1788" s="32" t="s">
        <v>6030</v>
      </c>
      <c r="D1788" s="32" t="s">
        <v>9875</v>
      </c>
      <c r="E1788" s="96" t="s">
        <v>9874</v>
      </c>
      <c r="F1788" s="31">
        <v>33</v>
      </c>
      <c r="G1788" s="31">
        <v>1</v>
      </c>
      <c r="H1788" s="31" t="s">
        <v>6991</v>
      </c>
      <c r="I1788" s="31" t="s">
        <v>9876</v>
      </c>
      <c r="J1788" s="33" t="str">
        <f t="shared" si="27"/>
        <v>https://aiche.onlinelibrary.wiley.com/doi/abs/10.1002/prs.11621</v>
      </c>
    </row>
    <row r="1789" spans="1:10" ht="47.5" customHeight="1" x14ac:dyDescent="0.35">
      <c r="A1789" s="31">
        <v>1788</v>
      </c>
      <c r="B1789" s="31">
        <v>2014</v>
      </c>
      <c r="C1789" s="32" t="s">
        <v>6030</v>
      </c>
      <c r="D1789" s="32" t="s">
        <v>9878</v>
      </c>
      <c r="E1789" s="96" t="s">
        <v>9877</v>
      </c>
      <c r="F1789" s="31">
        <v>33</v>
      </c>
      <c r="G1789" s="31">
        <v>1</v>
      </c>
      <c r="H1789" s="31" t="s">
        <v>9879</v>
      </c>
      <c r="I1789" s="31" t="s">
        <v>9880</v>
      </c>
      <c r="J1789" s="33" t="str">
        <f t="shared" si="27"/>
        <v>https://aiche.onlinelibrary.wiley.com/doi/abs/10.1002/prs.11622</v>
      </c>
    </row>
    <row r="1790" spans="1:10" ht="47.5" customHeight="1" x14ac:dyDescent="0.35">
      <c r="A1790" s="31">
        <v>1789</v>
      </c>
      <c r="B1790" s="31">
        <v>2014</v>
      </c>
      <c r="C1790" s="32" t="s">
        <v>6030</v>
      </c>
      <c r="D1790" s="32" t="s">
        <v>9882</v>
      </c>
      <c r="E1790" s="96" t="s">
        <v>9881</v>
      </c>
      <c r="F1790" s="31">
        <v>33</v>
      </c>
      <c r="G1790" s="31">
        <v>1</v>
      </c>
      <c r="H1790" s="31" t="s">
        <v>5908</v>
      </c>
      <c r="I1790" s="31" t="s">
        <v>9883</v>
      </c>
      <c r="J1790" s="33" t="str">
        <f t="shared" si="27"/>
        <v>https://aiche.onlinelibrary.wiley.com/doi/abs/10.1002/prs.11623</v>
      </c>
    </row>
    <row r="1791" spans="1:10" ht="47.5" customHeight="1" x14ac:dyDescent="0.35">
      <c r="A1791" s="31">
        <v>1790</v>
      </c>
      <c r="B1791" s="31">
        <v>2014</v>
      </c>
      <c r="C1791" s="32" t="s">
        <v>6030</v>
      </c>
      <c r="D1791" s="32" t="s">
        <v>9885</v>
      </c>
      <c r="E1791" s="96" t="s">
        <v>9884</v>
      </c>
      <c r="F1791" s="31">
        <v>33</v>
      </c>
      <c r="G1791" s="31">
        <v>1</v>
      </c>
      <c r="H1791" s="31" t="s">
        <v>9886</v>
      </c>
      <c r="I1791" s="31" t="s">
        <v>9887</v>
      </c>
      <c r="J1791" s="33" t="str">
        <f t="shared" si="27"/>
        <v>https://aiche.onlinelibrary.wiley.com/doi/abs/10.1002/prs.11625</v>
      </c>
    </row>
    <row r="1792" spans="1:10" ht="47.5" customHeight="1" x14ac:dyDescent="0.35">
      <c r="A1792" s="31">
        <v>1791</v>
      </c>
      <c r="B1792" s="31">
        <v>2014</v>
      </c>
      <c r="C1792" s="32" t="s">
        <v>6030</v>
      </c>
      <c r="D1792" s="32" t="s">
        <v>9889</v>
      </c>
      <c r="E1792" s="96" t="s">
        <v>9888</v>
      </c>
      <c r="F1792" s="31">
        <v>33</v>
      </c>
      <c r="G1792" s="31">
        <v>1</v>
      </c>
      <c r="H1792" s="31" t="s">
        <v>9890</v>
      </c>
      <c r="I1792" s="31" t="s">
        <v>9891</v>
      </c>
      <c r="J1792" s="33" t="str">
        <f t="shared" si="27"/>
        <v>https://aiche.onlinelibrary.wiley.com/doi/abs/10.1002/prs.11628</v>
      </c>
    </row>
    <row r="1793" spans="1:10" ht="47.5" customHeight="1" x14ac:dyDescent="0.35">
      <c r="A1793" s="31">
        <v>1792</v>
      </c>
      <c r="B1793" s="31">
        <v>2014</v>
      </c>
      <c r="C1793" s="32" t="s">
        <v>6030</v>
      </c>
      <c r="D1793" s="32" t="s">
        <v>9650</v>
      </c>
      <c r="E1793" s="96" t="s">
        <v>1553</v>
      </c>
      <c r="F1793" s="31">
        <v>33</v>
      </c>
      <c r="G1793" s="31">
        <v>1</v>
      </c>
      <c r="H1793" s="31" t="s">
        <v>9892</v>
      </c>
      <c r="I1793" s="31" t="s">
        <v>9893</v>
      </c>
      <c r="J1793" s="33" t="str">
        <f t="shared" si="27"/>
        <v>https://aiche.onlinelibrary.wiley.com/doi/abs/10.1002/prs.11665</v>
      </c>
    </row>
    <row r="1794" spans="1:10" ht="47.5" customHeight="1" x14ac:dyDescent="0.35">
      <c r="A1794" s="31">
        <v>1793</v>
      </c>
      <c r="B1794" s="31">
        <v>2014</v>
      </c>
      <c r="C1794" s="32" t="s">
        <v>6030</v>
      </c>
      <c r="D1794" s="32" t="s">
        <v>9894</v>
      </c>
      <c r="E1794" s="96" t="s">
        <v>1553</v>
      </c>
      <c r="F1794" s="31">
        <v>33</v>
      </c>
      <c r="G1794" s="31">
        <v>2</v>
      </c>
      <c r="H1794" s="31" t="s">
        <v>9663</v>
      </c>
      <c r="I1794" s="31" t="s">
        <v>9895</v>
      </c>
      <c r="J1794" s="33" t="str">
        <f t="shared" si="27"/>
        <v>https://aiche.onlinelibrary.wiley.com/doi/abs/10.1002/prs.11677</v>
      </c>
    </row>
    <row r="1795" spans="1:10" ht="47.5" customHeight="1" x14ac:dyDescent="0.35">
      <c r="A1795" s="31">
        <v>1794</v>
      </c>
      <c r="B1795" s="31">
        <v>2014</v>
      </c>
      <c r="C1795" s="32" t="s">
        <v>6030</v>
      </c>
      <c r="D1795" s="32" t="s">
        <v>9896</v>
      </c>
      <c r="E1795" s="96" t="s">
        <v>9505</v>
      </c>
      <c r="F1795" s="31">
        <v>33</v>
      </c>
      <c r="G1795" s="31">
        <v>2</v>
      </c>
      <c r="H1795" s="31" t="s">
        <v>9897</v>
      </c>
      <c r="I1795" s="111" t="s">
        <v>9898</v>
      </c>
      <c r="J1795" s="33" t="str">
        <f t="shared" ref="J1795:J1858" si="28">HYPERLINK(I1795)</f>
        <v>https://aiche.onlinelibrary.wiley.com/doi/abs/10.1002/prs.11651</v>
      </c>
    </row>
    <row r="1796" spans="1:10" ht="47.5" customHeight="1" x14ac:dyDescent="0.35">
      <c r="A1796" s="31">
        <v>1795</v>
      </c>
      <c r="B1796" s="31">
        <v>2014</v>
      </c>
      <c r="C1796" s="32" t="s">
        <v>6030</v>
      </c>
      <c r="D1796" s="32" t="s">
        <v>9900</v>
      </c>
      <c r="E1796" s="96" t="s">
        <v>9899</v>
      </c>
      <c r="F1796" s="31">
        <v>33</v>
      </c>
      <c r="G1796" s="31">
        <v>2</v>
      </c>
      <c r="H1796" s="31" t="s">
        <v>9901</v>
      </c>
      <c r="I1796" s="31" t="s">
        <v>9902</v>
      </c>
      <c r="J1796" s="33" t="str">
        <f t="shared" si="28"/>
        <v>https://aiche.onlinelibrary.wiley.com/doi/abs/10.1002/prs.11635</v>
      </c>
    </row>
    <row r="1797" spans="1:10" ht="47.5" customHeight="1" x14ac:dyDescent="0.35">
      <c r="A1797" s="31">
        <v>1796</v>
      </c>
      <c r="B1797" s="31">
        <v>2014</v>
      </c>
      <c r="C1797" s="32" t="s">
        <v>6030</v>
      </c>
      <c r="D1797" s="32" t="s">
        <v>9904</v>
      </c>
      <c r="E1797" s="96" t="s">
        <v>9903</v>
      </c>
      <c r="F1797" s="31">
        <v>33</v>
      </c>
      <c r="G1797" s="31">
        <v>2</v>
      </c>
      <c r="H1797" s="31" t="s">
        <v>9905</v>
      </c>
      <c r="I1797" s="31" t="s">
        <v>9906</v>
      </c>
      <c r="J1797" s="33" t="str">
        <f t="shared" si="28"/>
        <v>https://aiche.onlinelibrary.wiley.com/doi/abs/10.1002/prs.11638</v>
      </c>
    </row>
    <row r="1798" spans="1:10" ht="47.5" customHeight="1" x14ac:dyDescent="0.35">
      <c r="A1798" s="31">
        <v>1797</v>
      </c>
      <c r="B1798" s="31">
        <v>2014</v>
      </c>
      <c r="C1798" s="32" t="s">
        <v>6030</v>
      </c>
      <c r="D1798" s="32" t="s">
        <v>9908</v>
      </c>
      <c r="E1798" s="96" t="s">
        <v>9907</v>
      </c>
      <c r="F1798" s="31">
        <v>33</v>
      </c>
      <c r="G1798" s="31">
        <v>2</v>
      </c>
      <c r="H1798" s="31" t="s">
        <v>9685</v>
      </c>
      <c r="I1798" s="31" t="s">
        <v>9909</v>
      </c>
      <c r="J1798" s="33" t="str">
        <f t="shared" si="28"/>
        <v>https://aiche.onlinelibrary.wiley.com/doi/abs/10.1002/prs.11647</v>
      </c>
    </row>
    <row r="1799" spans="1:10" ht="47.5" customHeight="1" x14ac:dyDescent="0.35">
      <c r="A1799" s="31">
        <v>1798</v>
      </c>
      <c r="B1799" s="31">
        <v>2014</v>
      </c>
      <c r="C1799" s="32" t="s">
        <v>6030</v>
      </c>
      <c r="D1799" s="32" t="s">
        <v>9911</v>
      </c>
      <c r="E1799" s="96" t="s">
        <v>9910</v>
      </c>
      <c r="F1799" s="31">
        <v>33</v>
      </c>
      <c r="G1799" s="31">
        <v>2</v>
      </c>
      <c r="H1799" s="31" t="s">
        <v>5791</v>
      </c>
      <c r="I1799" s="31" t="s">
        <v>9912</v>
      </c>
      <c r="J1799" s="33" t="str">
        <f t="shared" si="28"/>
        <v>https://aiche.onlinelibrary.wiley.com/doi/abs/10.1002/prs.11614</v>
      </c>
    </row>
    <row r="1800" spans="1:10" ht="47.5" customHeight="1" x14ac:dyDescent="0.35">
      <c r="A1800" s="31">
        <v>1799</v>
      </c>
      <c r="B1800" s="31">
        <v>2014</v>
      </c>
      <c r="C1800" s="32" t="s">
        <v>6030</v>
      </c>
      <c r="D1800" s="32" t="s">
        <v>9914</v>
      </c>
      <c r="E1800" s="96" t="s">
        <v>9913</v>
      </c>
      <c r="F1800" s="31">
        <v>33</v>
      </c>
      <c r="G1800" s="31">
        <v>2</v>
      </c>
      <c r="H1800" s="31" t="s">
        <v>9123</v>
      </c>
      <c r="I1800" s="31" t="s">
        <v>9915</v>
      </c>
      <c r="J1800" s="33" t="str">
        <f t="shared" si="28"/>
        <v>https://aiche.onlinelibrary.wiley.com/doi/abs/10.1002/prs.11619</v>
      </c>
    </row>
    <row r="1801" spans="1:10" ht="47.5" customHeight="1" x14ac:dyDescent="0.35">
      <c r="A1801" s="31">
        <v>1800</v>
      </c>
      <c r="B1801" s="31">
        <v>2014</v>
      </c>
      <c r="C1801" s="32" t="s">
        <v>6030</v>
      </c>
      <c r="D1801" s="32" t="s">
        <v>9917</v>
      </c>
      <c r="E1801" s="96" t="s">
        <v>9916</v>
      </c>
      <c r="F1801" s="31">
        <v>33</v>
      </c>
      <c r="G1801" s="31">
        <v>2</v>
      </c>
      <c r="H1801" s="31" t="s">
        <v>9385</v>
      </c>
      <c r="I1801" s="31" t="s">
        <v>9918</v>
      </c>
      <c r="J1801" s="33" t="str">
        <f t="shared" si="28"/>
        <v>https://aiche.onlinelibrary.wiley.com/doi/abs/10.1002/prs.11629</v>
      </c>
    </row>
    <row r="1802" spans="1:10" ht="47.5" customHeight="1" x14ac:dyDescent="0.35">
      <c r="A1802" s="31">
        <v>1801</v>
      </c>
      <c r="B1802" s="31">
        <v>2014</v>
      </c>
      <c r="C1802" s="32" t="s">
        <v>6030</v>
      </c>
      <c r="D1802" s="32" t="s">
        <v>9920</v>
      </c>
      <c r="E1802" s="96" t="s">
        <v>9919</v>
      </c>
      <c r="F1802" s="31">
        <v>33</v>
      </c>
      <c r="G1802" s="31">
        <v>2</v>
      </c>
      <c r="H1802" s="31" t="s">
        <v>9921</v>
      </c>
      <c r="I1802" s="31" t="s">
        <v>9922</v>
      </c>
      <c r="J1802" s="33" t="str">
        <f t="shared" si="28"/>
        <v>https://aiche.onlinelibrary.wiley.com/doi/abs/10.1002/prs.11636</v>
      </c>
    </row>
    <row r="1803" spans="1:10" ht="47.5" customHeight="1" x14ac:dyDescent="0.35">
      <c r="A1803" s="31">
        <v>1802</v>
      </c>
      <c r="B1803" s="31">
        <v>2014</v>
      </c>
      <c r="C1803" s="32" t="s">
        <v>6030</v>
      </c>
      <c r="D1803" s="32" t="s">
        <v>9924</v>
      </c>
      <c r="E1803" s="96" t="s">
        <v>9923</v>
      </c>
      <c r="F1803" s="31">
        <v>33</v>
      </c>
      <c r="G1803" s="31">
        <v>2</v>
      </c>
      <c r="H1803" s="31" t="s">
        <v>9925</v>
      </c>
      <c r="I1803" s="31" t="s">
        <v>9926</v>
      </c>
      <c r="J1803" s="33" t="str">
        <f t="shared" si="28"/>
        <v>https://aiche.onlinelibrary.wiley.com/doi/abs/10.1002/prs.11637</v>
      </c>
    </row>
    <row r="1804" spans="1:10" ht="47.5" customHeight="1" x14ac:dyDescent="0.35">
      <c r="A1804" s="31">
        <v>1803</v>
      </c>
      <c r="B1804" s="31">
        <v>2014</v>
      </c>
      <c r="C1804" s="32" t="s">
        <v>6030</v>
      </c>
      <c r="D1804" s="32" t="s">
        <v>9927</v>
      </c>
      <c r="E1804" s="96" t="s">
        <v>9178</v>
      </c>
      <c r="F1804" s="31">
        <v>33</v>
      </c>
      <c r="G1804" s="31">
        <v>2</v>
      </c>
      <c r="H1804" s="31" t="s">
        <v>8889</v>
      </c>
      <c r="I1804" s="31" t="s">
        <v>9928</v>
      </c>
      <c r="J1804" s="33" t="str">
        <f t="shared" si="28"/>
        <v>https://aiche.onlinelibrary.wiley.com/doi/abs/10.1002/prs.11642</v>
      </c>
    </row>
    <row r="1805" spans="1:10" ht="47.5" customHeight="1" x14ac:dyDescent="0.35">
      <c r="A1805" s="31">
        <v>1804</v>
      </c>
      <c r="B1805" s="31">
        <v>2014</v>
      </c>
      <c r="C1805" s="32" t="s">
        <v>6030</v>
      </c>
      <c r="D1805" s="32" t="s">
        <v>9930</v>
      </c>
      <c r="E1805" s="96" t="s">
        <v>9929</v>
      </c>
      <c r="F1805" s="31">
        <v>33</v>
      </c>
      <c r="G1805" s="31">
        <v>2</v>
      </c>
      <c r="H1805" s="31" t="s">
        <v>9931</v>
      </c>
      <c r="I1805" s="31" t="s">
        <v>9932</v>
      </c>
      <c r="J1805" s="33" t="str">
        <f t="shared" si="28"/>
        <v>https://aiche.onlinelibrary.wiley.com/doi/abs/10.1002/prs.11644</v>
      </c>
    </row>
    <row r="1806" spans="1:10" ht="47.5" customHeight="1" x14ac:dyDescent="0.35">
      <c r="A1806" s="31">
        <v>1805</v>
      </c>
      <c r="B1806" s="31">
        <v>2014</v>
      </c>
      <c r="C1806" s="32" t="s">
        <v>6030</v>
      </c>
      <c r="D1806" s="32" t="s">
        <v>9934</v>
      </c>
      <c r="E1806" s="96" t="s">
        <v>9933</v>
      </c>
      <c r="F1806" s="31">
        <v>33</v>
      </c>
      <c r="G1806" s="31">
        <v>2</v>
      </c>
      <c r="H1806" s="31" t="s">
        <v>9935</v>
      </c>
      <c r="I1806" s="31" t="s">
        <v>9936</v>
      </c>
      <c r="J1806" s="33" t="str">
        <f t="shared" si="28"/>
        <v>https://aiche.onlinelibrary.wiley.com/doi/abs/10.1002/prs.11645</v>
      </c>
    </row>
    <row r="1807" spans="1:10" ht="47.5" customHeight="1" x14ac:dyDescent="0.35">
      <c r="A1807" s="31">
        <v>1806</v>
      </c>
      <c r="B1807" s="31">
        <v>2014</v>
      </c>
      <c r="C1807" s="32" t="s">
        <v>6030</v>
      </c>
      <c r="D1807" s="32" t="s">
        <v>9937</v>
      </c>
      <c r="E1807" s="96" t="s">
        <v>3922</v>
      </c>
      <c r="F1807" s="31">
        <v>33</v>
      </c>
      <c r="G1807" s="31">
        <v>2</v>
      </c>
      <c r="H1807" s="31" t="s">
        <v>5009</v>
      </c>
      <c r="I1807" s="31" t="s">
        <v>9938</v>
      </c>
      <c r="J1807" s="33" t="str">
        <f t="shared" si="28"/>
        <v>https://aiche.onlinelibrary.wiley.com/doi/abs/10.1002/prs.11627</v>
      </c>
    </row>
    <row r="1808" spans="1:10" ht="47.5" customHeight="1" x14ac:dyDescent="0.35">
      <c r="A1808" s="31">
        <v>1807</v>
      </c>
      <c r="B1808" s="31">
        <v>2014</v>
      </c>
      <c r="C1808" s="32" t="s">
        <v>6030</v>
      </c>
      <c r="D1808" s="32" t="s">
        <v>9940</v>
      </c>
      <c r="E1808" s="96" t="s">
        <v>9939</v>
      </c>
      <c r="F1808" s="31">
        <v>33</v>
      </c>
      <c r="G1808" s="31">
        <v>2</v>
      </c>
      <c r="H1808" s="31" t="s">
        <v>5011</v>
      </c>
      <c r="I1808" s="31" t="s">
        <v>9941</v>
      </c>
      <c r="J1808" s="33" t="str">
        <f t="shared" si="28"/>
        <v>https://aiche.onlinelibrary.wiley.com/doi/abs/10.1002/prs.11643</v>
      </c>
    </row>
    <row r="1809" spans="1:10" ht="47.5" customHeight="1" x14ac:dyDescent="0.35">
      <c r="A1809" s="31">
        <v>1808</v>
      </c>
      <c r="B1809" s="31">
        <v>2014</v>
      </c>
      <c r="C1809" s="32" t="s">
        <v>6030</v>
      </c>
      <c r="D1809" s="32" t="s">
        <v>9942</v>
      </c>
      <c r="E1809" s="96" t="s">
        <v>3160</v>
      </c>
      <c r="F1809" s="31">
        <v>33</v>
      </c>
      <c r="G1809" s="31">
        <v>2</v>
      </c>
      <c r="H1809" s="31" t="s">
        <v>9943</v>
      </c>
      <c r="I1809" s="31" t="s">
        <v>9944</v>
      </c>
      <c r="J1809" s="33" t="str">
        <f t="shared" si="28"/>
        <v>https://aiche.onlinelibrary.wiley.com/doi/abs/10.1002/prs.11646</v>
      </c>
    </row>
    <row r="1810" spans="1:10" ht="47.5" customHeight="1" x14ac:dyDescent="0.35">
      <c r="A1810" s="31">
        <v>1809</v>
      </c>
      <c r="B1810" s="31">
        <v>2014</v>
      </c>
      <c r="C1810" s="32" t="s">
        <v>6030</v>
      </c>
      <c r="D1810" s="32" t="s">
        <v>9946</v>
      </c>
      <c r="E1810" s="96" t="s">
        <v>9945</v>
      </c>
      <c r="F1810" s="31">
        <v>33</v>
      </c>
      <c r="G1810" s="31">
        <v>2</v>
      </c>
      <c r="H1810" s="31" t="s">
        <v>5482</v>
      </c>
      <c r="I1810" s="31" t="s">
        <v>9947</v>
      </c>
      <c r="J1810" s="33" t="str">
        <f t="shared" si="28"/>
        <v>https://aiche.onlinelibrary.wiley.com/doi/abs/10.1002/prs.11612</v>
      </c>
    </row>
    <row r="1811" spans="1:10" ht="47.5" customHeight="1" x14ac:dyDescent="0.35">
      <c r="A1811" s="31">
        <v>1810</v>
      </c>
      <c r="B1811" s="31">
        <v>2014</v>
      </c>
      <c r="C1811" s="32" t="s">
        <v>6030</v>
      </c>
      <c r="D1811" s="32" t="s">
        <v>9650</v>
      </c>
      <c r="E1811" s="96" t="s">
        <v>1553</v>
      </c>
      <c r="F1811" s="31">
        <v>33</v>
      </c>
      <c r="G1811" s="31">
        <v>2</v>
      </c>
      <c r="H1811" s="31" t="s">
        <v>4849</v>
      </c>
      <c r="I1811" s="31" t="s">
        <v>9948</v>
      </c>
      <c r="J1811" s="33" t="str">
        <f t="shared" si="28"/>
        <v>https://aiche.onlinelibrary.wiley.com/doi/abs/10.1002/prs.11680</v>
      </c>
    </row>
    <row r="1812" spans="1:10" ht="47.5" customHeight="1" x14ac:dyDescent="0.35">
      <c r="A1812" s="31">
        <v>1811</v>
      </c>
      <c r="B1812" s="31">
        <v>2014</v>
      </c>
      <c r="C1812" s="32" t="s">
        <v>6030</v>
      </c>
      <c r="D1812" s="32" t="s">
        <v>9949</v>
      </c>
      <c r="E1812" s="96" t="s">
        <v>7076</v>
      </c>
      <c r="F1812" s="31">
        <v>33</v>
      </c>
      <c r="G1812" s="31">
        <v>3</v>
      </c>
      <c r="H1812" s="31" t="s">
        <v>8689</v>
      </c>
      <c r="I1812" s="31" t="s">
        <v>9950</v>
      </c>
      <c r="J1812" s="33" t="str">
        <f t="shared" si="28"/>
        <v>https://aiche.onlinelibrary.wiley.com/doi/abs/10.1002/prs.11697</v>
      </c>
    </row>
    <row r="1813" spans="1:10" ht="47.5" customHeight="1" x14ac:dyDescent="0.35">
      <c r="A1813" s="31">
        <v>1812</v>
      </c>
      <c r="B1813" s="31">
        <v>2014</v>
      </c>
      <c r="C1813" s="32" t="s">
        <v>6030</v>
      </c>
      <c r="D1813" s="32" t="s">
        <v>9952</v>
      </c>
      <c r="E1813" s="96" t="s">
        <v>9951</v>
      </c>
      <c r="F1813" s="31">
        <v>33</v>
      </c>
      <c r="G1813" s="31">
        <v>3</v>
      </c>
      <c r="H1813" s="31" t="s">
        <v>9953</v>
      </c>
      <c r="I1813" s="31" t="s">
        <v>9954</v>
      </c>
      <c r="J1813" s="33" t="str">
        <f t="shared" si="28"/>
        <v>https://aiche.onlinelibrary.wiley.com/doi/abs/10.1002/prs.11700</v>
      </c>
    </row>
    <row r="1814" spans="1:10" ht="47.5" customHeight="1" x14ac:dyDescent="0.35">
      <c r="A1814" s="31">
        <v>1813</v>
      </c>
      <c r="B1814" s="31">
        <v>2014</v>
      </c>
      <c r="C1814" s="32" t="s">
        <v>6030</v>
      </c>
      <c r="D1814" s="32" t="s">
        <v>9955</v>
      </c>
      <c r="E1814" s="96" t="s">
        <v>3922</v>
      </c>
      <c r="F1814" s="31">
        <v>33</v>
      </c>
      <c r="G1814" s="31">
        <v>3</v>
      </c>
      <c r="H1814" s="31" t="s">
        <v>9956</v>
      </c>
      <c r="I1814" s="31" t="s">
        <v>9957</v>
      </c>
      <c r="J1814" s="33" t="str">
        <f t="shared" si="28"/>
        <v>https://aiche.onlinelibrary.wiley.com/doi/abs/10.1002/prs.11649</v>
      </c>
    </row>
    <row r="1815" spans="1:10" ht="47.5" customHeight="1" x14ac:dyDescent="0.35">
      <c r="A1815" s="31">
        <v>1814</v>
      </c>
      <c r="B1815" s="31">
        <v>2014</v>
      </c>
      <c r="C1815" s="32" t="s">
        <v>6030</v>
      </c>
      <c r="D1815" s="32" t="s">
        <v>9958</v>
      </c>
      <c r="E1815" s="96" t="s">
        <v>3922</v>
      </c>
      <c r="F1815" s="31">
        <v>33</v>
      </c>
      <c r="G1815" s="31">
        <v>3</v>
      </c>
      <c r="H1815" s="31" t="s">
        <v>8700</v>
      </c>
      <c r="I1815" s="31" t="s">
        <v>9959</v>
      </c>
      <c r="J1815" s="33" t="str">
        <f t="shared" si="28"/>
        <v>https://aiche.onlinelibrary.wiley.com/doi/abs/10.1002/prs.11639</v>
      </c>
    </row>
    <row r="1816" spans="1:10" ht="47.5" customHeight="1" x14ac:dyDescent="0.35">
      <c r="A1816" s="31">
        <v>1815</v>
      </c>
      <c r="B1816" s="31">
        <v>2014</v>
      </c>
      <c r="C1816" s="32" t="s">
        <v>6030</v>
      </c>
      <c r="D1816" s="32" t="s">
        <v>9960</v>
      </c>
      <c r="E1816" s="96" t="s">
        <v>3922</v>
      </c>
      <c r="F1816" s="31">
        <v>33</v>
      </c>
      <c r="G1816" s="31">
        <v>3</v>
      </c>
      <c r="H1816" s="31" t="s">
        <v>7356</v>
      </c>
      <c r="I1816" s="31" t="s">
        <v>9961</v>
      </c>
      <c r="J1816" s="33" t="str">
        <f t="shared" si="28"/>
        <v>https://aiche.onlinelibrary.wiley.com/doi/abs/10.1002/prs.11634</v>
      </c>
    </row>
    <row r="1817" spans="1:10" ht="47.5" customHeight="1" x14ac:dyDescent="0.35">
      <c r="A1817" s="31">
        <v>1816</v>
      </c>
      <c r="B1817" s="31">
        <v>2014</v>
      </c>
      <c r="C1817" s="32" t="s">
        <v>6030</v>
      </c>
      <c r="D1817" s="32" t="s">
        <v>9962</v>
      </c>
      <c r="E1817" s="96" t="s">
        <v>3786</v>
      </c>
      <c r="F1817" s="31">
        <v>33</v>
      </c>
      <c r="G1817" s="31">
        <v>3</v>
      </c>
      <c r="H1817" s="31" t="s">
        <v>6783</v>
      </c>
      <c r="I1817" s="31" t="s">
        <v>9963</v>
      </c>
      <c r="J1817" s="33" t="str">
        <f t="shared" si="28"/>
        <v>https://aiche.onlinelibrary.wiley.com/doi/abs/10.1002/prs.11655</v>
      </c>
    </row>
    <row r="1818" spans="1:10" ht="47.5" customHeight="1" x14ac:dyDescent="0.35">
      <c r="A1818" s="31">
        <v>1817</v>
      </c>
      <c r="B1818" s="31">
        <v>2014</v>
      </c>
      <c r="C1818" s="32" t="s">
        <v>6030</v>
      </c>
      <c r="D1818" s="32" t="s">
        <v>9965</v>
      </c>
      <c r="E1818" s="96" t="s">
        <v>9964</v>
      </c>
      <c r="F1818" s="31">
        <v>33</v>
      </c>
      <c r="G1818" s="31">
        <v>3</v>
      </c>
      <c r="H1818" s="31" t="s">
        <v>6615</v>
      </c>
      <c r="I1818" s="31" t="s">
        <v>9966</v>
      </c>
      <c r="J1818" s="33" t="str">
        <f t="shared" si="28"/>
        <v>https://aiche.onlinelibrary.wiley.com/doi/abs/10.1002/prs.11657</v>
      </c>
    </row>
    <row r="1819" spans="1:10" ht="47.5" customHeight="1" x14ac:dyDescent="0.35">
      <c r="A1819" s="31">
        <v>1818</v>
      </c>
      <c r="B1819" s="31">
        <v>2014</v>
      </c>
      <c r="C1819" s="32" t="s">
        <v>6030</v>
      </c>
      <c r="D1819" s="32" t="s">
        <v>9968</v>
      </c>
      <c r="E1819" s="96" t="s">
        <v>9967</v>
      </c>
      <c r="F1819" s="31">
        <v>33</v>
      </c>
      <c r="G1819" s="31">
        <v>3</v>
      </c>
      <c r="H1819" s="31" t="s">
        <v>9969</v>
      </c>
      <c r="I1819" s="31" t="s">
        <v>9970</v>
      </c>
      <c r="J1819" s="33" t="str">
        <f t="shared" si="28"/>
        <v>https://aiche.onlinelibrary.wiley.com/doi/abs/10.1002/prs.11654</v>
      </c>
    </row>
    <row r="1820" spans="1:10" ht="47.5" customHeight="1" x14ac:dyDescent="0.35">
      <c r="A1820" s="31">
        <v>1819</v>
      </c>
      <c r="B1820" s="31">
        <v>2014</v>
      </c>
      <c r="C1820" s="32" t="s">
        <v>6030</v>
      </c>
      <c r="D1820" s="32" t="s">
        <v>9972</v>
      </c>
      <c r="E1820" s="96" t="s">
        <v>9971</v>
      </c>
      <c r="F1820" s="31">
        <v>33</v>
      </c>
      <c r="G1820" s="31">
        <v>3</v>
      </c>
      <c r="H1820" s="31" t="s">
        <v>5353</v>
      </c>
      <c r="I1820" s="31" t="s">
        <v>9973</v>
      </c>
      <c r="J1820" s="33" t="str">
        <f t="shared" si="28"/>
        <v>https://aiche.onlinelibrary.wiley.com/doi/abs/10.1002/prs.11653</v>
      </c>
    </row>
    <row r="1821" spans="1:10" ht="47.5" customHeight="1" x14ac:dyDescent="0.35">
      <c r="A1821" s="31">
        <v>1820</v>
      </c>
      <c r="B1821" s="31">
        <v>2014</v>
      </c>
      <c r="C1821" s="32" t="s">
        <v>6030</v>
      </c>
      <c r="D1821" s="32" t="s">
        <v>9975</v>
      </c>
      <c r="E1821" s="96" t="s">
        <v>9974</v>
      </c>
      <c r="F1821" s="31">
        <v>33</v>
      </c>
      <c r="G1821" s="31">
        <v>3</v>
      </c>
      <c r="H1821" s="31" t="s">
        <v>9976</v>
      </c>
      <c r="I1821" s="31" t="s">
        <v>9977</v>
      </c>
      <c r="J1821" s="33" t="str">
        <f t="shared" si="28"/>
        <v>https://aiche.onlinelibrary.wiley.com/doi/abs/10.1002/prs.11652</v>
      </c>
    </row>
    <row r="1822" spans="1:10" ht="47.5" customHeight="1" x14ac:dyDescent="0.35">
      <c r="A1822" s="31">
        <v>1821</v>
      </c>
      <c r="B1822" s="31">
        <v>2014</v>
      </c>
      <c r="C1822" s="32" t="s">
        <v>6030</v>
      </c>
      <c r="D1822" s="32" t="s">
        <v>9979</v>
      </c>
      <c r="E1822" s="96" t="s">
        <v>9978</v>
      </c>
      <c r="F1822" s="31">
        <v>33</v>
      </c>
      <c r="G1822" s="31">
        <v>3</v>
      </c>
      <c r="H1822" s="31" t="s">
        <v>9980</v>
      </c>
      <c r="I1822" s="31" t="s">
        <v>9981</v>
      </c>
      <c r="J1822" s="33" t="str">
        <f t="shared" si="28"/>
        <v>https://aiche.onlinelibrary.wiley.com/doi/abs/10.1002/prs.11626</v>
      </c>
    </row>
    <row r="1823" spans="1:10" ht="47.5" customHeight="1" x14ac:dyDescent="0.35">
      <c r="A1823" s="31">
        <v>1822</v>
      </c>
      <c r="B1823" s="31">
        <v>2014</v>
      </c>
      <c r="C1823" s="32" t="s">
        <v>6030</v>
      </c>
      <c r="D1823" s="32" t="s">
        <v>9983</v>
      </c>
      <c r="E1823" s="96" t="s">
        <v>9982</v>
      </c>
      <c r="F1823" s="31">
        <v>33</v>
      </c>
      <c r="G1823" s="31">
        <v>3</v>
      </c>
      <c r="H1823" s="31" t="s">
        <v>9984</v>
      </c>
      <c r="I1823" s="31" t="s">
        <v>9985</v>
      </c>
      <c r="J1823" s="33" t="str">
        <f t="shared" si="28"/>
        <v>https://aiche.onlinelibrary.wiley.com/doi/abs/10.1002/prs.11659</v>
      </c>
    </row>
    <row r="1824" spans="1:10" ht="47.5" customHeight="1" x14ac:dyDescent="0.35">
      <c r="A1824" s="31">
        <v>1823</v>
      </c>
      <c r="B1824" s="31">
        <v>2014</v>
      </c>
      <c r="C1824" s="32" t="s">
        <v>6030</v>
      </c>
      <c r="D1824" s="32" t="s">
        <v>9987</v>
      </c>
      <c r="E1824" s="96" t="s">
        <v>9986</v>
      </c>
      <c r="F1824" s="31">
        <v>33</v>
      </c>
      <c r="G1824" s="31">
        <v>3</v>
      </c>
      <c r="H1824" s="31" t="s">
        <v>9988</v>
      </c>
      <c r="I1824" s="31" t="s">
        <v>9989</v>
      </c>
      <c r="J1824" s="33" t="str">
        <f t="shared" si="28"/>
        <v>https://aiche.onlinelibrary.wiley.com/doi/abs/10.1002/prs.11658</v>
      </c>
    </row>
    <row r="1825" spans="1:10" ht="47.5" customHeight="1" x14ac:dyDescent="0.35">
      <c r="A1825" s="31">
        <v>1824</v>
      </c>
      <c r="B1825" s="31">
        <v>2014</v>
      </c>
      <c r="C1825" s="32" t="s">
        <v>6030</v>
      </c>
      <c r="D1825" s="32" t="s">
        <v>9991</v>
      </c>
      <c r="E1825" s="96" t="s">
        <v>9990</v>
      </c>
      <c r="F1825" s="31">
        <v>33</v>
      </c>
      <c r="G1825" s="31">
        <v>3</v>
      </c>
      <c r="H1825" s="31" t="s">
        <v>8977</v>
      </c>
      <c r="I1825" s="31" t="s">
        <v>9992</v>
      </c>
      <c r="J1825" s="33" t="str">
        <f t="shared" si="28"/>
        <v>https://aiche.onlinelibrary.wiley.com/doi/abs/10.1002/prs.11660</v>
      </c>
    </row>
    <row r="1826" spans="1:10" ht="47.5" customHeight="1" x14ac:dyDescent="0.35">
      <c r="A1826" s="31">
        <v>1825</v>
      </c>
      <c r="B1826" s="31">
        <v>2014</v>
      </c>
      <c r="C1826" s="32" t="s">
        <v>6030</v>
      </c>
      <c r="D1826" s="32" t="s">
        <v>9650</v>
      </c>
      <c r="E1826" s="96" t="s">
        <v>1553</v>
      </c>
      <c r="F1826" s="31">
        <v>33</v>
      </c>
      <c r="G1826" s="31">
        <v>3</v>
      </c>
      <c r="H1826" s="31" t="s">
        <v>9993</v>
      </c>
      <c r="I1826" s="31" t="s">
        <v>9994</v>
      </c>
      <c r="J1826" s="33" t="str">
        <f t="shared" si="28"/>
        <v>https://aiche.onlinelibrary.wiley.com/doi/abs/10.1002/prs.11696</v>
      </c>
    </row>
    <row r="1827" spans="1:10" ht="47.5" customHeight="1" x14ac:dyDescent="0.35">
      <c r="A1827" s="31">
        <v>1826</v>
      </c>
      <c r="B1827" s="31">
        <v>2014</v>
      </c>
      <c r="C1827" s="32" t="s">
        <v>6030</v>
      </c>
      <c r="D1827" s="32" t="s">
        <v>9995</v>
      </c>
      <c r="E1827" s="96" t="s">
        <v>1553</v>
      </c>
      <c r="F1827" s="31">
        <v>33</v>
      </c>
      <c r="G1827" s="31">
        <v>4</v>
      </c>
      <c r="H1827" s="31" t="s">
        <v>9996</v>
      </c>
      <c r="I1827" s="31" t="s">
        <v>9997</v>
      </c>
      <c r="J1827" s="33" t="str">
        <f t="shared" si="28"/>
        <v>https://aiche.onlinelibrary.wiley.com/doi/abs/10.1002/prs.11711</v>
      </c>
    </row>
    <row r="1828" spans="1:10" ht="47.5" customHeight="1" x14ac:dyDescent="0.35">
      <c r="A1828" s="31">
        <v>1827</v>
      </c>
      <c r="B1828" s="31">
        <v>2014</v>
      </c>
      <c r="C1828" s="32" t="s">
        <v>6030</v>
      </c>
      <c r="D1828" s="32" t="s">
        <v>9999</v>
      </c>
      <c r="E1828" s="96" t="s">
        <v>9998</v>
      </c>
      <c r="F1828" s="31">
        <v>33</v>
      </c>
      <c r="G1828" s="31">
        <v>4</v>
      </c>
      <c r="H1828" s="31" t="s">
        <v>10000</v>
      </c>
      <c r="I1828" s="31" t="s">
        <v>10001</v>
      </c>
      <c r="J1828" s="33" t="str">
        <f t="shared" si="28"/>
        <v>https://aiche.onlinelibrary.wiley.com/doi/abs/10.1002/prs.11716</v>
      </c>
    </row>
    <row r="1829" spans="1:10" ht="47.5" customHeight="1" x14ac:dyDescent="0.35">
      <c r="A1829" s="31">
        <v>1828</v>
      </c>
      <c r="B1829" s="31">
        <v>2014</v>
      </c>
      <c r="C1829" s="32" t="s">
        <v>6030</v>
      </c>
      <c r="D1829" s="32" t="s">
        <v>10003</v>
      </c>
      <c r="E1829" s="96" t="s">
        <v>10002</v>
      </c>
      <c r="F1829" s="31">
        <v>33</v>
      </c>
      <c r="G1829" s="31">
        <v>4</v>
      </c>
      <c r="H1829" s="31" t="s">
        <v>10004</v>
      </c>
      <c r="I1829" s="31" t="s">
        <v>10005</v>
      </c>
      <c r="J1829" s="33" t="str">
        <f t="shared" si="28"/>
        <v>https://aiche.onlinelibrary.wiley.com/doi/abs/10.1002/prs.11721</v>
      </c>
    </row>
    <row r="1830" spans="1:10" ht="47.5" customHeight="1" x14ac:dyDescent="0.35">
      <c r="A1830" s="31">
        <v>1829</v>
      </c>
      <c r="B1830" s="31">
        <v>2014</v>
      </c>
      <c r="C1830" s="32" t="s">
        <v>6030</v>
      </c>
      <c r="D1830" s="32" t="s">
        <v>10007</v>
      </c>
      <c r="E1830" s="96" t="s">
        <v>10006</v>
      </c>
      <c r="F1830" s="31">
        <v>33</v>
      </c>
      <c r="G1830" s="31">
        <v>4</v>
      </c>
      <c r="H1830" s="31" t="s">
        <v>10008</v>
      </c>
      <c r="I1830" s="31" t="s">
        <v>10009</v>
      </c>
      <c r="J1830" s="33" t="str">
        <f t="shared" si="28"/>
        <v>https://aiche.onlinelibrary.wiley.com/doi/abs/10.1002/prs.11676</v>
      </c>
    </row>
    <row r="1831" spans="1:10" ht="47.5" customHeight="1" x14ac:dyDescent="0.35">
      <c r="A1831" s="31">
        <v>1830</v>
      </c>
      <c r="B1831" s="31">
        <v>2014</v>
      </c>
      <c r="C1831" s="32" t="s">
        <v>6030</v>
      </c>
      <c r="D1831" s="32" t="s">
        <v>10011</v>
      </c>
      <c r="E1831" s="96" t="s">
        <v>10010</v>
      </c>
      <c r="F1831" s="31">
        <v>33</v>
      </c>
      <c r="G1831" s="31">
        <v>4</v>
      </c>
      <c r="H1831" s="31" t="s">
        <v>10012</v>
      </c>
      <c r="I1831" s="31" t="s">
        <v>10013</v>
      </c>
      <c r="J1831" s="33" t="str">
        <f t="shared" si="28"/>
        <v>https://aiche.onlinelibrary.wiley.com/doi/abs/10.1002/prs.11667</v>
      </c>
    </row>
    <row r="1832" spans="1:10" ht="47.5" customHeight="1" x14ac:dyDescent="0.35">
      <c r="A1832" s="31">
        <v>1831</v>
      </c>
      <c r="B1832" s="31">
        <v>2014</v>
      </c>
      <c r="C1832" s="32" t="s">
        <v>6030</v>
      </c>
      <c r="D1832" s="32" t="s">
        <v>10015</v>
      </c>
      <c r="E1832" s="96" t="s">
        <v>10014</v>
      </c>
      <c r="F1832" s="31">
        <v>33</v>
      </c>
      <c r="G1832" s="31">
        <v>4</v>
      </c>
      <c r="H1832" s="31" t="s">
        <v>8212</v>
      </c>
      <c r="I1832" s="31" t="s">
        <v>10016</v>
      </c>
      <c r="J1832" s="33" t="str">
        <f t="shared" si="28"/>
        <v>https://aiche.onlinelibrary.wiley.com/doi/abs/10.1002/prs.11662</v>
      </c>
    </row>
    <row r="1833" spans="1:10" ht="47.5" customHeight="1" x14ac:dyDescent="0.35">
      <c r="A1833" s="31">
        <v>1832</v>
      </c>
      <c r="B1833" s="31">
        <v>2014</v>
      </c>
      <c r="C1833" s="32" t="s">
        <v>6030</v>
      </c>
      <c r="D1833" s="32" t="s">
        <v>10018</v>
      </c>
      <c r="E1833" s="96" t="s">
        <v>10017</v>
      </c>
      <c r="F1833" s="31">
        <v>33</v>
      </c>
      <c r="G1833" s="31">
        <v>4</v>
      </c>
      <c r="H1833" s="31" t="s">
        <v>8216</v>
      </c>
      <c r="I1833" s="31" t="s">
        <v>10019</v>
      </c>
      <c r="J1833" s="33" t="str">
        <f t="shared" si="28"/>
        <v>https://aiche.onlinelibrary.wiley.com/doi/abs/10.1002/prs.11681</v>
      </c>
    </row>
    <row r="1834" spans="1:10" ht="47.5" customHeight="1" x14ac:dyDescent="0.35">
      <c r="A1834" s="31">
        <v>1833</v>
      </c>
      <c r="B1834" s="31">
        <v>2014</v>
      </c>
      <c r="C1834" s="32" t="s">
        <v>6030</v>
      </c>
      <c r="D1834" s="32" t="s">
        <v>10021</v>
      </c>
      <c r="E1834" s="96" t="s">
        <v>10020</v>
      </c>
      <c r="F1834" s="31">
        <v>33</v>
      </c>
      <c r="G1834" s="31">
        <v>4</v>
      </c>
      <c r="H1834" s="31" t="s">
        <v>9526</v>
      </c>
      <c r="I1834" s="31" t="s">
        <v>10022</v>
      </c>
      <c r="J1834" s="33" t="str">
        <f t="shared" si="28"/>
        <v>https://aiche.onlinelibrary.wiley.com/doi/abs/10.1002/prs.11663</v>
      </c>
    </row>
    <row r="1835" spans="1:10" ht="47.5" customHeight="1" x14ac:dyDescent="0.35">
      <c r="A1835" s="31">
        <v>1834</v>
      </c>
      <c r="B1835" s="31">
        <v>2014</v>
      </c>
      <c r="C1835" s="32" t="s">
        <v>6030</v>
      </c>
      <c r="D1835" s="32" t="s">
        <v>10024</v>
      </c>
      <c r="E1835" s="96" t="s">
        <v>10023</v>
      </c>
      <c r="F1835" s="31">
        <v>33</v>
      </c>
      <c r="G1835" s="31">
        <v>4</v>
      </c>
      <c r="H1835" s="31" t="s">
        <v>10025</v>
      </c>
      <c r="I1835" s="31" t="s">
        <v>10026</v>
      </c>
      <c r="J1835" s="33" t="str">
        <f t="shared" si="28"/>
        <v>https://aiche.onlinelibrary.wiley.com/doi/abs/10.1002/prs.11666</v>
      </c>
    </row>
    <row r="1836" spans="1:10" ht="47.5" customHeight="1" x14ac:dyDescent="0.35">
      <c r="A1836" s="31">
        <v>1835</v>
      </c>
      <c r="B1836" s="31">
        <v>2014</v>
      </c>
      <c r="C1836" s="32" t="s">
        <v>6030</v>
      </c>
      <c r="D1836" s="32" t="s">
        <v>10028</v>
      </c>
      <c r="E1836" s="96" t="s">
        <v>10027</v>
      </c>
      <c r="F1836" s="31">
        <v>33</v>
      </c>
      <c r="G1836" s="31">
        <v>4</v>
      </c>
      <c r="H1836" s="31" t="s">
        <v>10029</v>
      </c>
      <c r="I1836" s="31" t="s">
        <v>10030</v>
      </c>
      <c r="J1836" s="33" t="str">
        <f t="shared" si="28"/>
        <v>https://aiche.onlinelibrary.wiley.com/doi/abs/10.1002/prs.11670</v>
      </c>
    </row>
    <row r="1837" spans="1:10" ht="47.5" customHeight="1" x14ac:dyDescent="0.35">
      <c r="A1837" s="31">
        <v>1836</v>
      </c>
      <c r="B1837" s="31">
        <v>2014</v>
      </c>
      <c r="C1837" s="32" t="s">
        <v>6030</v>
      </c>
      <c r="D1837" s="32" t="s">
        <v>10032</v>
      </c>
      <c r="E1837" s="96" t="s">
        <v>10031</v>
      </c>
      <c r="F1837" s="31">
        <v>33</v>
      </c>
      <c r="G1837" s="31">
        <v>4</v>
      </c>
      <c r="H1837" s="31" t="s">
        <v>10033</v>
      </c>
      <c r="I1837" s="31" t="s">
        <v>10034</v>
      </c>
      <c r="J1837" s="33" t="str">
        <f t="shared" si="28"/>
        <v>https://aiche.onlinelibrary.wiley.com/doi/abs/10.1002/prs.11672</v>
      </c>
    </row>
    <row r="1838" spans="1:10" ht="47.5" customHeight="1" x14ac:dyDescent="0.35">
      <c r="A1838" s="31">
        <v>1837</v>
      </c>
      <c r="B1838" s="31">
        <v>2014</v>
      </c>
      <c r="C1838" s="32" t="s">
        <v>6030</v>
      </c>
      <c r="D1838" s="32" t="s">
        <v>10036</v>
      </c>
      <c r="E1838" s="96" t="s">
        <v>10035</v>
      </c>
      <c r="F1838" s="31">
        <v>33</v>
      </c>
      <c r="G1838" s="31">
        <v>4</v>
      </c>
      <c r="H1838" s="31" t="s">
        <v>10037</v>
      </c>
      <c r="I1838" s="31" t="s">
        <v>10038</v>
      </c>
      <c r="J1838" s="33" t="str">
        <f t="shared" si="28"/>
        <v>https://aiche.onlinelibrary.wiley.com/doi/abs/10.1002/prs.11673</v>
      </c>
    </row>
    <row r="1839" spans="1:10" ht="47.5" customHeight="1" x14ac:dyDescent="0.35">
      <c r="A1839" s="31">
        <v>1838</v>
      </c>
      <c r="B1839" s="31">
        <v>2014</v>
      </c>
      <c r="C1839" s="32" t="s">
        <v>6030</v>
      </c>
      <c r="D1839" s="32" t="s">
        <v>10040</v>
      </c>
      <c r="E1839" s="96" t="s">
        <v>10039</v>
      </c>
      <c r="F1839" s="31">
        <v>33</v>
      </c>
      <c r="G1839" s="31">
        <v>4</v>
      </c>
      <c r="H1839" s="31" t="s">
        <v>10041</v>
      </c>
      <c r="I1839" s="31" t="s">
        <v>10042</v>
      </c>
      <c r="J1839" s="33" t="str">
        <f t="shared" si="28"/>
        <v>https://aiche.onlinelibrary.wiley.com/doi/abs/10.1002/prs.11675</v>
      </c>
    </row>
    <row r="1840" spans="1:10" ht="47.5" customHeight="1" x14ac:dyDescent="0.35">
      <c r="A1840" s="31">
        <v>1839</v>
      </c>
      <c r="B1840" s="31">
        <v>2014</v>
      </c>
      <c r="C1840" s="32" t="s">
        <v>6030</v>
      </c>
      <c r="D1840" s="32" t="s">
        <v>10044</v>
      </c>
      <c r="E1840" s="96" t="s">
        <v>10043</v>
      </c>
      <c r="F1840" s="31">
        <v>33</v>
      </c>
      <c r="G1840" s="31">
        <v>4</v>
      </c>
      <c r="H1840" s="31" t="s">
        <v>10045</v>
      </c>
      <c r="I1840" s="31" t="s">
        <v>10046</v>
      </c>
      <c r="J1840" s="33" t="str">
        <f t="shared" si="28"/>
        <v>https://aiche.onlinelibrary.wiley.com/doi/abs/10.1002/prs.11668</v>
      </c>
    </row>
    <row r="1841" spans="1:10" ht="47.5" customHeight="1" x14ac:dyDescent="0.35">
      <c r="A1841" s="31">
        <v>1840</v>
      </c>
      <c r="B1841" s="31">
        <v>2014</v>
      </c>
      <c r="C1841" s="32" t="s">
        <v>6030</v>
      </c>
      <c r="D1841" s="32" t="s">
        <v>10048</v>
      </c>
      <c r="E1841" s="96" t="s">
        <v>10047</v>
      </c>
      <c r="F1841" s="31">
        <v>33</v>
      </c>
      <c r="G1841" s="31">
        <v>4</v>
      </c>
      <c r="H1841" s="31" t="s">
        <v>10049</v>
      </c>
      <c r="I1841" s="31" t="s">
        <v>10050</v>
      </c>
      <c r="J1841" s="33" t="str">
        <f t="shared" si="28"/>
        <v>https://aiche.onlinelibrary.wiley.com/doi/abs/10.1002/prs.11661</v>
      </c>
    </row>
    <row r="1842" spans="1:10" ht="47.5" customHeight="1" x14ac:dyDescent="0.35">
      <c r="A1842" s="31">
        <v>1841</v>
      </c>
      <c r="B1842" s="31">
        <v>2014</v>
      </c>
      <c r="C1842" s="32" t="s">
        <v>6030</v>
      </c>
      <c r="D1842" s="32" t="s">
        <v>10052</v>
      </c>
      <c r="E1842" s="96" t="s">
        <v>10051</v>
      </c>
      <c r="F1842" s="31">
        <v>33</v>
      </c>
      <c r="G1842" s="31">
        <v>4</v>
      </c>
      <c r="H1842" s="31" t="s">
        <v>10053</v>
      </c>
      <c r="I1842" s="31" t="s">
        <v>10054</v>
      </c>
      <c r="J1842" s="33" t="str">
        <f t="shared" si="28"/>
        <v>https://aiche.onlinelibrary.wiley.com/doi/abs/10.1002/prs.11698</v>
      </c>
    </row>
    <row r="1843" spans="1:10" ht="47.5" customHeight="1" x14ac:dyDescent="0.35">
      <c r="A1843" s="31">
        <v>1842</v>
      </c>
      <c r="B1843" s="31">
        <v>2014</v>
      </c>
      <c r="C1843" s="32" t="s">
        <v>6030</v>
      </c>
      <c r="D1843" s="32" t="s">
        <v>10056</v>
      </c>
      <c r="E1843" s="96" t="s">
        <v>10055</v>
      </c>
      <c r="F1843" s="31">
        <v>33</v>
      </c>
      <c r="G1843" s="31">
        <v>4</v>
      </c>
      <c r="H1843" s="31" t="s">
        <v>10057</v>
      </c>
      <c r="I1843" s="31" t="s">
        <v>10058</v>
      </c>
      <c r="J1843" s="33" t="str">
        <f t="shared" si="28"/>
        <v>https://aiche.onlinelibrary.wiley.com/doi/abs/10.1002/prs.11664</v>
      </c>
    </row>
    <row r="1844" spans="1:10" ht="47.5" customHeight="1" x14ac:dyDescent="0.35">
      <c r="A1844" s="31">
        <v>1843</v>
      </c>
      <c r="B1844" s="31">
        <v>2014</v>
      </c>
      <c r="C1844" s="32" t="s">
        <v>6030</v>
      </c>
      <c r="D1844" s="32" t="s">
        <v>10059</v>
      </c>
      <c r="E1844" s="96" t="s">
        <v>3922</v>
      </c>
      <c r="F1844" s="31">
        <v>33</v>
      </c>
      <c r="G1844" s="31">
        <v>4</v>
      </c>
      <c r="H1844" s="31" t="s">
        <v>10060</v>
      </c>
      <c r="I1844" s="31" t="s">
        <v>10061</v>
      </c>
      <c r="J1844" s="33" t="str">
        <f t="shared" si="28"/>
        <v>https://aiche.onlinelibrary.wiley.com/doi/abs/10.1002/prs.11671</v>
      </c>
    </row>
    <row r="1845" spans="1:10" ht="47.5" customHeight="1" x14ac:dyDescent="0.35">
      <c r="A1845" s="31">
        <v>1844</v>
      </c>
      <c r="B1845" s="31">
        <v>2014</v>
      </c>
      <c r="C1845" s="32" t="s">
        <v>6030</v>
      </c>
      <c r="D1845" s="32" t="s">
        <v>10062</v>
      </c>
      <c r="E1845" s="96"/>
      <c r="F1845" s="31">
        <v>33</v>
      </c>
      <c r="G1845" s="31">
        <v>4</v>
      </c>
      <c r="H1845" s="31" t="s">
        <v>10063</v>
      </c>
      <c r="I1845" s="31" t="s">
        <v>10064</v>
      </c>
      <c r="J1845" s="33" t="str">
        <f t="shared" si="28"/>
        <v>https://aiche.onlinelibrary.wiley.com/doi/abs/10.1002/prs.11678</v>
      </c>
    </row>
    <row r="1846" spans="1:10" ht="47.5" customHeight="1" x14ac:dyDescent="0.35">
      <c r="A1846" s="31">
        <v>1845</v>
      </c>
      <c r="B1846" s="31">
        <v>2014</v>
      </c>
      <c r="C1846" s="32" t="s">
        <v>6030</v>
      </c>
      <c r="D1846" s="32" t="s">
        <v>10065</v>
      </c>
      <c r="E1846" s="96" t="s">
        <v>2762</v>
      </c>
      <c r="F1846" s="31">
        <v>33</v>
      </c>
      <c r="G1846" s="31">
        <v>4</v>
      </c>
      <c r="H1846" s="31" t="s">
        <v>10066</v>
      </c>
      <c r="I1846" s="31" t="s">
        <v>10067</v>
      </c>
      <c r="J1846" s="33" t="str">
        <f t="shared" si="28"/>
        <v>https://aiche.onlinelibrary.wiley.com/doi/abs/10.1002/prs.11674</v>
      </c>
    </row>
    <row r="1847" spans="1:10" ht="47.5" customHeight="1" x14ac:dyDescent="0.35">
      <c r="A1847" s="31">
        <v>1846</v>
      </c>
      <c r="B1847" s="31">
        <v>2014</v>
      </c>
      <c r="C1847" s="32" t="s">
        <v>6030</v>
      </c>
      <c r="D1847" s="32" t="s">
        <v>9650</v>
      </c>
      <c r="E1847" s="96" t="s">
        <v>1553</v>
      </c>
      <c r="F1847" s="31">
        <v>33</v>
      </c>
      <c r="G1847" s="31">
        <v>4</v>
      </c>
      <c r="H1847" s="31" t="s">
        <v>9575</v>
      </c>
      <c r="I1847" s="31" t="s">
        <v>10068</v>
      </c>
      <c r="J1847" s="33" t="str">
        <f t="shared" si="28"/>
        <v>https://aiche.onlinelibrary.wiley.com/doi/abs/10.1002/prs.11717</v>
      </c>
    </row>
    <row r="1848" spans="1:10" ht="47.5" customHeight="1" x14ac:dyDescent="0.35">
      <c r="A1848" s="31">
        <v>1847</v>
      </c>
      <c r="B1848" s="31">
        <v>2015</v>
      </c>
      <c r="C1848" s="32" t="s">
        <v>6030</v>
      </c>
      <c r="D1848" s="32" t="s">
        <v>10069</v>
      </c>
      <c r="E1848" s="96" t="s">
        <v>7076</v>
      </c>
      <c r="F1848" s="31">
        <v>34</v>
      </c>
      <c r="G1848" s="31">
        <v>1</v>
      </c>
      <c r="H1848" s="31" t="s">
        <v>5851</v>
      </c>
      <c r="I1848" s="31" t="s">
        <v>10070</v>
      </c>
      <c r="J1848" s="33" t="str">
        <f t="shared" si="28"/>
        <v>https://aiche.onlinelibrary.wiley.com/doi/abs/10.1002/prs.11736</v>
      </c>
    </row>
    <row r="1849" spans="1:10" ht="47.5" customHeight="1" x14ac:dyDescent="0.35">
      <c r="A1849" s="31">
        <v>1848</v>
      </c>
      <c r="B1849" s="31">
        <v>2015</v>
      </c>
      <c r="C1849" s="32" t="s">
        <v>6030</v>
      </c>
      <c r="D1849" s="32" t="s">
        <v>10071</v>
      </c>
      <c r="E1849" s="96" t="s">
        <v>7076</v>
      </c>
      <c r="F1849" s="31">
        <v>34</v>
      </c>
      <c r="G1849" s="31">
        <v>1</v>
      </c>
      <c r="H1849" s="31" t="s">
        <v>5851</v>
      </c>
      <c r="I1849" s="31" t="s">
        <v>10072</v>
      </c>
      <c r="J1849" s="33" t="str">
        <f t="shared" si="28"/>
        <v>https://aiche.onlinelibrary.wiley.com/doi/abs/10.1002/prs.11730</v>
      </c>
    </row>
    <row r="1850" spans="1:10" ht="47.5" customHeight="1" x14ac:dyDescent="0.35">
      <c r="A1850" s="31">
        <v>1849</v>
      </c>
      <c r="B1850" s="31">
        <v>2015</v>
      </c>
      <c r="C1850" s="32" t="s">
        <v>6030</v>
      </c>
      <c r="D1850" s="32" t="s">
        <v>10074</v>
      </c>
      <c r="E1850" s="96" t="s">
        <v>10073</v>
      </c>
      <c r="F1850" s="31">
        <v>34</v>
      </c>
      <c r="G1850" s="31">
        <v>1</v>
      </c>
      <c r="H1850" s="31" t="s">
        <v>10075</v>
      </c>
      <c r="I1850" s="31" t="s">
        <v>10076</v>
      </c>
      <c r="J1850" s="33" t="str">
        <f t="shared" si="28"/>
        <v>https://aiche.onlinelibrary.wiley.com/doi/abs/10.1002/prs.11737</v>
      </c>
    </row>
    <row r="1851" spans="1:10" ht="47.5" customHeight="1" x14ac:dyDescent="0.35">
      <c r="A1851" s="31">
        <v>1850</v>
      </c>
      <c r="B1851" s="31">
        <v>2015</v>
      </c>
      <c r="C1851" s="32" t="s">
        <v>6030</v>
      </c>
      <c r="D1851" s="32" t="s">
        <v>10077</v>
      </c>
      <c r="E1851" s="96" t="s">
        <v>3155</v>
      </c>
      <c r="F1851" s="31">
        <v>34</v>
      </c>
      <c r="G1851" s="31">
        <v>1</v>
      </c>
      <c r="H1851" s="31" t="s">
        <v>10078</v>
      </c>
      <c r="I1851" s="31" t="s">
        <v>10079</v>
      </c>
      <c r="J1851" s="33" t="str">
        <f t="shared" si="28"/>
        <v>https://aiche.onlinelibrary.wiley.com/doi/abs/10.1002/prs.11691</v>
      </c>
    </row>
    <row r="1852" spans="1:10" ht="47.5" customHeight="1" x14ac:dyDescent="0.35">
      <c r="A1852" s="31">
        <v>1851</v>
      </c>
      <c r="B1852" s="31">
        <v>2015</v>
      </c>
      <c r="C1852" s="32" t="s">
        <v>6030</v>
      </c>
      <c r="D1852" s="32" t="s">
        <v>10081</v>
      </c>
      <c r="E1852" s="96" t="s">
        <v>10080</v>
      </c>
      <c r="F1852" s="31">
        <v>34</v>
      </c>
      <c r="G1852" s="31">
        <v>1</v>
      </c>
      <c r="H1852" s="31" t="s">
        <v>10082</v>
      </c>
      <c r="I1852" s="31" t="s">
        <v>10083</v>
      </c>
      <c r="J1852" s="33" t="str">
        <f t="shared" si="28"/>
        <v>https://aiche.onlinelibrary.wiley.com/doi/abs/10.1002/prs.11693</v>
      </c>
    </row>
    <row r="1853" spans="1:10" ht="47.5" customHeight="1" x14ac:dyDescent="0.35">
      <c r="A1853" s="31">
        <v>1852</v>
      </c>
      <c r="B1853" s="31">
        <v>2015</v>
      </c>
      <c r="C1853" s="32" t="s">
        <v>6030</v>
      </c>
      <c r="D1853" s="32" t="s">
        <v>10085</v>
      </c>
      <c r="E1853" s="96" t="s">
        <v>10084</v>
      </c>
      <c r="F1853" s="31">
        <v>34</v>
      </c>
      <c r="G1853" s="31">
        <v>1</v>
      </c>
      <c r="H1853" s="31" t="s">
        <v>10086</v>
      </c>
      <c r="I1853" s="31" t="s">
        <v>10087</v>
      </c>
      <c r="J1853" s="33" t="str">
        <f t="shared" si="28"/>
        <v>https://aiche.onlinelibrary.wiley.com/doi/abs/10.1002/prs.11679</v>
      </c>
    </row>
    <row r="1854" spans="1:10" ht="47.5" customHeight="1" x14ac:dyDescent="0.35">
      <c r="A1854" s="31">
        <v>1853</v>
      </c>
      <c r="B1854" s="31">
        <v>2015</v>
      </c>
      <c r="C1854" s="32" t="s">
        <v>6030</v>
      </c>
      <c r="D1854" s="32" t="s">
        <v>10089</v>
      </c>
      <c r="E1854" s="96" t="s">
        <v>10088</v>
      </c>
      <c r="F1854" s="31">
        <v>34</v>
      </c>
      <c r="G1854" s="31">
        <v>1</v>
      </c>
      <c r="H1854" s="31" t="s">
        <v>10090</v>
      </c>
      <c r="I1854" s="31" t="s">
        <v>10091</v>
      </c>
      <c r="J1854" s="33" t="str">
        <f t="shared" si="28"/>
        <v>https://aiche.onlinelibrary.wiley.com/doi/abs/10.1002/prs.11685</v>
      </c>
    </row>
    <row r="1855" spans="1:10" ht="47.5" customHeight="1" x14ac:dyDescent="0.35">
      <c r="A1855" s="31">
        <v>1854</v>
      </c>
      <c r="B1855" s="31">
        <v>2015</v>
      </c>
      <c r="C1855" s="32" t="s">
        <v>6030</v>
      </c>
      <c r="D1855" s="32" t="s">
        <v>10093</v>
      </c>
      <c r="E1855" s="96" t="s">
        <v>10092</v>
      </c>
      <c r="F1855" s="31">
        <v>34</v>
      </c>
      <c r="G1855" s="31">
        <v>1</v>
      </c>
      <c r="H1855" s="31" t="s">
        <v>10094</v>
      </c>
      <c r="I1855" s="31" t="s">
        <v>10095</v>
      </c>
      <c r="J1855" s="33" t="str">
        <f t="shared" si="28"/>
        <v>https://aiche.onlinelibrary.wiley.com/doi/abs/10.1002/prs.11694</v>
      </c>
    </row>
    <row r="1856" spans="1:10" ht="47.5" customHeight="1" x14ac:dyDescent="0.35">
      <c r="A1856" s="31">
        <v>1855</v>
      </c>
      <c r="B1856" s="31">
        <v>2015</v>
      </c>
      <c r="C1856" s="32" t="s">
        <v>6030</v>
      </c>
      <c r="D1856" s="32" t="s">
        <v>10097</v>
      </c>
      <c r="E1856" s="96" t="s">
        <v>10096</v>
      </c>
      <c r="F1856" s="31">
        <v>34</v>
      </c>
      <c r="G1856" s="31">
        <v>1</v>
      </c>
      <c r="H1856" s="31" t="s">
        <v>8062</v>
      </c>
      <c r="I1856" s="31" t="s">
        <v>10098</v>
      </c>
      <c r="J1856" s="33" t="str">
        <f t="shared" si="28"/>
        <v>https://aiche.onlinelibrary.wiley.com/doi/abs/10.1002/prs.11686</v>
      </c>
    </row>
    <row r="1857" spans="1:10" ht="47.5" customHeight="1" x14ac:dyDescent="0.35">
      <c r="A1857" s="31">
        <v>1856</v>
      </c>
      <c r="B1857" s="31">
        <v>2015</v>
      </c>
      <c r="C1857" s="32" t="s">
        <v>6030</v>
      </c>
      <c r="D1857" s="32" t="s">
        <v>10100</v>
      </c>
      <c r="E1857" s="96" t="s">
        <v>10099</v>
      </c>
      <c r="F1857" s="31">
        <v>34</v>
      </c>
      <c r="G1857" s="31">
        <v>1</v>
      </c>
      <c r="H1857" s="31" t="s">
        <v>10101</v>
      </c>
      <c r="I1857" s="31" t="s">
        <v>10102</v>
      </c>
      <c r="J1857" s="33" t="str">
        <f t="shared" si="28"/>
        <v>https://aiche.onlinelibrary.wiley.com/doi/abs/10.1002/prs.11689</v>
      </c>
    </row>
    <row r="1858" spans="1:10" ht="47.5" customHeight="1" x14ac:dyDescent="0.35">
      <c r="A1858" s="31">
        <v>1857</v>
      </c>
      <c r="B1858" s="31">
        <v>2015</v>
      </c>
      <c r="C1858" s="32" t="s">
        <v>6030</v>
      </c>
      <c r="D1858" s="32" t="s">
        <v>10104</v>
      </c>
      <c r="E1858" s="96" t="s">
        <v>10103</v>
      </c>
      <c r="F1858" s="31">
        <v>34</v>
      </c>
      <c r="G1858" s="31">
        <v>1</v>
      </c>
      <c r="H1858" s="31" t="s">
        <v>10105</v>
      </c>
      <c r="I1858" s="31" t="s">
        <v>10106</v>
      </c>
      <c r="J1858" s="33" t="str">
        <f t="shared" si="28"/>
        <v>https://aiche.onlinelibrary.wiley.com/doi/abs/10.1002/prs.11683</v>
      </c>
    </row>
    <row r="1859" spans="1:10" ht="47.5" customHeight="1" x14ac:dyDescent="0.35">
      <c r="A1859" s="31">
        <v>1858</v>
      </c>
      <c r="B1859" s="31">
        <v>2015</v>
      </c>
      <c r="C1859" s="32" t="s">
        <v>6030</v>
      </c>
      <c r="D1859" s="32" t="s">
        <v>10107</v>
      </c>
      <c r="E1859" s="96" t="s">
        <v>3922</v>
      </c>
      <c r="F1859" s="31">
        <v>34</v>
      </c>
      <c r="G1859" s="31">
        <v>1</v>
      </c>
      <c r="H1859" s="31" t="s">
        <v>5102</v>
      </c>
      <c r="I1859" s="31" t="s">
        <v>10108</v>
      </c>
      <c r="J1859" s="33" t="str">
        <f t="shared" ref="J1859:J1922" si="29">HYPERLINK(I1859)</f>
        <v>https://aiche.onlinelibrary.wiley.com/doi/abs/10.1002/prs.11682</v>
      </c>
    </row>
    <row r="1860" spans="1:10" ht="47.5" customHeight="1" x14ac:dyDescent="0.35">
      <c r="A1860" s="31">
        <v>1859</v>
      </c>
      <c r="B1860" s="31">
        <v>2015</v>
      </c>
      <c r="C1860" s="32" t="s">
        <v>6030</v>
      </c>
      <c r="D1860" s="32" t="s">
        <v>10110</v>
      </c>
      <c r="E1860" s="96" t="s">
        <v>10109</v>
      </c>
      <c r="F1860" s="31">
        <v>34</v>
      </c>
      <c r="G1860" s="31">
        <v>1</v>
      </c>
      <c r="H1860" s="31" t="s">
        <v>4553</v>
      </c>
      <c r="I1860" s="31" t="s">
        <v>10111</v>
      </c>
      <c r="J1860" s="33" t="str">
        <f t="shared" si="29"/>
        <v>https://aiche.onlinelibrary.wiley.com/doi/abs/10.1002/prs.11688</v>
      </c>
    </row>
    <row r="1861" spans="1:10" ht="47.5" customHeight="1" x14ac:dyDescent="0.35">
      <c r="A1861" s="31">
        <v>1860</v>
      </c>
      <c r="B1861" s="31">
        <v>2015</v>
      </c>
      <c r="C1861" s="32" t="s">
        <v>6030</v>
      </c>
      <c r="D1861" s="32" t="s">
        <v>10113</v>
      </c>
      <c r="E1861" s="96" t="s">
        <v>10112</v>
      </c>
      <c r="F1861" s="31">
        <v>34</v>
      </c>
      <c r="G1861" s="31">
        <v>1</v>
      </c>
      <c r="H1861" s="31" t="s">
        <v>10114</v>
      </c>
      <c r="I1861" s="31" t="s">
        <v>10115</v>
      </c>
      <c r="J1861" s="33" t="str">
        <f t="shared" si="29"/>
        <v>https://aiche.onlinelibrary.wiley.com/doi/abs/10.1002/prs.11690</v>
      </c>
    </row>
    <row r="1862" spans="1:10" ht="47.5" customHeight="1" x14ac:dyDescent="0.35">
      <c r="A1862" s="31">
        <v>1861</v>
      </c>
      <c r="B1862" s="31">
        <v>2015</v>
      </c>
      <c r="C1862" s="32" t="s">
        <v>6030</v>
      </c>
      <c r="D1862" s="32" t="s">
        <v>10116</v>
      </c>
      <c r="E1862" s="96" t="s">
        <v>1553</v>
      </c>
      <c r="F1862" s="31">
        <v>34</v>
      </c>
      <c r="G1862" s="31">
        <v>1</v>
      </c>
      <c r="H1862" s="31" t="s">
        <v>10117</v>
      </c>
      <c r="I1862" s="31" t="s">
        <v>10118</v>
      </c>
      <c r="J1862" s="33" t="str">
        <f t="shared" si="29"/>
        <v>https://aiche.onlinelibrary.wiley.com/doi/abs/10.1002/prs.11733</v>
      </c>
    </row>
    <row r="1863" spans="1:10" ht="47.5" customHeight="1" x14ac:dyDescent="0.35">
      <c r="A1863" s="31">
        <v>1862</v>
      </c>
      <c r="B1863" s="31">
        <v>2015</v>
      </c>
      <c r="C1863" s="32" t="s">
        <v>6030</v>
      </c>
      <c r="D1863" s="32" t="s">
        <v>4705</v>
      </c>
      <c r="E1863" s="96"/>
      <c r="F1863" s="31">
        <v>34</v>
      </c>
      <c r="G1863" s="31">
        <v>1</v>
      </c>
      <c r="H1863" s="31" t="s">
        <v>10119</v>
      </c>
      <c r="I1863" s="31" t="s">
        <v>10120</v>
      </c>
      <c r="J1863" s="33" t="str">
        <f t="shared" si="29"/>
        <v>https://aiche.onlinelibrary.wiley.com/doi/abs/10.1002/prs.11729</v>
      </c>
    </row>
    <row r="1864" spans="1:10" ht="47.5" customHeight="1" x14ac:dyDescent="0.35">
      <c r="A1864" s="31">
        <v>1863</v>
      </c>
      <c r="B1864" s="31">
        <v>2015</v>
      </c>
      <c r="C1864" s="32" t="s">
        <v>6030</v>
      </c>
      <c r="D1864" s="32" t="s">
        <v>10121</v>
      </c>
      <c r="E1864" s="96" t="s">
        <v>1553</v>
      </c>
      <c r="F1864" s="31">
        <v>34</v>
      </c>
      <c r="G1864" s="31">
        <v>2</v>
      </c>
      <c r="H1864" s="31" t="s">
        <v>10122</v>
      </c>
      <c r="I1864" s="31" t="s">
        <v>10123</v>
      </c>
      <c r="J1864" s="33" t="str">
        <f t="shared" si="29"/>
        <v>https://aiche.onlinelibrary.wiley.com/doi/abs/10.1002/prs.11745</v>
      </c>
    </row>
    <row r="1865" spans="1:10" ht="47.5" customHeight="1" x14ac:dyDescent="0.35">
      <c r="A1865" s="31">
        <v>1864</v>
      </c>
      <c r="B1865" s="31">
        <v>2015</v>
      </c>
      <c r="C1865" s="32" t="s">
        <v>6030</v>
      </c>
      <c r="D1865" s="32" t="s">
        <v>10124</v>
      </c>
      <c r="E1865" s="96" t="s">
        <v>3922</v>
      </c>
      <c r="F1865" s="31">
        <v>34</v>
      </c>
      <c r="G1865" s="31">
        <v>2</v>
      </c>
      <c r="H1865" s="31" t="s">
        <v>10125</v>
      </c>
      <c r="I1865" s="31" t="s">
        <v>10126</v>
      </c>
      <c r="J1865" s="33" t="str">
        <f t="shared" si="29"/>
        <v>https://aiche.onlinelibrary.wiley.com/doi/abs/10.1002/prs.11747</v>
      </c>
    </row>
    <row r="1866" spans="1:10" ht="47.5" customHeight="1" x14ac:dyDescent="0.35">
      <c r="A1866" s="31">
        <v>1865</v>
      </c>
      <c r="B1866" s="31">
        <v>2015</v>
      </c>
      <c r="C1866" s="32" t="s">
        <v>6030</v>
      </c>
      <c r="D1866" s="32" t="s">
        <v>10127</v>
      </c>
      <c r="E1866" s="96" t="s">
        <v>1553</v>
      </c>
      <c r="F1866" s="31">
        <v>34</v>
      </c>
      <c r="G1866" s="31">
        <v>2</v>
      </c>
      <c r="H1866" s="31" t="s">
        <v>10128</v>
      </c>
      <c r="I1866" s="31" t="s">
        <v>10129</v>
      </c>
      <c r="J1866" s="33" t="str">
        <f t="shared" si="29"/>
        <v>https://aiche.onlinelibrary.wiley.com/doi/abs/10.1002/prs.11748</v>
      </c>
    </row>
    <row r="1867" spans="1:10" ht="47.5" customHeight="1" x14ac:dyDescent="0.35">
      <c r="A1867" s="31">
        <v>1866</v>
      </c>
      <c r="B1867" s="31">
        <v>2015</v>
      </c>
      <c r="C1867" s="32" t="s">
        <v>6030</v>
      </c>
      <c r="D1867" s="32" t="s">
        <v>10131</v>
      </c>
      <c r="E1867" s="96" t="s">
        <v>10130</v>
      </c>
      <c r="F1867" s="31">
        <v>34</v>
      </c>
      <c r="G1867" s="31">
        <v>2</v>
      </c>
      <c r="H1867" s="31" t="s">
        <v>10132</v>
      </c>
      <c r="I1867" s="31" t="s">
        <v>10133</v>
      </c>
      <c r="J1867" s="33" t="str">
        <f t="shared" si="29"/>
        <v>https://aiche.onlinelibrary.wiley.com/doi/abs/10.1002/prs.11735</v>
      </c>
    </row>
    <row r="1868" spans="1:10" ht="47.5" customHeight="1" x14ac:dyDescent="0.35">
      <c r="A1868" s="31">
        <v>1867</v>
      </c>
      <c r="B1868" s="31">
        <v>2015</v>
      </c>
      <c r="C1868" s="32" t="s">
        <v>6030</v>
      </c>
      <c r="D1868" s="32" t="s">
        <v>10135</v>
      </c>
      <c r="E1868" s="96" t="s">
        <v>10134</v>
      </c>
      <c r="F1868" s="31">
        <v>34</v>
      </c>
      <c r="G1868" s="31">
        <v>2</v>
      </c>
      <c r="H1868" s="31" t="s">
        <v>10136</v>
      </c>
      <c r="I1868" s="31" t="s">
        <v>10137</v>
      </c>
      <c r="J1868" s="33" t="str">
        <f t="shared" si="29"/>
        <v>https://aiche.onlinelibrary.wiley.com/doi/abs/10.1002/prs.11712</v>
      </c>
    </row>
    <row r="1869" spans="1:10" ht="47.5" customHeight="1" x14ac:dyDescent="0.35">
      <c r="A1869" s="31">
        <v>1868</v>
      </c>
      <c r="B1869" s="31">
        <v>2015</v>
      </c>
      <c r="C1869" s="32" t="s">
        <v>6030</v>
      </c>
      <c r="D1869" s="32" t="s">
        <v>10138</v>
      </c>
      <c r="E1869" s="96" t="s">
        <v>9178</v>
      </c>
      <c r="F1869" s="31">
        <v>34</v>
      </c>
      <c r="G1869" s="31">
        <v>2</v>
      </c>
      <c r="H1869" s="31" t="s">
        <v>7908</v>
      </c>
      <c r="I1869" s="31" t="s">
        <v>10139</v>
      </c>
      <c r="J1869" s="33" t="str">
        <f t="shared" si="29"/>
        <v>https://aiche.onlinelibrary.wiley.com/doi/abs/10.1002/prs.11724</v>
      </c>
    </row>
    <row r="1870" spans="1:10" ht="47.5" customHeight="1" x14ac:dyDescent="0.35">
      <c r="A1870" s="31">
        <v>1869</v>
      </c>
      <c r="B1870" s="31">
        <v>2015</v>
      </c>
      <c r="C1870" s="32" t="s">
        <v>6030</v>
      </c>
      <c r="D1870" s="32" t="s">
        <v>10141</v>
      </c>
      <c r="E1870" s="96" t="s">
        <v>10140</v>
      </c>
      <c r="F1870" s="31">
        <v>34</v>
      </c>
      <c r="G1870" s="31">
        <v>2</v>
      </c>
      <c r="H1870" s="31" t="s">
        <v>10142</v>
      </c>
      <c r="I1870" s="31" t="s">
        <v>10143</v>
      </c>
      <c r="J1870" s="33" t="str">
        <f t="shared" si="29"/>
        <v>https://aiche.onlinelibrary.wiley.com/doi/abs/10.1002/prs.11692</v>
      </c>
    </row>
    <row r="1871" spans="1:10" ht="47.5" customHeight="1" x14ac:dyDescent="0.35">
      <c r="A1871" s="31">
        <v>1870</v>
      </c>
      <c r="B1871" s="31">
        <v>2015</v>
      </c>
      <c r="C1871" s="32" t="s">
        <v>6030</v>
      </c>
      <c r="D1871" s="32" t="s">
        <v>10145</v>
      </c>
      <c r="E1871" s="96" t="s">
        <v>10144</v>
      </c>
      <c r="F1871" s="31">
        <v>34</v>
      </c>
      <c r="G1871" s="31">
        <v>2</v>
      </c>
      <c r="H1871" s="31" t="s">
        <v>4340</v>
      </c>
      <c r="I1871" s="31" t="s">
        <v>10146</v>
      </c>
      <c r="J1871" s="33" t="str">
        <f t="shared" si="29"/>
        <v>https://aiche.onlinelibrary.wiley.com/doi/abs/10.1002/prs.11695</v>
      </c>
    </row>
    <row r="1872" spans="1:10" ht="47.5" customHeight="1" x14ac:dyDescent="0.35">
      <c r="A1872" s="31">
        <v>1871</v>
      </c>
      <c r="B1872" s="31">
        <v>2015</v>
      </c>
      <c r="C1872" s="32" t="s">
        <v>6030</v>
      </c>
      <c r="D1872" s="32" t="s">
        <v>10148</v>
      </c>
      <c r="E1872" s="96" t="s">
        <v>10147</v>
      </c>
      <c r="F1872" s="31">
        <v>34</v>
      </c>
      <c r="G1872" s="31">
        <v>2</v>
      </c>
      <c r="H1872" s="31" t="s">
        <v>5459</v>
      </c>
      <c r="I1872" s="31" t="s">
        <v>10149</v>
      </c>
      <c r="J1872" s="33" t="str">
        <f t="shared" si="29"/>
        <v>https://aiche.onlinelibrary.wiley.com/doi/abs/10.1002/prs.11699</v>
      </c>
    </row>
    <row r="1873" spans="1:10" ht="47.5" customHeight="1" x14ac:dyDescent="0.35">
      <c r="A1873" s="31">
        <v>1872</v>
      </c>
      <c r="B1873" s="31">
        <v>2015</v>
      </c>
      <c r="C1873" s="32" t="s">
        <v>6030</v>
      </c>
      <c r="D1873" s="32" t="s">
        <v>10151</v>
      </c>
      <c r="E1873" s="96" t="s">
        <v>10150</v>
      </c>
      <c r="F1873" s="31">
        <v>34</v>
      </c>
      <c r="G1873" s="31">
        <v>2</v>
      </c>
      <c r="H1873" s="31" t="s">
        <v>10152</v>
      </c>
      <c r="I1873" s="31" t="s">
        <v>10153</v>
      </c>
      <c r="J1873" s="33" t="str">
        <f t="shared" si="29"/>
        <v>https://aiche.onlinelibrary.wiley.com/doi/abs/10.1002/prs.11703</v>
      </c>
    </row>
    <row r="1874" spans="1:10" ht="47.5" customHeight="1" x14ac:dyDescent="0.35">
      <c r="A1874" s="31">
        <v>1873</v>
      </c>
      <c r="B1874" s="31">
        <v>2015</v>
      </c>
      <c r="C1874" s="32" t="s">
        <v>6030</v>
      </c>
      <c r="D1874" s="32" t="s">
        <v>10155</v>
      </c>
      <c r="E1874" s="96" t="s">
        <v>10154</v>
      </c>
      <c r="F1874" s="31">
        <v>34</v>
      </c>
      <c r="G1874" s="31">
        <v>2</v>
      </c>
      <c r="H1874" s="31" t="s">
        <v>9130</v>
      </c>
      <c r="I1874" s="31" t="s">
        <v>10156</v>
      </c>
      <c r="J1874" s="33" t="str">
        <f t="shared" si="29"/>
        <v>https://aiche.onlinelibrary.wiley.com/doi/abs/10.1002/prs.11705</v>
      </c>
    </row>
    <row r="1875" spans="1:10" ht="47.5" customHeight="1" x14ac:dyDescent="0.35">
      <c r="A1875" s="31">
        <v>1874</v>
      </c>
      <c r="B1875" s="31">
        <v>2015</v>
      </c>
      <c r="C1875" s="32" t="s">
        <v>6030</v>
      </c>
      <c r="D1875" s="32" t="s">
        <v>10158</v>
      </c>
      <c r="E1875" s="96" t="s">
        <v>10157</v>
      </c>
      <c r="F1875" s="31">
        <v>34</v>
      </c>
      <c r="G1875" s="31">
        <v>2</v>
      </c>
      <c r="H1875" s="31" t="s">
        <v>10159</v>
      </c>
      <c r="I1875" s="31" t="s">
        <v>10160</v>
      </c>
      <c r="J1875" s="33" t="str">
        <f t="shared" si="29"/>
        <v>https://aiche.onlinelibrary.wiley.com/doi/abs/10.1002/prs.11706</v>
      </c>
    </row>
    <row r="1876" spans="1:10" ht="47.5" customHeight="1" x14ac:dyDescent="0.35">
      <c r="A1876" s="31">
        <v>1875</v>
      </c>
      <c r="B1876" s="31">
        <v>2015</v>
      </c>
      <c r="C1876" s="32" t="s">
        <v>6030</v>
      </c>
      <c r="D1876" s="32" t="s">
        <v>10162</v>
      </c>
      <c r="E1876" s="96" t="s">
        <v>10161</v>
      </c>
      <c r="F1876" s="31">
        <v>34</v>
      </c>
      <c r="G1876" s="31">
        <v>2</v>
      </c>
      <c r="H1876" s="31" t="s">
        <v>10163</v>
      </c>
      <c r="I1876" s="31" t="s">
        <v>10164</v>
      </c>
      <c r="J1876" s="33" t="str">
        <f t="shared" si="29"/>
        <v>https://aiche.onlinelibrary.wiley.com/doi/abs/10.1002/prs.11701</v>
      </c>
    </row>
    <row r="1877" spans="1:10" ht="47.5" customHeight="1" x14ac:dyDescent="0.35">
      <c r="A1877" s="31">
        <v>1876</v>
      </c>
      <c r="B1877" s="31">
        <v>2015</v>
      </c>
      <c r="C1877" s="32" t="s">
        <v>6030</v>
      </c>
      <c r="D1877" s="32" t="s">
        <v>10166</v>
      </c>
      <c r="E1877" s="96" t="s">
        <v>10165</v>
      </c>
      <c r="F1877" s="31">
        <v>34</v>
      </c>
      <c r="G1877" s="31">
        <v>2</v>
      </c>
      <c r="H1877" s="31" t="s">
        <v>9935</v>
      </c>
      <c r="I1877" s="31" t="s">
        <v>10167</v>
      </c>
      <c r="J1877" s="33" t="str">
        <f t="shared" si="29"/>
        <v>https://aiche.onlinelibrary.wiley.com/doi/abs/10.1002/prs.11734</v>
      </c>
    </row>
    <row r="1878" spans="1:10" ht="47.5" customHeight="1" x14ac:dyDescent="0.35">
      <c r="A1878" s="31">
        <v>1877</v>
      </c>
      <c r="B1878" s="31">
        <v>2015</v>
      </c>
      <c r="C1878" s="32" t="s">
        <v>6030</v>
      </c>
      <c r="D1878" s="32" t="s">
        <v>10168</v>
      </c>
      <c r="E1878" s="96" t="s">
        <v>3922</v>
      </c>
      <c r="F1878" s="31">
        <v>34</v>
      </c>
      <c r="G1878" s="31">
        <v>2</v>
      </c>
      <c r="H1878" s="31" t="s">
        <v>5009</v>
      </c>
      <c r="I1878" s="31" t="s">
        <v>10169</v>
      </c>
      <c r="J1878" s="33" t="str">
        <f t="shared" si="29"/>
        <v>https://aiche.onlinelibrary.wiley.com/doi/abs/10.1002/prs.11684</v>
      </c>
    </row>
    <row r="1879" spans="1:10" ht="47.5" customHeight="1" x14ac:dyDescent="0.35">
      <c r="A1879" s="31">
        <v>1878</v>
      </c>
      <c r="B1879" s="31">
        <v>2015</v>
      </c>
      <c r="C1879" s="32" t="s">
        <v>6030</v>
      </c>
      <c r="D1879" s="32" t="s">
        <v>10171</v>
      </c>
      <c r="E1879" s="96" t="s">
        <v>10170</v>
      </c>
      <c r="F1879" s="31">
        <v>34</v>
      </c>
      <c r="G1879" s="31">
        <v>2</v>
      </c>
      <c r="H1879" s="31" t="s">
        <v>7616</v>
      </c>
      <c r="I1879" s="31" t="s">
        <v>10172</v>
      </c>
      <c r="J1879" s="33" t="str">
        <f t="shared" si="29"/>
        <v>https://aiche.onlinelibrary.wiley.com/doi/abs/10.1002/prs.11702</v>
      </c>
    </row>
    <row r="1880" spans="1:10" ht="47.5" customHeight="1" x14ac:dyDescent="0.35">
      <c r="A1880" s="31">
        <v>1879</v>
      </c>
      <c r="B1880" s="31">
        <v>2015</v>
      </c>
      <c r="C1880" s="32" t="s">
        <v>6030</v>
      </c>
      <c r="D1880" s="32" t="s">
        <v>10174</v>
      </c>
      <c r="E1880" s="96" t="s">
        <v>10173</v>
      </c>
      <c r="F1880" s="31">
        <v>34</v>
      </c>
      <c r="G1880" s="31">
        <v>2</v>
      </c>
      <c r="H1880" s="31" t="s">
        <v>9157</v>
      </c>
      <c r="I1880" s="31" t="s">
        <v>10175</v>
      </c>
      <c r="J1880" s="33" t="str">
        <f t="shared" si="29"/>
        <v>https://aiche.onlinelibrary.wiley.com/doi/abs/10.1002/prs.11704</v>
      </c>
    </row>
    <row r="1881" spans="1:10" ht="47.5" customHeight="1" x14ac:dyDescent="0.35">
      <c r="A1881" s="31">
        <v>1880</v>
      </c>
      <c r="B1881" s="31">
        <v>2015</v>
      </c>
      <c r="C1881" s="32" t="s">
        <v>6030</v>
      </c>
      <c r="D1881" s="32" t="s">
        <v>10177</v>
      </c>
      <c r="E1881" s="96" t="s">
        <v>10176</v>
      </c>
      <c r="F1881" s="31">
        <v>34</v>
      </c>
      <c r="G1881" s="31">
        <v>2</v>
      </c>
      <c r="H1881" s="31" t="s">
        <v>10178</v>
      </c>
      <c r="I1881" s="31" t="s">
        <v>10179</v>
      </c>
      <c r="J1881" s="33" t="str">
        <f t="shared" si="29"/>
        <v>https://aiche.onlinelibrary.wiley.com/doi/abs/10.1002/prs.11707</v>
      </c>
    </row>
    <row r="1882" spans="1:10" ht="47.5" customHeight="1" x14ac:dyDescent="0.35">
      <c r="A1882" s="31">
        <v>1881</v>
      </c>
      <c r="B1882" s="31">
        <v>2015</v>
      </c>
      <c r="C1882" s="32" t="s">
        <v>6030</v>
      </c>
      <c r="D1882" s="32" t="s">
        <v>10181</v>
      </c>
      <c r="E1882" s="96" t="s">
        <v>10180</v>
      </c>
      <c r="F1882" s="31">
        <v>34</v>
      </c>
      <c r="G1882" s="31">
        <v>2</v>
      </c>
      <c r="H1882" s="31" t="s">
        <v>10182</v>
      </c>
      <c r="I1882" s="31" t="s">
        <v>10183</v>
      </c>
      <c r="J1882" s="33" t="str">
        <f t="shared" si="29"/>
        <v>https://aiche.onlinelibrary.wiley.com/doi/abs/10.1002/prs.11727</v>
      </c>
    </row>
    <row r="1883" spans="1:10" ht="47.5" customHeight="1" x14ac:dyDescent="0.35">
      <c r="A1883" s="31">
        <v>1882</v>
      </c>
      <c r="B1883" s="31">
        <v>2015</v>
      </c>
      <c r="C1883" s="32" t="s">
        <v>6030</v>
      </c>
      <c r="D1883" s="32" t="s">
        <v>10185</v>
      </c>
      <c r="E1883" s="96" t="s">
        <v>10184</v>
      </c>
      <c r="F1883" s="31">
        <v>34</v>
      </c>
      <c r="G1883" s="31">
        <v>2</v>
      </c>
      <c r="H1883" s="31" t="s">
        <v>10186</v>
      </c>
      <c r="I1883" s="31" t="s">
        <v>10187</v>
      </c>
      <c r="J1883" s="33" t="str">
        <f t="shared" si="29"/>
        <v>https://aiche.onlinelibrary.wiley.com/doi/abs/10.1002/prs.11746</v>
      </c>
    </row>
    <row r="1884" spans="1:10" ht="47.5" customHeight="1" x14ac:dyDescent="0.35">
      <c r="A1884" s="31">
        <v>1883</v>
      </c>
      <c r="B1884" s="31">
        <v>2015</v>
      </c>
      <c r="C1884" s="32" t="s">
        <v>6030</v>
      </c>
      <c r="D1884" s="32" t="s">
        <v>10188</v>
      </c>
      <c r="E1884" s="96" t="s">
        <v>1553</v>
      </c>
      <c r="F1884" s="31">
        <v>34</v>
      </c>
      <c r="G1884" s="31">
        <v>2</v>
      </c>
      <c r="H1884" s="31" t="s">
        <v>8689</v>
      </c>
      <c r="I1884" s="31" t="s">
        <v>10189</v>
      </c>
      <c r="J1884" s="33" t="str">
        <f t="shared" si="29"/>
        <v>https://aiche.onlinelibrary.wiley.com/doi/abs/10.1002/prs.11744</v>
      </c>
    </row>
    <row r="1885" spans="1:10" ht="47.5" customHeight="1" x14ac:dyDescent="0.35">
      <c r="A1885" s="31">
        <v>1884</v>
      </c>
      <c r="B1885" s="31">
        <v>2015</v>
      </c>
      <c r="C1885" s="32" t="s">
        <v>6030</v>
      </c>
      <c r="D1885" s="32" t="s">
        <v>10116</v>
      </c>
      <c r="E1885" s="96" t="s">
        <v>1553</v>
      </c>
      <c r="F1885" s="31">
        <v>34</v>
      </c>
      <c r="G1885" s="31">
        <v>2</v>
      </c>
      <c r="H1885" s="31" t="s">
        <v>5208</v>
      </c>
      <c r="I1885" s="31" t="s">
        <v>10190</v>
      </c>
      <c r="J1885" s="33" t="str">
        <f t="shared" si="29"/>
        <v>https://aiche.onlinelibrary.wiley.com/doi/abs/10.1002/prs.11749</v>
      </c>
    </row>
    <row r="1886" spans="1:10" ht="47.5" customHeight="1" x14ac:dyDescent="0.35">
      <c r="A1886" s="31">
        <v>1885</v>
      </c>
      <c r="B1886" s="31">
        <v>2015</v>
      </c>
      <c r="C1886" s="32" t="s">
        <v>6030</v>
      </c>
      <c r="D1886" s="32" t="s">
        <v>10191</v>
      </c>
      <c r="E1886" s="96" t="s">
        <v>7076</v>
      </c>
      <c r="F1886" s="31">
        <v>34</v>
      </c>
      <c r="G1886" s="31">
        <v>3</v>
      </c>
      <c r="H1886" s="31" t="s">
        <v>10192</v>
      </c>
      <c r="I1886" s="31" t="s">
        <v>10193</v>
      </c>
      <c r="J1886" s="33" t="str">
        <f t="shared" si="29"/>
        <v>https://aiche.onlinelibrary.wiley.com/doi/abs/10.1002/prs.11761</v>
      </c>
    </row>
    <row r="1887" spans="1:10" ht="47.5" customHeight="1" x14ac:dyDescent="0.35">
      <c r="A1887" s="31">
        <v>1886</v>
      </c>
      <c r="B1887" s="31">
        <v>2015</v>
      </c>
      <c r="C1887" s="32" t="s">
        <v>6030</v>
      </c>
      <c r="D1887" s="32" t="s">
        <v>10195</v>
      </c>
      <c r="E1887" s="96" t="s">
        <v>10194</v>
      </c>
      <c r="F1887" s="31">
        <v>34</v>
      </c>
      <c r="G1887" s="31">
        <v>3</v>
      </c>
      <c r="H1887" s="31" t="s">
        <v>10196</v>
      </c>
      <c r="I1887" s="31" t="s">
        <v>10197</v>
      </c>
      <c r="J1887" s="33" t="str">
        <f t="shared" si="29"/>
        <v>https://aiche.onlinelibrary.wiley.com/doi/abs/10.1002/prs.11750</v>
      </c>
    </row>
    <row r="1888" spans="1:10" ht="47.5" customHeight="1" x14ac:dyDescent="0.35">
      <c r="A1888" s="31">
        <v>1887</v>
      </c>
      <c r="B1888" s="31">
        <v>2015</v>
      </c>
      <c r="C1888" s="32" t="s">
        <v>6030</v>
      </c>
      <c r="D1888" s="32" t="s">
        <v>10199</v>
      </c>
      <c r="E1888" s="96" t="s">
        <v>10198</v>
      </c>
      <c r="F1888" s="31">
        <v>34</v>
      </c>
      <c r="G1888" s="31">
        <v>3</v>
      </c>
      <c r="H1888" s="31" t="s">
        <v>10200</v>
      </c>
      <c r="I1888" s="31" t="s">
        <v>10201</v>
      </c>
      <c r="J1888" s="33" t="str">
        <f t="shared" si="29"/>
        <v>https://aiche.onlinelibrary.wiley.com/doi/abs/10.1002/prs.11715</v>
      </c>
    </row>
    <row r="1889" spans="1:10" ht="47.5" customHeight="1" x14ac:dyDescent="0.35">
      <c r="A1889" s="31">
        <v>1888</v>
      </c>
      <c r="B1889" s="31">
        <v>2015</v>
      </c>
      <c r="C1889" s="32" t="s">
        <v>6030</v>
      </c>
      <c r="D1889" s="32" t="s">
        <v>10202</v>
      </c>
      <c r="E1889" s="96" t="s">
        <v>3922</v>
      </c>
      <c r="F1889" s="31">
        <v>34</v>
      </c>
      <c r="G1889" s="31">
        <v>3</v>
      </c>
      <c r="H1889" s="31" t="s">
        <v>10203</v>
      </c>
      <c r="I1889" s="31" t="s">
        <v>10204</v>
      </c>
      <c r="J1889" s="33" t="str">
        <f t="shared" si="29"/>
        <v>https://aiche.onlinelibrary.wiley.com/doi/abs/10.1002/prs.11687</v>
      </c>
    </row>
    <row r="1890" spans="1:10" ht="47.5" customHeight="1" x14ac:dyDescent="0.35">
      <c r="A1890" s="31">
        <v>1889</v>
      </c>
      <c r="B1890" s="31">
        <v>2015</v>
      </c>
      <c r="C1890" s="32" t="s">
        <v>6030</v>
      </c>
      <c r="D1890" s="32" t="s">
        <v>10206</v>
      </c>
      <c r="E1890" s="96" t="s">
        <v>10205</v>
      </c>
      <c r="F1890" s="31">
        <v>34</v>
      </c>
      <c r="G1890" s="31">
        <v>3</v>
      </c>
      <c r="H1890" s="31" t="s">
        <v>10207</v>
      </c>
      <c r="I1890" s="31" t="s">
        <v>10208</v>
      </c>
      <c r="J1890" s="33" t="str">
        <f t="shared" si="29"/>
        <v>https://aiche.onlinelibrary.wiley.com/doi/abs/10.1002/prs.11709</v>
      </c>
    </row>
    <row r="1891" spans="1:10" ht="47.5" customHeight="1" x14ac:dyDescent="0.35">
      <c r="A1891" s="31">
        <v>1890</v>
      </c>
      <c r="B1891" s="31">
        <v>2015</v>
      </c>
      <c r="C1891" s="32" t="s">
        <v>6030</v>
      </c>
      <c r="D1891" s="32" t="s">
        <v>10210</v>
      </c>
      <c r="E1891" s="96" t="s">
        <v>10209</v>
      </c>
      <c r="F1891" s="31">
        <v>34</v>
      </c>
      <c r="G1891" s="31">
        <v>3</v>
      </c>
      <c r="H1891" s="31" t="s">
        <v>6787</v>
      </c>
      <c r="I1891" s="31" t="s">
        <v>10211</v>
      </c>
      <c r="J1891" s="33" t="str">
        <f t="shared" si="29"/>
        <v>https://aiche.onlinelibrary.wiley.com/doi/abs/10.1002/prs.11714</v>
      </c>
    </row>
    <row r="1892" spans="1:10" ht="47.5" customHeight="1" x14ac:dyDescent="0.35">
      <c r="A1892" s="31">
        <v>1891</v>
      </c>
      <c r="B1892" s="31">
        <v>2015</v>
      </c>
      <c r="C1892" s="32" t="s">
        <v>6030</v>
      </c>
      <c r="D1892" s="32" t="s">
        <v>10213</v>
      </c>
      <c r="E1892" s="96" t="s">
        <v>10212</v>
      </c>
      <c r="F1892" s="31">
        <v>34</v>
      </c>
      <c r="G1892" s="31">
        <v>3</v>
      </c>
      <c r="H1892" s="31" t="s">
        <v>8710</v>
      </c>
      <c r="I1892" s="31" t="s">
        <v>10214</v>
      </c>
      <c r="J1892" s="33" t="str">
        <f t="shared" si="29"/>
        <v>https://aiche.onlinelibrary.wiley.com/doi/abs/10.1002/prs.11713</v>
      </c>
    </row>
    <row r="1893" spans="1:10" ht="47.5" customHeight="1" x14ac:dyDescent="0.35">
      <c r="A1893" s="31">
        <v>1892</v>
      </c>
      <c r="B1893" s="31">
        <v>2015</v>
      </c>
      <c r="C1893" s="32" t="s">
        <v>6030</v>
      </c>
      <c r="D1893" s="32" t="s">
        <v>10216</v>
      </c>
      <c r="E1893" s="96" t="s">
        <v>10215</v>
      </c>
      <c r="F1893" s="31">
        <v>34</v>
      </c>
      <c r="G1893" s="31">
        <v>3</v>
      </c>
      <c r="H1893" s="31" t="s">
        <v>8714</v>
      </c>
      <c r="I1893" s="31" t="s">
        <v>10217</v>
      </c>
      <c r="J1893" s="33" t="str">
        <f t="shared" si="29"/>
        <v>https://aiche.onlinelibrary.wiley.com/doi/abs/10.1002/prs.11719</v>
      </c>
    </row>
    <row r="1894" spans="1:10" ht="47.5" customHeight="1" x14ac:dyDescent="0.35">
      <c r="A1894" s="31">
        <v>1893</v>
      </c>
      <c r="B1894" s="31">
        <v>2015</v>
      </c>
      <c r="C1894" s="32" t="s">
        <v>6030</v>
      </c>
      <c r="D1894" s="32" t="s">
        <v>10219</v>
      </c>
      <c r="E1894" s="96" t="s">
        <v>10218</v>
      </c>
      <c r="F1894" s="31">
        <v>34</v>
      </c>
      <c r="G1894" s="31">
        <v>3</v>
      </c>
      <c r="H1894" s="31" t="s">
        <v>8717</v>
      </c>
      <c r="I1894" s="31" t="s">
        <v>10220</v>
      </c>
      <c r="J1894" s="33" t="str">
        <f t="shared" si="29"/>
        <v>https://aiche.onlinelibrary.wiley.com/doi/abs/10.1002/prs.11720</v>
      </c>
    </row>
    <row r="1895" spans="1:10" ht="47.5" customHeight="1" x14ac:dyDescent="0.35">
      <c r="A1895" s="31">
        <v>1894</v>
      </c>
      <c r="B1895" s="31">
        <v>2015</v>
      </c>
      <c r="C1895" s="32" t="s">
        <v>6030</v>
      </c>
      <c r="D1895" s="32" t="s">
        <v>10222</v>
      </c>
      <c r="E1895" s="96" t="s">
        <v>10221</v>
      </c>
      <c r="F1895" s="31">
        <v>34</v>
      </c>
      <c r="G1895" s="31">
        <v>3</v>
      </c>
      <c r="H1895" s="31" t="s">
        <v>10223</v>
      </c>
      <c r="I1895" s="31" t="s">
        <v>10224</v>
      </c>
      <c r="J1895" s="33" t="str">
        <f t="shared" si="29"/>
        <v>https://aiche.onlinelibrary.wiley.com/doi/abs/10.1002/prs.11722</v>
      </c>
    </row>
    <row r="1896" spans="1:10" ht="47.5" customHeight="1" x14ac:dyDescent="0.35">
      <c r="A1896" s="31">
        <v>1895</v>
      </c>
      <c r="B1896" s="31">
        <v>2015</v>
      </c>
      <c r="C1896" s="32" t="s">
        <v>6030</v>
      </c>
      <c r="D1896" s="32" t="s">
        <v>10226</v>
      </c>
      <c r="E1896" s="96" t="s">
        <v>10225</v>
      </c>
      <c r="F1896" s="31">
        <v>34</v>
      </c>
      <c r="G1896" s="31">
        <v>3</v>
      </c>
      <c r="H1896" s="31" t="s">
        <v>7379</v>
      </c>
      <c r="I1896" s="31" t="s">
        <v>10227</v>
      </c>
      <c r="J1896" s="33" t="str">
        <f t="shared" si="29"/>
        <v>https://aiche.onlinelibrary.wiley.com/doi/abs/10.1002/prs.11723</v>
      </c>
    </row>
    <row r="1897" spans="1:10" ht="47.5" customHeight="1" x14ac:dyDescent="0.35">
      <c r="A1897" s="31">
        <v>1896</v>
      </c>
      <c r="B1897" s="31">
        <v>2015</v>
      </c>
      <c r="C1897" s="32" t="s">
        <v>6030</v>
      </c>
      <c r="D1897" s="32" t="s">
        <v>10229</v>
      </c>
      <c r="E1897" s="96" t="s">
        <v>10228</v>
      </c>
      <c r="F1897" s="31">
        <v>34</v>
      </c>
      <c r="G1897" s="31">
        <v>3</v>
      </c>
      <c r="H1897" s="31" t="s">
        <v>10230</v>
      </c>
      <c r="I1897" s="31" t="s">
        <v>10231</v>
      </c>
      <c r="J1897" s="33" t="str">
        <f t="shared" si="29"/>
        <v>https://aiche.onlinelibrary.wiley.com/doi/abs/10.1002/prs.11710</v>
      </c>
    </row>
    <row r="1898" spans="1:10" ht="47.5" customHeight="1" x14ac:dyDescent="0.35">
      <c r="A1898" s="31">
        <v>1897</v>
      </c>
      <c r="B1898" s="31">
        <v>2015</v>
      </c>
      <c r="C1898" s="32" t="s">
        <v>6030</v>
      </c>
      <c r="D1898" s="32" t="s">
        <v>10233</v>
      </c>
      <c r="E1898" s="96" t="s">
        <v>10232</v>
      </c>
      <c r="F1898" s="31">
        <v>34</v>
      </c>
      <c r="G1898" s="31">
        <v>3</v>
      </c>
      <c r="H1898" s="31" t="s">
        <v>10234</v>
      </c>
      <c r="I1898" s="31" t="s">
        <v>10235</v>
      </c>
      <c r="J1898" s="33" t="str">
        <f t="shared" si="29"/>
        <v>https://aiche.onlinelibrary.wiley.com/doi/abs/10.1002/prs.11751</v>
      </c>
    </row>
    <row r="1899" spans="1:10" ht="47.5" customHeight="1" x14ac:dyDescent="0.35">
      <c r="A1899" s="31">
        <v>1898</v>
      </c>
      <c r="B1899" s="31">
        <v>2015</v>
      </c>
      <c r="C1899" s="32" t="s">
        <v>6030</v>
      </c>
      <c r="D1899" s="32" t="s">
        <v>10236</v>
      </c>
      <c r="E1899" s="96" t="s">
        <v>1553</v>
      </c>
      <c r="F1899" s="31">
        <v>34</v>
      </c>
      <c r="G1899" s="31">
        <v>3</v>
      </c>
      <c r="H1899" s="31" t="s">
        <v>10237</v>
      </c>
      <c r="I1899" s="31" t="s">
        <v>10238</v>
      </c>
      <c r="J1899" s="33" t="str">
        <f t="shared" si="29"/>
        <v>https://aiche.onlinelibrary.wiley.com/doi/abs/10.1002/prs.11758</v>
      </c>
    </row>
    <row r="1900" spans="1:10" ht="47.5" customHeight="1" x14ac:dyDescent="0.35">
      <c r="A1900" s="31">
        <v>1899</v>
      </c>
      <c r="B1900" s="31">
        <v>2015</v>
      </c>
      <c r="C1900" s="32" t="s">
        <v>6030</v>
      </c>
      <c r="D1900" s="32" t="s">
        <v>4705</v>
      </c>
      <c r="E1900" s="96"/>
      <c r="F1900" s="31">
        <v>34</v>
      </c>
      <c r="G1900" s="31">
        <v>3</v>
      </c>
      <c r="H1900" s="31" t="s">
        <v>10239</v>
      </c>
      <c r="I1900" s="31" t="s">
        <v>10240</v>
      </c>
      <c r="J1900" s="33" t="str">
        <f t="shared" si="29"/>
        <v>https://aiche.onlinelibrary.wiley.com/doi/abs/10.1002/prs.11755</v>
      </c>
    </row>
    <row r="1901" spans="1:10" ht="47.5" customHeight="1" x14ac:dyDescent="0.35">
      <c r="A1901" s="31">
        <v>1900</v>
      </c>
      <c r="B1901" s="31">
        <v>2015</v>
      </c>
      <c r="C1901" s="32" t="s">
        <v>6030</v>
      </c>
      <c r="D1901" s="32" t="s">
        <v>10241</v>
      </c>
      <c r="E1901" s="96" t="s">
        <v>1553</v>
      </c>
      <c r="F1901" s="31">
        <v>34</v>
      </c>
      <c r="G1901" s="31">
        <v>4</v>
      </c>
      <c r="H1901" s="31" t="s">
        <v>10242</v>
      </c>
      <c r="I1901" s="31" t="s">
        <v>10243</v>
      </c>
      <c r="J1901" s="33" t="str">
        <f t="shared" si="29"/>
        <v>https://aiche.onlinelibrary.wiley.com/doi/abs/10.1002/prs.11787</v>
      </c>
    </row>
    <row r="1902" spans="1:10" ht="47.5" customHeight="1" x14ac:dyDescent="0.35">
      <c r="A1902" s="31">
        <v>1901</v>
      </c>
      <c r="B1902" s="31">
        <v>2015</v>
      </c>
      <c r="C1902" s="32" t="s">
        <v>6030</v>
      </c>
      <c r="D1902" s="32" t="s">
        <v>10245</v>
      </c>
      <c r="E1902" s="96" t="s">
        <v>10244</v>
      </c>
      <c r="F1902" s="31">
        <v>34</v>
      </c>
      <c r="G1902" s="31">
        <v>4</v>
      </c>
      <c r="H1902" s="31" t="s">
        <v>10246</v>
      </c>
      <c r="I1902" s="31" t="s">
        <v>10247</v>
      </c>
      <c r="J1902" s="33" t="str">
        <f t="shared" si="29"/>
        <v>https://aiche.onlinelibrary.wiley.com/doi/abs/10.1002/prs.11790</v>
      </c>
    </row>
    <row r="1903" spans="1:10" ht="47.5" customHeight="1" x14ac:dyDescent="0.35">
      <c r="A1903" s="31">
        <v>1902</v>
      </c>
      <c r="B1903" s="31">
        <v>2015</v>
      </c>
      <c r="C1903" s="32" t="s">
        <v>6030</v>
      </c>
      <c r="D1903" s="32" t="s">
        <v>10249</v>
      </c>
      <c r="E1903" s="96" t="s">
        <v>10248</v>
      </c>
      <c r="F1903" s="31">
        <v>34</v>
      </c>
      <c r="G1903" s="31">
        <v>4</v>
      </c>
      <c r="H1903" s="31" t="s">
        <v>10250</v>
      </c>
      <c r="I1903" s="31" t="s">
        <v>10251</v>
      </c>
      <c r="J1903" s="33" t="str">
        <f t="shared" si="29"/>
        <v>https://aiche.onlinelibrary.wiley.com/doi/abs/10.1002/prs.11789</v>
      </c>
    </row>
    <row r="1904" spans="1:10" ht="47.5" customHeight="1" x14ac:dyDescent="0.35">
      <c r="A1904" s="31">
        <v>1903</v>
      </c>
      <c r="B1904" s="31">
        <v>2015</v>
      </c>
      <c r="C1904" s="32" t="s">
        <v>6030</v>
      </c>
      <c r="D1904" s="32" t="s">
        <v>10253</v>
      </c>
      <c r="E1904" s="96" t="s">
        <v>10252</v>
      </c>
      <c r="F1904" s="31">
        <v>34</v>
      </c>
      <c r="G1904" s="31">
        <v>4</v>
      </c>
      <c r="H1904" s="31" t="s">
        <v>10254</v>
      </c>
      <c r="I1904" s="31" t="s">
        <v>10255</v>
      </c>
      <c r="J1904" s="33" t="str">
        <f t="shared" si="29"/>
        <v>https://aiche.onlinelibrary.wiley.com/doi/abs/10.1002/prs.11788</v>
      </c>
    </row>
    <row r="1905" spans="1:10" ht="47.5" customHeight="1" x14ac:dyDescent="0.35">
      <c r="A1905" s="31">
        <v>1904</v>
      </c>
      <c r="B1905" s="31">
        <v>2015</v>
      </c>
      <c r="C1905" s="32" t="s">
        <v>6030</v>
      </c>
      <c r="D1905" s="32" t="s">
        <v>10256</v>
      </c>
      <c r="E1905" s="96" t="s">
        <v>9806</v>
      </c>
      <c r="F1905" s="31">
        <v>34</v>
      </c>
      <c r="G1905" s="31">
        <v>4</v>
      </c>
      <c r="H1905" s="31" t="s">
        <v>10257</v>
      </c>
      <c r="I1905" s="31" t="s">
        <v>10258</v>
      </c>
      <c r="J1905" s="33" t="str">
        <f t="shared" si="29"/>
        <v>https://aiche.onlinelibrary.wiley.com/doi/abs/10.1002/prs.11732</v>
      </c>
    </row>
    <row r="1906" spans="1:10" ht="47.5" customHeight="1" x14ac:dyDescent="0.35">
      <c r="A1906" s="31">
        <v>1905</v>
      </c>
      <c r="B1906" s="31">
        <v>2015</v>
      </c>
      <c r="C1906" s="32" t="s">
        <v>6030</v>
      </c>
      <c r="D1906" s="32" t="s">
        <v>10260</v>
      </c>
      <c r="E1906" s="96" t="s">
        <v>10259</v>
      </c>
      <c r="F1906" s="31">
        <v>34</v>
      </c>
      <c r="G1906" s="31">
        <v>4</v>
      </c>
      <c r="H1906" s="31" t="s">
        <v>10261</v>
      </c>
      <c r="I1906" s="31" t="s">
        <v>10262</v>
      </c>
      <c r="J1906" s="33" t="str">
        <f t="shared" si="29"/>
        <v>https://aiche.onlinelibrary.wiley.com/doi/abs/10.1002/prs.11779</v>
      </c>
    </row>
    <row r="1907" spans="1:10" ht="47.5" customHeight="1" x14ac:dyDescent="0.35">
      <c r="A1907" s="31">
        <v>1906</v>
      </c>
      <c r="B1907" s="31">
        <v>2015</v>
      </c>
      <c r="C1907" s="32" t="s">
        <v>6030</v>
      </c>
      <c r="D1907" s="32" t="s">
        <v>10264</v>
      </c>
      <c r="E1907" s="96" t="s">
        <v>10263</v>
      </c>
      <c r="F1907" s="31">
        <v>34</v>
      </c>
      <c r="G1907" s="31">
        <v>4</v>
      </c>
      <c r="H1907" s="31" t="s">
        <v>10265</v>
      </c>
      <c r="I1907" s="31" t="s">
        <v>10266</v>
      </c>
      <c r="J1907" s="33" t="str">
        <f t="shared" si="29"/>
        <v>https://aiche.onlinelibrary.wiley.com/doi/abs/10.1002/prs.11738</v>
      </c>
    </row>
    <row r="1908" spans="1:10" ht="47.5" customHeight="1" x14ac:dyDescent="0.35">
      <c r="A1908" s="31">
        <v>1907</v>
      </c>
      <c r="B1908" s="31">
        <v>2015</v>
      </c>
      <c r="C1908" s="32" t="s">
        <v>6030</v>
      </c>
      <c r="D1908" s="32" t="s">
        <v>10268</v>
      </c>
      <c r="E1908" s="96" t="s">
        <v>10267</v>
      </c>
      <c r="F1908" s="31">
        <v>34</v>
      </c>
      <c r="G1908" s="31">
        <v>4</v>
      </c>
      <c r="H1908" s="31" t="s">
        <v>7838</v>
      </c>
      <c r="I1908" s="31" t="s">
        <v>10269</v>
      </c>
      <c r="J1908" s="33" t="str">
        <f t="shared" si="29"/>
        <v>https://aiche.onlinelibrary.wiley.com/doi/abs/10.1002/prs.11752</v>
      </c>
    </row>
    <row r="1909" spans="1:10" ht="47.5" customHeight="1" x14ac:dyDescent="0.35">
      <c r="A1909" s="31">
        <v>1908</v>
      </c>
      <c r="B1909" s="31">
        <v>2015</v>
      </c>
      <c r="C1909" s="32" t="s">
        <v>6030</v>
      </c>
      <c r="D1909" s="32" t="s">
        <v>10270</v>
      </c>
      <c r="E1909" s="96" t="s">
        <v>8071</v>
      </c>
      <c r="F1909" s="31">
        <v>34</v>
      </c>
      <c r="G1909" s="31">
        <v>4</v>
      </c>
      <c r="H1909" s="31" t="s">
        <v>10271</v>
      </c>
      <c r="I1909" s="31" t="s">
        <v>10272</v>
      </c>
      <c r="J1909" s="33" t="str">
        <f t="shared" si="29"/>
        <v>https://aiche.onlinelibrary.wiley.com/doi/abs/10.1002/prs.11786</v>
      </c>
    </row>
    <row r="1910" spans="1:10" ht="47.5" customHeight="1" x14ac:dyDescent="0.35">
      <c r="A1910" s="31">
        <v>1909</v>
      </c>
      <c r="B1910" s="31">
        <v>2015</v>
      </c>
      <c r="C1910" s="32" t="s">
        <v>6030</v>
      </c>
      <c r="D1910" s="32" t="s">
        <v>10274</v>
      </c>
      <c r="E1910" s="96" t="s">
        <v>10273</v>
      </c>
      <c r="F1910" s="31">
        <v>34</v>
      </c>
      <c r="G1910" s="31">
        <v>4</v>
      </c>
      <c r="H1910" s="31" t="s">
        <v>10275</v>
      </c>
      <c r="I1910" s="31" t="s">
        <v>10276</v>
      </c>
      <c r="J1910" s="33" t="str">
        <f t="shared" si="29"/>
        <v>https://aiche.onlinelibrary.wiley.com/doi/abs/10.1002/prs.11766</v>
      </c>
    </row>
    <row r="1911" spans="1:10" ht="47.5" customHeight="1" x14ac:dyDescent="0.35">
      <c r="A1911" s="31">
        <v>1910</v>
      </c>
      <c r="B1911" s="31">
        <v>2015</v>
      </c>
      <c r="C1911" s="32" t="s">
        <v>6030</v>
      </c>
      <c r="D1911" s="32" t="s">
        <v>10278</v>
      </c>
      <c r="E1911" s="96" t="s">
        <v>10277</v>
      </c>
      <c r="F1911" s="31">
        <v>34</v>
      </c>
      <c r="G1911" s="31">
        <v>4</v>
      </c>
      <c r="H1911" s="31" t="s">
        <v>10279</v>
      </c>
      <c r="I1911" s="31" t="s">
        <v>10280</v>
      </c>
      <c r="J1911" s="33" t="str">
        <f t="shared" si="29"/>
        <v>https://aiche.onlinelibrary.wiley.com/doi/abs/10.1002/prs.11785</v>
      </c>
    </row>
    <row r="1912" spans="1:10" ht="47.5" customHeight="1" x14ac:dyDescent="0.35">
      <c r="A1912" s="31">
        <v>1911</v>
      </c>
      <c r="B1912" s="31">
        <v>2015</v>
      </c>
      <c r="C1912" s="32" t="s">
        <v>6030</v>
      </c>
      <c r="D1912" s="32" t="s">
        <v>10282</v>
      </c>
      <c r="E1912" s="96" t="s">
        <v>10281</v>
      </c>
      <c r="F1912" s="31">
        <v>34</v>
      </c>
      <c r="G1912" s="31">
        <v>4</v>
      </c>
      <c r="H1912" s="31" t="s">
        <v>10283</v>
      </c>
      <c r="I1912" s="31" t="s">
        <v>10284</v>
      </c>
      <c r="J1912" s="33" t="str">
        <f t="shared" si="29"/>
        <v>https://aiche.onlinelibrary.wiley.com/doi/abs/10.1002/prs.11783</v>
      </c>
    </row>
    <row r="1913" spans="1:10" ht="47.5" customHeight="1" x14ac:dyDescent="0.35">
      <c r="A1913" s="31">
        <v>1912</v>
      </c>
      <c r="B1913" s="31">
        <v>2015</v>
      </c>
      <c r="C1913" s="32" t="s">
        <v>6030</v>
      </c>
      <c r="D1913" s="32" t="s">
        <v>10285</v>
      </c>
      <c r="E1913" s="96" t="s">
        <v>9982</v>
      </c>
      <c r="F1913" s="31">
        <v>34</v>
      </c>
      <c r="G1913" s="31">
        <v>4</v>
      </c>
      <c r="H1913" s="31" t="s">
        <v>10286</v>
      </c>
      <c r="I1913" s="31" t="s">
        <v>10287</v>
      </c>
      <c r="J1913" s="33" t="str">
        <f t="shared" si="29"/>
        <v>https://aiche.onlinelibrary.wiley.com/doi/abs/10.1002/prs.11753</v>
      </c>
    </row>
    <row r="1914" spans="1:10" ht="47.5" customHeight="1" x14ac:dyDescent="0.35">
      <c r="A1914" s="31">
        <v>1913</v>
      </c>
      <c r="B1914" s="31">
        <v>2015</v>
      </c>
      <c r="C1914" s="32" t="s">
        <v>6030</v>
      </c>
      <c r="D1914" s="32" t="s">
        <v>10289</v>
      </c>
      <c r="E1914" s="96" t="s">
        <v>10288</v>
      </c>
      <c r="F1914" s="31">
        <v>34</v>
      </c>
      <c r="G1914" s="31">
        <v>4</v>
      </c>
      <c r="H1914" s="31" t="s">
        <v>10290</v>
      </c>
      <c r="I1914" s="31" t="s">
        <v>10291</v>
      </c>
      <c r="J1914" s="33" t="str">
        <f t="shared" si="29"/>
        <v>https://aiche.onlinelibrary.wiley.com/doi/abs/10.1002/prs.11759</v>
      </c>
    </row>
    <row r="1915" spans="1:10" ht="47.5" customHeight="1" x14ac:dyDescent="0.35">
      <c r="A1915" s="31">
        <v>1914</v>
      </c>
      <c r="B1915" s="31">
        <v>2015</v>
      </c>
      <c r="C1915" s="32" t="s">
        <v>6030</v>
      </c>
      <c r="D1915" s="32" t="s">
        <v>10293</v>
      </c>
      <c r="E1915" s="96" t="s">
        <v>10292</v>
      </c>
      <c r="F1915" s="31">
        <v>34</v>
      </c>
      <c r="G1915" s="31">
        <v>4</v>
      </c>
      <c r="H1915" s="31" t="s">
        <v>10294</v>
      </c>
      <c r="I1915" s="31" t="s">
        <v>10295</v>
      </c>
      <c r="J1915" s="33" t="str">
        <f t="shared" si="29"/>
        <v>https://aiche.onlinelibrary.wiley.com/doi/abs/10.1002/prs.11784</v>
      </c>
    </row>
    <row r="1916" spans="1:10" ht="47.5" customHeight="1" x14ac:dyDescent="0.35">
      <c r="A1916" s="31">
        <v>1915</v>
      </c>
      <c r="B1916" s="31">
        <v>2015</v>
      </c>
      <c r="C1916" s="32" t="s">
        <v>6030</v>
      </c>
      <c r="D1916" s="32" t="s">
        <v>10296</v>
      </c>
      <c r="E1916" s="96" t="s">
        <v>1553</v>
      </c>
      <c r="F1916" s="31">
        <v>34</v>
      </c>
      <c r="G1916" s="31">
        <v>4</v>
      </c>
      <c r="H1916" s="31" t="s">
        <v>9563</v>
      </c>
      <c r="I1916" s="31" t="s">
        <v>10297</v>
      </c>
      <c r="J1916" s="33" t="str">
        <f t="shared" si="29"/>
        <v>https://aiche.onlinelibrary.wiley.com/doi/abs/10.1002/prs.11791</v>
      </c>
    </row>
    <row r="1917" spans="1:10" ht="47.5" customHeight="1" x14ac:dyDescent="0.35">
      <c r="A1917" s="31">
        <v>1916</v>
      </c>
      <c r="B1917" s="31">
        <v>2016</v>
      </c>
      <c r="C1917" s="32" t="s">
        <v>6030</v>
      </c>
      <c r="D1917" s="32" t="s">
        <v>10298</v>
      </c>
      <c r="E1917" s="96"/>
      <c r="F1917" s="31">
        <v>35</v>
      </c>
      <c r="G1917" s="31">
        <v>1</v>
      </c>
      <c r="H1917" s="31" t="s">
        <v>5851</v>
      </c>
      <c r="I1917" s="31" t="s">
        <v>10299</v>
      </c>
      <c r="J1917" s="33" t="str">
        <f t="shared" si="29"/>
        <v>https://aiche.onlinelibrary.wiley.com/doi/abs/10.1002/prs.11770</v>
      </c>
    </row>
    <row r="1918" spans="1:10" ht="47.5" customHeight="1" x14ac:dyDescent="0.35">
      <c r="A1918" s="31">
        <v>1917</v>
      </c>
      <c r="B1918" s="31">
        <v>2016</v>
      </c>
      <c r="C1918" s="32" t="s">
        <v>6030</v>
      </c>
      <c r="D1918" s="32" t="s">
        <v>10300</v>
      </c>
      <c r="E1918" s="96" t="s">
        <v>7076</v>
      </c>
      <c r="F1918" s="31">
        <v>35</v>
      </c>
      <c r="G1918" s="31">
        <v>1</v>
      </c>
      <c r="H1918" s="31" t="s">
        <v>6171</v>
      </c>
      <c r="I1918" s="31" t="s">
        <v>10301</v>
      </c>
      <c r="J1918" s="33" t="str">
        <f t="shared" si="29"/>
        <v>https://aiche.onlinelibrary.wiley.com/doi/abs/10.1002/prs.11809</v>
      </c>
    </row>
    <row r="1919" spans="1:10" ht="47.5" customHeight="1" x14ac:dyDescent="0.35">
      <c r="A1919" s="31">
        <v>1918</v>
      </c>
      <c r="B1919" s="31">
        <v>2016</v>
      </c>
      <c r="C1919" s="32" t="s">
        <v>6030</v>
      </c>
      <c r="D1919" s="32" t="s">
        <v>10303</v>
      </c>
      <c r="E1919" s="96" t="s">
        <v>10302</v>
      </c>
      <c r="F1919" s="31">
        <v>35</v>
      </c>
      <c r="G1919" s="31">
        <v>1</v>
      </c>
      <c r="H1919" s="31" t="s">
        <v>10304</v>
      </c>
      <c r="I1919" s="31" t="s">
        <v>10305</v>
      </c>
      <c r="J1919" s="33" t="str">
        <f t="shared" si="29"/>
        <v>https://aiche.onlinelibrary.wiley.com/doi/abs/10.1002/prs.11813</v>
      </c>
    </row>
    <row r="1920" spans="1:10" ht="47.5" customHeight="1" x14ac:dyDescent="0.35">
      <c r="A1920" s="31">
        <v>1919</v>
      </c>
      <c r="B1920" s="31">
        <v>2016</v>
      </c>
      <c r="C1920" s="32" t="s">
        <v>6030</v>
      </c>
      <c r="D1920" s="32" t="s">
        <v>10306</v>
      </c>
      <c r="E1920" s="96" t="s">
        <v>3882</v>
      </c>
      <c r="F1920" s="31">
        <v>35</v>
      </c>
      <c r="G1920" s="31">
        <v>1</v>
      </c>
      <c r="H1920" s="31" t="s">
        <v>10307</v>
      </c>
      <c r="I1920" s="31" t="s">
        <v>10308</v>
      </c>
      <c r="J1920" s="33" t="str">
        <f t="shared" si="29"/>
        <v>https://aiche.onlinelibrary.wiley.com/doi/abs/10.1002/prs.11800</v>
      </c>
    </row>
    <row r="1921" spans="1:10" ht="47.5" customHeight="1" x14ac:dyDescent="0.35">
      <c r="A1921" s="31">
        <v>1920</v>
      </c>
      <c r="B1921" s="31">
        <v>2016</v>
      </c>
      <c r="C1921" s="32" t="s">
        <v>6030</v>
      </c>
      <c r="D1921" s="32" t="s">
        <v>10309</v>
      </c>
      <c r="E1921" s="96" t="s">
        <v>6209</v>
      </c>
      <c r="F1921" s="31">
        <v>35</v>
      </c>
      <c r="G1921" s="31">
        <v>1</v>
      </c>
      <c r="H1921" s="31" t="s">
        <v>10310</v>
      </c>
      <c r="I1921" s="31" t="s">
        <v>10311</v>
      </c>
      <c r="J1921" s="33" t="str">
        <f t="shared" si="29"/>
        <v>https://aiche.onlinelibrary.wiley.com/doi/abs/10.1002/prs.11814</v>
      </c>
    </row>
    <row r="1922" spans="1:10" ht="47.5" customHeight="1" x14ac:dyDescent="0.35">
      <c r="A1922" s="31">
        <v>1921</v>
      </c>
      <c r="B1922" s="31">
        <v>2016</v>
      </c>
      <c r="C1922" s="32" t="s">
        <v>6030</v>
      </c>
      <c r="D1922" s="32" t="s">
        <v>10312</v>
      </c>
      <c r="E1922" s="96" t="s">
        <v>1553</v>
      </c>
      <c r="F1922" s="31">
        <v>35</v>
      </c>
      <c r="G1922" s="31">
        <v>1</v>
      </c>
      <c r="H1922" s="31" t="s">
        <v>10313</v>
      </c>
      <c r="I1922" s="31" t="s">
        <v>10314</v>
      </c>
      <c r="J1922" s="33" t="str">
        <f t="shared" si="29"/>
        <v>https://aiche.onlinelibrary.wiley.com/doi/abs/10.1002/prs.11812</v>
      </c>
    </row>
    <row r="1923" spans="1:10" ht="47.5" customHeight="1" x14ac:dyDescent="0.35">
      <c r="A1923" s="31">
        <v>1922</v>
      </c>
      <c r="B1923" s="31">
        <v>2016</v>
      </c>
      <c r="C1923" s="32" t="s">
        <v>6030</v>
      </c>
      <c r="D1923" s="32" t="s">
        <v>10315</v>
      </c>
      <c r="E1923" s="96" t="s">
        <v>1128</v>
      </c>
      <c r="F1923" s="31">
        <v>35</v>
      </c>
      <c r="G1923" s="31">
        <v>1</v>
      </c>
      <c r="H1923" s="31" t="s">
        <v>6483</v>
      </c>
      <c r="I1923" s="31" t="s">
        <v>10316</v>
      </c>
      <c r="J1923" s="33" t="str">
        <f t="shared" ref="J1923:J1986" si="30">HYPERLINK(I1923)</f>
        <v>https://aiche.onlinelibrary.wiley.com/doi/abs/10.1002/prs.11808</v>
      </c>
    </row>
    <row r="1924" spans="1:10" ht="47.5" customHeight="1" x14ac:dyDescent="0.35">
      <c r="A1924" s="31">
        <v>1923</v>
      </c>
      <c r="B1924" s="31">
        <v>2016</v>
      </c>
      <c r="C1924" s="32" t="s">
        <v>6030</v>
      </c>
      <c r="D1924" s="32" t="s">
        <v>10318</v>
      </c>
      <c r="E1924" s="96" t="s">
        <v>10317</v>
      </c>
      <c r="F1924" s="31">
        <v>35</v>
      </c>
      <c r="G1924" s="31">
        <v>1</v>
      </c>
      <c r="H1924" s="31" t="s">
        <v>6487</v>
      </c>
      <c r="I1924" s="31" t="s">
        <v>10319</v>
      </c>
      <c r="J1924" s="33" t="str">
        <f t="shared" si="30"/>
        <v>https://aiche.onlinelibrary.wiley.com/doi/abs/10.1002/prs.11756</v>
      </c>
    </row>
    <row r="1925" spans="1:10" ht="47.5" customHeight="1" x14ac:dyDescent="0.35">
      <c r="A1925" s="31">
        <v>1924</v>
      </c>
      <c r="B1925" s="31">
        <v>2016</v>
      </c>
      <c r="C1925" s="32" t="s">
        <v>6030</v>
      </c>
      <c r="D1925" s="32" t="s">
        <v>10320</v>
      </c>
      <c r="E1925" s="96" t="s">
        <v>8566</v>
      </c>
      <c r="F1925" s="31">
        <v>35</v>
      </c>
      <c r="G1925" s="31">
        <v>1</v>
      </c>
      <c r="H1925" s="31" t="s">
        <v>10321</v>
      </c>
      <c r="I1925" s="31" t="s">
        <v>10322</v>
      </c>
      <c r="J1925" s="33" t="str">
        <f t="shared" si="30"/>
        <v>https://aiche.onlinelibrary.wiley.com/doi/abs/10.1002/prs.11811</v>
      </c>
    </row>
    <row r="1926" spans="1:10" ht="47.5" customHeight="1" x14ac:dyDescent="0.35">
      <c r="A1926" s="31">
        <v>1925</v>
      </c>
      <c r="B1926" s="31">
        <v>2016</v>
      </c>
      <c r="C1926" s="32" t="s">
        <v>6030</v>
      </c>
      <c r="D1926" s="32" t="s">
        <v>10323</v>
      </c>
      <c r="E1926" s="96" t="s">
        <v>3922</v>
      </c>
      <c r="F1926" s="31">
        <v>35</v>
      </c>
      <c r="G1926" s="31">
        <v>1</v>
      </c>
      <c r="H1926" s="31" t="s">
        <v>9861</v>
      </c>
      <c r="I1926" s="31" t="s">
        <v>10324</v>
      </c>
      <c r="J1926" s="33" t="str">
        <f t="shared" si="30"/>
        <v>https://aiche.onlinelibrary.wiley.com/doi/abs/10.1002/prs.11718</v>
      </c>
    </row>
    <row r="1927" spans="1:10" ht="47.5" customHeight="1" x14ac:dyDescent="0.35">
      <c r="A1927" s="31">
        <v>1926</v>
      </c>
      <c r="B1927" s="31">
        <v>2016</v>
      </c>
      <c r="C1927" s="32" t="s">
        <v>6030</v>
      </c>
      <c r="D1927" s="32" t="s">
        <v>10325</v>
      </c>
      <c r="E1927" s="96" t="s">
        <v>3922</v>
      </c>
      <c r="F1927" s="31">
        <v>35</v>
      </c>
      <c r="G1927" s="31">
        <v>1</v>
      </c>
      <c r="H1927" s="31" t="s">
        <v>10326</v>
      </c>
      <c r="I1927" s="31" t="s">
        <v>10327</v>
      </c>
      <c r="J1927" s="33" t="str">
        <f t="shared" si="30"/>
        <v>https://aiche.onlinelibrary.wiley.com/doi/abs/10.1002/prs.11768</v>
      </c>
    </row>
    <row r="1928" spans="1:10" ht="47.5" customHeight="1" x14ac:dyDescent="0.35">
      <c r="A1928" s="31">
        <v>1927</v>
      </c>
      <c r="B1928" s="31">
        <v>2016</v>
      </c>
      <c r="C1928" s="32" t="s">
        <v>6030</v>
      </c>
      <c r="D1928" s="32" t="s">
        <v>10329</v>
      </c>
      <c r="E1928" s="96" t="s">
        <v>10328</v>
      </c>
      <c r="F1928" s="31">
        <v>35</v>
      </c>
      <c r="G1928" s="31">
        <v>1</v>
      </c>
      <c r="H1928" s="31" t="s">
        <v>10330</v>
      </c>
      <c r="I1928" s="31" t="s">
        <v>10331</v>
      </c>
      <c r="J1928" s="33" t="str">
        <f t="shared" si="30"/>
        <v>https://aiche.onlinelibrary.wiley.com/doi/abs/10.1002/prs.11742</v>
      </c>
    </row>
    <row r="1929" spans="1:10" ht="47.5" customHeight="1" x14ac:dyDescent="0.35">
      <c r="A1929" s="31">
        <v>1928</v>
      </c>
      <c r="B1929" s="31">
        <v>2016</v>
      </c>
      <c r="C1929" s="32" t="s">
        <v>6030</v>
      </c>
      <c r="D1929" s="32" t="s">
        <v>10333</v>
      </c>
      <c r="E1929" s="96" t="s">
        <v>10332</v>
      </c>
      <c r="F1929" s="31">
        <v>35</v>
      </c>
      <c r="G1929" s="31">
        <v>1</v>
      </c>
      <c r="H1929" s="31" t="s">
        <v>10334</v>
      </c>
      <c r="I1929" s="31" t="s">
        <v>10335</v>
      </c>
      <c r="J1929" s="33" t="str">
        <f t="shared" si="30"/>
        <v>https://aiche.onlinelibrary.wiley.com/doi/abs/10.1002/prs.11725</v>
      </c>
    </row>
    <row r="1930" spans="1:10" ht="47.5" customHeight="1" x14ac:dyDescent="0.35">
      <c r="A1930" s="31">
        <v>1929</v>
      </c>
      <c r="B1930" s="31">
        <v>2016</v>
      </c>
      <c r="C1930" s="32" t="s">
        <v>6030</v>
      </c>
      <c r="D1930" s="32" t="s">
        <v>10337</v>
      </c>
      <c r="E1930" s="96" t="s">
        <v>10336</v>
      </c>
      <c r="F1930" s="31">
        <v>35</v>
      </c>
      <c r="G1930" s="31">
        <v>1</v>
      </c>
      <c r="H1930" s="31" t="s">
        <v>6834</v>
      </c>
      <c r="I1930" s="31" t="s">
        <v>10338</v>
      </c>
      <c r="J1930" s="33" t="str">
        <f t="shared" si="30"/>
        <v>https://aiche.onlinelibrary.wiley.com/doi/abs/10.1002/prs.11726</v>
      </c>
    </row>
    <row r="1931" spans="1:10" ht="47.5" customHeight="1" x14ac:dyDescent="0.35">
      <c r="A1931" s="31">
        <v>1930</v>
      </c>
      <c r="B1931" s="31">
        <v>2016</v>
      </c>
      <c r="C1931" s="32" t="s">
        <v>6030</v>
      </c>
      <c r="D1931" s="32" t="s">
        <v>10340</v>
      </c>
      <c r="E1931" s="96" t="s">
        <v>10339</v>
      </c>
      <c r="F1931" s="31">
        <v>35</v>
      </c>
      <c r="G1931" s="31">
        <v>1</v>
      </c>
      <c r="H1931" s="31" t="s">
        <v>10341</v>
      </c>
      <c r="I1931" s="31" t="s">
        <v>10342</v>
      </c>
      <c r="J1931" s="33" t="str">
        <f t="shared" si="30"/>
        <v>https://aiche.onlinelibrary.wiley.com/doi/abs/10.1002/prs.11728</v>
      </c>
    </row>
    <row r="1932" spans="1:10" ht="47.5" customHeight="1" x14ac:dyDescent="0.35">
      <c r="A1932" s="31">
        <v>1931</v>
      </c>
      <c r="B1932" s="31">
        <v>2016</v>
      </c>
      <c r="C1932" s="32" t="s">
        <v>6030</v>
      </c>
      <c r="D1932" s="32" t="s">
        <v>10344</v>
      </c>
      <c r="E1932" s="96" t="s">
        <v>10343</v>
      </c>
      <c r="F1932" s="31">
        <v>35</v>
      </c>
      <c r="G1932" s="31">
        <v>1</v>
      </c>
      <c r="H1932" s="31" t="s">
        <v>10345</v>
      </c>
      <c r="I1932" s="31" t="s">
        <v>10346</v>
      </c>
      <c r="J1932" s="33" t="str">
        <f t="shared" si="30"/>
        <v>https://aiche.onlinelibrary.wiley.com/doi/abs/10.1002/prs.11739</v>
      </c>
    </row>
    <row r="1933" spans="1:10" ht="47.5" customHeight="1" x14ac:dyDescent="0.35">
      <c r="A1933" s="31">
        <v>1932</v>
      </c>
      <c r="B1933" s="31">
        <v>2016</v>
      </c>
      <c r="C1933" s="32" t="s">
        <v>6030</v>
      </c>
      <c r="D1933" s="32" t="s">
        <v>10348</v>
      </c>
      <c r="E1933" s="96" t="s">
        <v>10347</v>
      </c>
      <c r="F1933" s="31">
        <v>35</v>
      </c>
      <c r="G1933" s="31">
        <v>1</v>
      </c>
      <c r="H1933" s="31" t="s">
        <v>10349</v>
      </c>
      <c r="I1933" s="31" t="s">
        <v>10350</v>
      </c>
      <c r="J1933" s="33" t="str">
        <f t="shared" si="30"/>
        <v>https://aiche.onlinelibrary.wiley.com/doi/abs/10.1002/prs.11740</v>
      </c>
    </row>
    <row r="1934" spans="1:10" ht="47.5" customHeight="1" x14ac:dyDescent="0.35">
      <c r="A1934" s="31">
        <v>1933</v>
      </c>
      <c r="B1934" s="31">
        <v>2016</v>
      </c>
      <c r="C1934" s="32" t="s">
        <v>6030</v>
      </c>
      <c r="D1934" s="32" t="s">
        <v>10352</v>
      </c>
      <c r="E1934" s="96" t="s">
        <v>10351</v>
      </c>
      <c r="F1934" s="31">
        <v>35</v>
      </c>
      <c r="G1934" s="31">
        <v>1</v>
      </c>
      <c r="H1934" s="31" t="s">
        <v>5415</v>
      </c>
      <c r="I1934" s="31" t="s">
        <v>10353</v>
      </c>
      <c r="J1934" s="33" t="str">
        <f t="shared" si="30"/>
        <v>https://aiche.onlinelibrary.wiley.com/doi/abs/10.1002/prs.11741</v>
      </c>
    </row>
    <row r="1935" spans="1:10" ht="47.5" customHeight="1" x14ac:dyDescent="0.35">
      <c r="A1935" s="31">
        <v>1934</v>
      </c>
      <c r="B1935" s="31">
        <v>2016</v>
      </c>
      <c r="C1935" s="32" t="s">
        <v>6030</v>
      </c>
      <c r="D1935" s="32" t="s">
        <v>10355</v>
      </c>
      <c r="E1935" s="96" t="s">
        <v>10354</v>
      </c>
      <c r="F1935" s="31">
        <v>35</v>
      </c>
      <c r="G1935" s="31">
        <v>1</v>
      </c>
      <c r="H1935" s="31" t="s">
        <v>10356</v>
      </c>
      <c r="I1935" s="31" t="s">
        <v>10357</v>
      </c>
      <c r="J1935" s="33" t="str">
        <f t="shared" si="30"/>
        <v>https://aiche.onlinelibrary.wiley.com/doi/abs/10.1002/prs.11743</v>
      </c>
    </row>
    <row r="1936" spans="1:10" ht="47.5" customHeight="1" x14ac:dyDescent="0.35">
      <c r="A1936" s="31">
        <v>1935</v>
      </c>
      <c r="B1936" s="31">
        <v>2016</v>
      </c>
      <c r="C1936" s="32" t="s">
        <v>6030</v>
      </c>
      <c r="D1936" s="32" t="s">
        <v>10358</v>
      </c>
      <c r="E1936" s="96" t="s">
        <v>7192</v>
      </c>
      <c r="F1936" s="31">
        <v>35</v>
      </c>
      <c r="G1936" s="31">
        <v>1</v>
      </c>
      <c r="H1936" s="31" t="s">
        <v>7170</v>
      </c>
      <c r="I1936" s="31" t="s">
        <v>10359</v>
      </c>
      <c r="J1936" s="33" t="str">
        <f t="shared" si="30"/>
        <v>https://aiche.onlinelibrary.wiley.com/doi/abs/10.1002/prs.11760</v>
      </c>
    </row>
    <row r="1937" spans="1:10" ht="47.5" customHeight="1" x14ac:dyDescent="0.35">
      <c r="A1937" s="31">
        <v>1936</v>
      </c>
      <c r="B1937" s="31">
        <v>2016</v>
      </c>
      <c r="C1937" s="32" t="s">
        <v>6030</v>
      </c>
      <c r="D1937" s="32" t="s">
        <v>10361</v>
      </c>
      <c r="E1937" s="96" t="s">
        <v>10360</v>
      </c>
      <c r="F1937" s="31">
        <v>35</v>
      </c>
      <c r="G1937" s="31">
        <v>1</v>
      </c>
      <c r="H1937" s="31" t="s">
        <v>5777</v>
      </c>
      <c r="I1937" s="31" t="s">
        <v>10362</v>
      </c>
      <c r="J1937" s="33" t="str">
        <f t="shared" si="30"/>
        <v>https://aiche.onlinelibrary.wiley.com/doi/abs/10.1002/prs.11806</v>
      </c>
    </row>
    <row r="1938" spans="1:10" ht="47.5" customHeight="1" x14ac:dyDescent="0.35">
      <c r="A1938" s="31">
        <v>1937</v>
      </c>
      <c r="B1938" s="31">
        <v>2016</v>
      </c>
      <c r="C1938" s="32" t="s">
        <v>6030</v>
      </c>
      <c r="D1938" s="32" t="s">
        <v>10363</v>
      </c>
      <c r="E1938" s="96" t="s">
        <v>3922</v>
      </c>
      <c r="F1938" s="31">
        <v>35</v>
      </c>
      <c r="G1938" s="31">
        <v>1</v>
      </c>
      <c r="H1938" s="31" t="s">
        <v>10364</v>
      </c>
      <c r="I1938" s="31" t="s">
        <v>10365</v>
      </c>
      <c r="J1938" s="33" t="str">
        <f t="shared" si="30"/>
        <v>https://aiche.onlinelibrary.wiley.com/doi/abs/10.1002/prs.11781</v>
      </c>
    </row>
    <row r="1939" spans="1:10" ht="47.5" customHeight="1" x14ac:dyDescent="0.35">
      <c r="A1939" s="31">
        <v>1938</v>
      </c>
      <c r="B1939" s="31">
        <v>2016</v>
      </c>
      <c r="C1939" s="32" t="s">
        <v>6030</v>
      </c>
      <c r="D1939" s="32" t="s">
        <v>10366</v>
      </c>
      <c r="E1939" s="96" t="s">
        <v>1553</v>
      </c>
      <c r="F1939" s="31">
        <v>35</v>
      </c>
      <c r="G1939" s="31">
        <v>1</v>
      </c>
      <c r="H1939" s="31" t="s">
        <v>10367</v>
      </c>
      <c r="I1939" s="31" t="s">
        <v>10368</v>
      </c>
      <c r="J1939" s="33" t="str">
        <f t="shared" si="30"/>
        <v>https://aiche.onlinelibrary.wiley.com/doi/abs/10.1002/prs.11798</v>
      </c>
    </row>
    <row r="1940" spans="1:10" ht="47.5" customHeight="1" x14ac:dyDescent="0.35">
      <c r="A1940" s="31">
        <v>1939</v>
      </c>
      <c r="B1940" s="31">
        <v>2016</v>
      </c>
      <c r="C1940" s="32" t="s">
        <v>6030</v>
      </c>
      <c r="D1940" s="32" t="s">
        <v>10369</v>
      </c>
      <c r="E1940" s="96" t="s">
        <v>1553</v>
      </c>
      <c r="F1940" s="31">
        <v>35</v>
      </c>
      <c r="G1940" s="31">
        <v>1</v>
      </c>
      <c r="H1940" s="31" t="s">
        <v>4586</v>
      </c>
      <c r="I1940" s="31" t="s">
        <v>10370</v>
      </c>
      <c r="J1940" s="33" t="str">
        <f t="shared" si="30"/>
        <v>https://aiche.onlinelibrary.wiley.com/doi/abs/10.1002/prs.11810</v>
      </c>
    </row>
    <row r="1941" spans="1:10" ht="47.5" customHeight="1" x14ac:dyDescent="0.35">
      <c r="A1941" s="31">
        <v>1940</v>
      </c>
      <c r="B1941" s="31">
        <v>2016</v>
      </c>
      <c r="C1941" s="32" t="s">
        <v>6030</v>
      </c>
      <c r="D1941" s="32" t="s">
        <v>10298</v>
      </c>
      <c r="E1941" s="96"/>
      <c r="F1941" s="31">
        <v>35</v>
      </c>
      <c r="G1941" s="31">
        <v>2</v>
      </c>
      <c r="H1941" s="31" t="s">
        <v>10371</v>
      </c>
      <c r="I1941" s="31" t="s">
        <v>10372</v>
      </c>
      <c r="J1941" s="33" t="str">
        <f t="shared" si="30"/>
        <v>https://aiche.onlinelibrary.wiley.com/doi/abs/10.1002/prs.11772</v>
      </c>
    </row>
    <row r="1942" spans="1:10" ht="47.5" customHeight="1" x14ac:dyDescent="0.35">
      <c r="A1942" s="31">
        <v>1941</v>
      </c>
      <c r="B1942" s="31">
        <v>2016</v>
      </c>
      <c r="C1942" s="32" t="s">
        <v>6030</v>
      </c>
      <c r="D1942" s="32" t="s">
        <v>10373</v>
      </c>
      <c r="E1942" s="96" t="s">
        <v>1553</v>
      </c>
      <c r="F1942" s="31">
        <v>35</v>
      </c>
      <c r="G1942" s="31">
        <v>2</v>
      </c>
      <c r="H1942" s="31" t="s">
        <v>8647</v>
      </c>
      <c r="I1942" s="31" t="s">
        <v>10374</v>
      </c>
      <c r="J1942" s="33" t="str">
        <f t="shared" si="30"/>
        <v>https://aiche.onlinelibrary.wiley.com/doi/abs/10.1002/prs.11828</v>
      </c>
    </row>
    <row r="1943" spans="1:10" ht="47.5" customHeight="1" x14ac:dyDescent="0.35">
      <c r="A1943" s="31">
        <v>1942</v>
      </c>
      <c r="B1943" s="31">
        <v>2016</v>
      </c>
      <c r="C1943" s="32" t="s">
        <v>6030</v>
      </c>
      <c r="D1943" s="32" t="s">
        <v>10375</v>
      </c>
      <c r="E1943" s="96" t="s">
        <v>9951</v>
      </c>
      <c r="F1943" s="31">
        <v>35</v>
      </c>
      <c r="G1943" s="31">
        <v>2</v>
      </c>
      <c r="H1943" s="31" t="s">
        <v>10376</v>
      </c>
      <c r="I1943" s="31" t="s">
        <v>10377</v>
      </c>
      <c r="J1943" s="33" t="str">
        <f t="shared" si="30"/>
        <v>https://aiche.onlinelibrary.wiley.com/doi/abs/10.1002/prs.11817</v>
      </c>
    </row>
    <row r="1944" spans="1:10" ht="47.5" customHeight="1" x14ac:dyDescent="0.35">
      <c r="A1944" s="31">
        <v>1943</v>
      </c>
      <c r="B1944" s="31">
        <v>2016</v>
      </c>
      <c r="C1944" s="32" t="s">
        <v>6030</v>
      </c>
      <c r="D1944" s="32" t="s">
        <v>10378</v>
      </c>
      <c r="E1944" s="96" t="s">
        <v>9170</v>
      </c>
      <c r="F1944" s="31">
        <v>35</v>
      </c>
      <c r="G1944" s="31">
        <v>2</v>
      </c>
      <c r="H1944" s="31" t="s">
        <v>6108</v>
      </c>
      <c r="I1944" s="31" t="s">
        <v>10379</v>
      </c>
      <c r="J1944" s="33" t="str">
        <f t="shared" si="30"/>
        <v>https://aiche.onlinelibrary.wiley.com/doi/abs/10.1002/prs.11757</v>
      </c>
    </row>
    <row r="1945" spans="1:10" ht="47.5" customHeight="1" x14ac:dyDescent="0.35">
      <c r="A1945" s="31">
        <v>1944</v>
      </c>
      <c r="B1945" s="31">
        <v>2016</v>
      </c>
      <c r="C1945" s="32" t="s">
        <v>6030</v>
      </c>
      <c r="D1945" s="32" t="s">
        <v>10381</v>
      </c>
      <c r="E1945" s="96" t="s">
        <v>10380</v>
      </c>
      <c r="F1945" s="31">
        <v>35</v>
      </c>
      <c r="G1945" s="31">
        <v>2</v>
      </c>
      <c r="H1945" s="31" t="s">
        <v>10382</v>
      </c>
      <c r="I1945" s="31" t="s">
        <v>10383</v>
      </c>
      <c r="J1945" s="33" t="str">
        <f t="shared" si="30"/>
        <v>https://aiche.onlinelibrary.wiley.com/doi/abs/10.1002/prs.11763</v>
      </c>
    </row>
    <row r="1946" spans="1:10" ht="47.5" customHeight="1" x14ac:dyDescent="0.35">
      <c r="A1946" s="31">
        <v>1945</v>
      </c>
      <c r="B1946" s="31">
        <v>2016</v>
      </c>
      <c r="C1946" s="32" t="s">
        <v>6030</v>
      </c>
      <c r="D1946" s="32" t="s">
        <v>10385</v>
      </c>
      <c r="E1946" s="96" t="s">
        <v>10384</v>
      </c>
      <c r="F1946" s="31">
        <v>35</v>
      </c>
      <c r="G1946" s="31">
        <v>2</v>
      </c>
      <c r="H1946" s="31" t="s">
        <v>10386</v>
      </c>
      <c r="I1946" s="31" t="s">
        <v>10387</v>
      </c>
      <c r="J1946" s="33" t="str">
        <f t="shared" si="30"/>
        <v>https://aiche.onlinelibrary.wiley.com/doi/abs/10.1002/prs.11765</v>
      </c>
    </row>
    <row r="1947" spans="1:10" ht="47.5" customHeight="1" x14ac:dyDescent="0.35">
      <c r="A1947" s="31">
        <v>1946</v>
      </c>
      <c r="B1947" s="31">
        <v>2016</v>
      </c>
      <c r="C1947" s="32" t="s">
        <v>6030</v>
      </c>
      <c r="D1947" s="32" t="s">
        <v>10388</v>
      </c>
      <c r="E1947" s="96" t="s">
        <v>3922</v>
      </c>
      <c r="F1947" s="31">
        <v>35</v>
      </c>
      <c r="G1947" s="31">
        <v>2</v>
      </c>
      <c r="H1947" s="31" t="s">
        <v>1497</v>
      </c>
      <c r="I1947" s="31" t="s">
        <v>10389</v>
      </c>
      <c r="J1947" s="33" t="str">
        <f t="shared" si="30"/>
        <v>https://aiche.onlinelibrary.wiley.com/doi/abs/10.1002/prs.11708</v>
      </c>
    </row>
    <row r="1948" spans="1:10" ht="47.5" customHeight="1" x14ac:dyDescent="0.35">
      <c r="A1948" s="31">
        <v>1947</v>
      </c>
      <c r="B1948" s="31">
        <v>2016</v>
      </c>
      <c r="C1948" s="32" t="s">
        <v>6030</v>
      </c>
      <c r="D1948" s="32" t="s">
        <v>10391</v>
      </c>
      <c r="E1948" s="96" t="s">
        <v>10390</v>
      </c>
      <c r="F1948" s="31">
        <v>35</v>
      </c>
      <c r="G1948" s="31">
        <v>2</v>
      </c>
      <c r="H1948" s="31" t="s">
        <v>9392</v>
      </c>
      <c r="I1948" s="31" t="s">
        <v>10392</v>
      </c>
      <c r="J1948" s="33" t="str">
        <f t="shared" si="30"/>
        <v>https://aiche.onlinelibrary.wiley.com/doi/abs/10.1002/prs.11731</v>
      </c>
    </row>
    <row r="1949" spans="1:10" ht="47.5" customHeight="1" x14ac:dyDescent="0.35">
      <c r="A1949" s="31">
        <v>1948</v>
      </c>
      <c r="B1949" s="31">
        <v>2016</v>
      </c>
      <c r="C1949" s="32" t="s">
        <v>6030</v>
      </c>
      <c r="D1949" s="32" t="s">
        <v>10393</v>
      </c>
      <c r="E1949" s="96" t="s">
        <v>8635</v>
      </c>
      <c r="F1949" s="31">
        <v>35</v>
      </c>
      <c r="G1949" s="31">
        <v>2</v>
      </c>
      <c r="H1949" s="31" t="s">
        <v>5165</v>
      </c>
      <c r="I1949" s="31" t="s">
        <v>10394</v>
      </c>
      <c r="J1949" s="33" t="str">
        <f t="shared" si="30"/>
        <v>https://aiche.onlinelibrary.wiley.com/doi/abs/10.1002/prs.11762</v>
      </c>
    </row>
    <row r="1950" spans="1:10" ht="47.5" customHeight="1" x14ac:dyDescent="0.35">
      <c r="A1950" s="31">
        <v>1949</v>
      </c>
      <c r="B1950" s="31">
        <v>2016</v>
      </c>
      <c r="C1950" s="32" t="s">
        <v>6030</v>
      </c>
      <c r="D1950" s="32" t="s">
        <v>10395</v>
      </c>
      <c r="E1950" s="96" t="s">
        <v>3922</v>
      </c>
      <c r="F1950" s="31">
        <v>35</v>
      </c>
      <c r="G1950" s="31">
        <v>2</v>
      </c>
      <c r="H1950" s="31" t="s">
        <v>6302</v>
      </c>
      <c r="I1950" s="31" t="s">
        <v>10396</v>
      </c>
      <c r="J1950" s="33" t="str">
        <f t="shared" si="30"/>
        <v>https://aiche.onlinelibrary.wiley.com/doi/abs/10.1002/prs.11767</v>
      </c>
    </row>
    <row r="1951" spans="1:10" ht="47.5" customHeight="1" x14ac:dyDescent="0.35">
      <c r="A1951" s="31">
        <v>1950</v>
      </c>
      <c r="B1951" s="31">
        <v>2016</v>
      </c>
      <c r="C1951" s="32" t="s">
        <v>6030</v>
      </c>
      <c r="D1951" s="32" t="s">
        <v>10398</v>
      </c>
      <c r="E1951" s="96" t="s">
        <v>10397</v>
      </c>
      <c r="F1951" s="31">
        <v>35</v>
      </c>
      <c r="G1951" s="31">
        <v>2</v>
      </c>
      <c r="H1951" s="31" t="s">
        <v>10399</v>
      </c>
      <c r="I1951" s="31" t="s">
        <v>10400</v>
      </c>
      <c r="J1951" s="33" t="str">
        <f t="shared" si="30"/>
        <v>https://aiche.onlinelibrary.wiley.com/doi/abs/10.1002/prs.11764</v>
      </c>
    </row>
    <row r="1952" spans="1:10" ht="47.5" customHeight="1" x14ac:dyDescent="0.35">
      <c r="A1952" s="31">
        <v>1951</v>
      </c>
      <c r="B1952" s="31">
        <v>2016</v>
      </c>
      <c r="C1952" s="32" t="s">
        <v>6030</v>
      </c>
      <c r="D1952" s="32" t="s">
        <v>10402</v>
      </c>
      <c r="E1952" s="96" t="s">
        <v>10401</v>
      </c>
      <c r="F1952" s="31">
        <v>35</v>
      </c>
      <c r="G1952" s="31">
        <v>2</v>
      </c>
      <c r="H1952" s="31" t="s">
        <v>4652</v>
      </c>
      <c r="I1952" s="31" t="s">
        <v>10403</v>
      </c>
      <c r="J1952" s="33" t="str">
        <f t="shared" si="30"/>
        <v>https://aiche.onlinelibrary.wiley.com/doi/abs/10.1002/prs.11777</v>
      </c>
    </row>
    <row r="1953" spans="1:10" ht="47.5" customHeight="1" x14ac:dyDescent="0.35">
      <c r="A1953" s="31">
        <v>1952</v>
      </c>
      <c r="B1953" s="31">
        <v>2016</v>
      </c>
      <c r="C1953" s="32" t="s">
        <v>6030</v>
      </c>
      <c r="D1953" s="32" t="s">
        <v>10405</v>
      </c>
      <c r="E1953" s="96" t="s">
        <v>10404</v>
      </c>
      <c r="F1953" s="31">
        <v>35</v>
      </c>
      <c r="G1953" s="31">
        <v>2</v>
      </c>
      <c r="H1953" s="31" t="s">
        <v>8510</v>
      </c>
      <c r="I1953" s="31" t="s">
        <v>10406</v>
      </c>
      <c r="J1953" s="33" t="str">
        <f t="shared" si="30"/>
        <v>https://aiche.onlinelibrary.wiley.com/doi/abs/10.1002/prs.11778</v>
      </c>
    </row>
    <row r="1954" spans="1:10" ht="47.5" customHeight="1" x14ac:dyDescent="0.35">
      <c r="A1954" s="31">
        <v>1953</v>
      </c>
      <c r="B1954" s="31">
        <v>2016</v>
      </c>
      <c r="C1954" s="32" t="s">
        <v>6030</v>
      </c>
      <c r="D1954" s="32" t="s">
        <v>10408</v>
      </c>
      <c r="E1954" s="96" t="s">
        <v>10407</v>
      </c>
      <c r="F1954" s="31">
        <v>35</v>
      </c>
      <c r="G1954" s="31">
        <v>2</v>
      </c>
      <c r="H1954" s="31" t="s">
        <v>10409</v>
      </c>
      <c r="I1954" s="31" t="s">
        <v>10410</v>
      </c>
      <c r="J1954" s="33" t="str">
        <f t="shared" si="30"/>
        <v>https://aiche.onlinelibrary.wiley.com/doi/abs/10.1002/prs.11782</v>
      </c>
    </row>
    <row r="1955" spans="1:10" ht="47.5" customHeight="1" x14ac:dyDescent="0.35">
      <c r="A1955" s="31">
        <v>1954</v>
      </c>
      <c r="B1955" s="31">
        <v>2016</v>
      </c>
      <c r="C1955" s="32" t="s">
        <v>6030</v>
      </c>
      <c r="D1955" s="32" t="s">
        <v>10412</v>
      </c>
      <c r="E1955" s="96" t="s">
        <v>10411</v>
      </c>
      <c r="F1955" s="31">
        <v>35</v>
      </c>
      <c r="G1955" s="31">
        <v>2</v>
      </c>
      <c r="H1955" s="31" t="s">
        <v>10413</v>
      </c>
      <c r="I1955" s="31" t="s">
        <v>10414</v>
      </c>
      <c r="J1955" s="33" t="str">
        <f t="shared" si="30"/>
        <v>https://aiche.onlinelibrary.wiley.com/doi/abs/10.1002/prs.11754</v>
      </c>
    </row>
    <row r="1956" spans="1:10" ht="47.5" customHeight="1" x14ac:dyDescent="0.35">
      <c r="A1956" s="31">
        <v>1955</v>
      </c>
      <c r="B1956" s="31">
        <v>2016</v>
      </c>
      <c r="C1956" s="32" t="s">
        <v>6030</v>
      </c>
      <c r="D1956" s="32" t="s">
        <v>10415</v>
      </c>
      <c r="E1956" s="96" t="s">
        <v>1553</v>
      </c>
      <c r="F1956" s="31">
        <v>35</v>
      </c>
      <c r="G1956" s="31">
        <v>2</v>
      </c>
      <c r="H1956" s="31" t="s">
        <v>10416</v>
      </c>
      <c r="I1956" s="31" t="s">
        <v>10417</v>
      </c>
      <c r="J1956" s="33" t="str">
        <f t="shared" si="30"/>
        <v>https://aiche.onlinelibrary.wiley.com/doi/abs/10.1002/prs.11830</v>
      </c>
    </row>
    <row r="1957" spans="1:10" ht="47.5" customHeight="1" x14ac:dyDescent="0.35">
      <c r="A1957" s="31">
        <v>1956</v>
      </c>
      <c r="B1957" s="31">
        <v>2016</v>
      </c>
      <c r="C1957" s="32" t="s">
        <v>6030</v>
      </c>
      <c r="D1957" s="32" t="s">
        <v>10298</v>
      </c>
      <c r="E1957" s="96"/>
      <c r="F1957" s="31">
        <v>35</v>
      </c>
      <c r="G1957" s="31">
        <v>3</v>
      </c>
      <c r="H1957" s="31" t="s">
        <v>10418</v>
      </c>
      <c r="I1957" s="31" t="s">
        <v>10419</v>
      </c>
      <c r="J1957" s="33" t="str">
        <f t="shared" si="30"/>
        <v>https://aiche.onlinelibrary.wiley.com/doi/abs/10.1002/prs.11774</v>
      </c>
    </row>
    <row r="1958" spans="1:10" ht="47.5" customHeight="1" x14ac:dyDescent="0.35">
      <c r="A1958" s="31">
        <v>1957</v>
      </c>
      <c r="B1958" s="31">
        <v>2016</v>
      </c>
      <c r="C1958" s="32" t="s">
        <v>6030</v>
      </c>
      <c r="D1958" s="32" t="s">
        <v>10420</v>
      </c>
      <c r="E1958" s="96" t="s">
        <v>7076</v>
      </c>
      <c r="F1958" s="31">
        <v>35</v>
      </c>
      <c r="G1958" s="31">
        <v>3</v>
      </c>
      <c r="H1958" s="31" t="s">
        <v>10421</v>
      </c>
      <c r="I1958" s="31" t="s">
        <v>10422</v>
      </c>
      <c r="J1958" s="33" t="str">
        <f t="shared" si="30"/>
        <v>https://aiche.onlinelibrary.wiley.com/doi/abs/10.1002/prs.11838</v>
      </c>
    </row>
    <row r="1959" spans="1:10" ht="47.5" customHeight="1" x14ac:dyDescent="0.35">
      <c r="A1959" s="31">
        <v>1958</v>
      </c>
      <c r="B1959" s="31">
        <v>2016</v>
      </c>
      <c r="C1959" s="32" t="s">
        <v>6030</v>
      </c>
      <c r="D1959" s="32" t="s">
        <v>10424</v>
      </c>
      <c r="E1959" s="96" t="s">
        <v>10423</v>
      </c>
      <c r="F1959" s="31">
        <v>35</v>
      </c>
      <c r="G1959" s="31">
        <v>3</v>
      </c>
      <c r="H1959" s="31" t="s">
        <v>9176</v>
      </c>
      <c r="I1959" s="31" t="s">
        <v>10425</v>
      </c>
      <c r="J1959" s="33" t="str">
        <f t="shared" si="30"/>
        <v>https://aiche.onlinelibrary.wiley.com/doi/abs/10.1002/prs.11837</v>
      </c>
    </row>
    <row r="1960" spans="1:10" ht="47.5" customHeight="1" x14ac:dyDescent="0.35">
      <c r="A1960" s="31">
        <v>1959</v>
      </c>
      <c r="B1960" s="31">
        <v>2016</v>
      </c>
      <c r="C1960" s="32" t="s">
        <v>6030</v>
      </c>
      <c r="D1960" s="32" t="s">
        <v>10427</v>
      </c>
      <c r="E1960" s="96" t="s">
        <v>10426</v>
      </c>
      <c r="F1960" s="31">
        <v>35</v>
      </c>
      <c r="G1960" s="31">
        <v>3</v>
      </c>
      <c r="H1960" s="31" t="s">
        <v>10428</v>
      </c>
      <c r="I1960" s="31" t="s">
        <v>10429</v>
      </c>
      <c r="J1960" s="33" t="str">
        <f t="shared" si="30"/>
        <v>https://aiche.onlinelibrary.wiley.com/doi/abs/10.1002/prs.11816</v>
      </c>
    </row>
    <row r="1961" spans="1:10" ht="47.5" customHeight="1" x14ac:dyDescent="0.35">
      <c r="A1961" s="31">
        <v>1960</v>
      </c>
      <c r="B1961" s="31">
        <v>2016</v>
      </c>
      <c r="C1961" s="32" t="s">
        <v>6030</v>
      </c>
      <c r="D1961" s="32" t="s">
        <v>10431</v>
      </c>
      <c r="E1961" s="96" t="s">
        <v>10430</v>
      </c>
      <c r="F1961" s="31">
        <v>35</v>
      </c>
      <c r="G1961" s="31">
        <v>3</v>
      </c>
      <c r="H1961" s="31" t="s">
        <v>5848</v>
      </c>
      <c r="I1961" s="31" t="s">
        <v>10432</v>
      </c>
      <c r="J1961" s="33" t="str">
        <f t="shared" si="30"/>
        <v>https://aiche.onlinelibrary.wiley.com/doi/abs/10.1002/prs.11818</v>
      </c>
    </row>
    <row r="1962" spans="1:10" ht="47.5" customHeight="1" x14ac:dyDescent="0.35">
      <c r="A1962" s="31">
        <v>1961</v>
      </c>
      <c r="B1962" s="31">
        <v>2016</v>
      </c>
      <c r="C1962" s="32" t="s">
        <v>6030</v>
      </c>
      <c r="D1962" s="32" t="s">
        <v>10434</v>
      </c>
      <c r="E1962" s="96" t="s">
        <v>10433</v>
      </c>
      <c r="F1962" s="31">
        <v>35</v>
      </c>
      <c r="G1962" s="31">
        <v>3</v>
      </c>
      <c r="H1962" s="31" t="s">
        <v>10435</v>
      </c>
      <c r="I1962" s="31" t="s">
        <v>10436</v>
      </c>
      <c r="J1962" s="33" t="str">
        <f t="shared" si="30"/>
        <v>https://aiche.onlinelibrary.wiley.com/doi/abs/10.1002/prs.11794</v>
      </c>
    </row>
    <row r="1963" spans="1:10" ht="47.5" customHeight="1" x14ac:dyDescent="0.35">
      <c r="A1963" s="31">
        <v>1962</v>
      </c>
      <c r="B1963" s="31">
        <v>2016</v>
      </c>
      <c r="C1963" s="32" t="s">
        <v>6030</v>
      </c>
      <c r="D1963" s="32" t="s">
        <v>10438</v>
      </c>
      <c r="E1963" s="96" t="s">
        <v>10437</v>
      </c>
      <c r="F1963" s="31">
        <v>35</v>
      </c>
      <c r="G1963" s="31">
        <v>3</v>
      </c>
      <c r="H1963" s="31" t="s">
        <v>10439</v>
      </c>
      <c r="I1963" s="31" t="s">
        <v>10440</v>
      </c>
      <c r="J1963" s="33" t="str">
        <f t="shared" si="30"/>
        <v>https://aiche.onlinelibrary.wiley.com/doi/abs/10.1002/prs.11819</v>
      </c>
    </row>
    <row r="1964" spans="1:10" ht="47.5" customHeight="1" x14ac:dyDescent="0.35">
      <c r="A1964" s="31">
        <v>1963</v>
      </c>
      <c r="B1964" s="31">
        <v>2016</v>
      </c>
      <c r="C1964" s="32" t="s">
        <v>6030</v>
      </c>
      <c r="D1964" s="32" t="s">
        <v>10441</v>
      </c>
      <c r="E1964" s="96" t="s">
        <v>9602</v>
      </c>
      <c r="F1964" s="31">
        <v>35</v>
      </c>
      <c r="G1964" s="31">
        <v>3</v>
      </c>
      <c r="H1964" s="31" t="s">
        <v>4194</v>
      </c>
      <c r="I1964" s="31" t="s">
        <v>10442</v>
      </c>
      <c r="J1964" s="33" t="str">
        <f t="shared" si="30"/>
        <v>https://aiche.onlinelibrary.wiley.com/doi/abs/10.1002/prs.11803</v>
      </c>
    </row>
    <row r="1965" spans="1:10" ht="47.5" customHeight="1" x14ac:dyDescent="0.35">
      <c r="A1965" s="31">
        <v>1964</v>
      </c>
      <c r="B1965" s="31">
        <v>2016</v>
      </c>
      <c r="C1965" s="32" t="s">
        <v>6030</v>
      </c>
      <c r="D1965" s="32" t="s">
        <v>10444</v>
      </c>
      <c r="E1965" s="96" t="s">
        <v>10443</v>
      </c>
      <c r="F1965" s="31">
        <v>35</v>
      </c>
      <c r="G1965" s="31">
        <v>3</v>
      </c>
      <c r="H1965" s="31" t="s">
        <v>10445</v>
      </c>
      <c r="I1965" s="31" t="s">
        <v>10446</v>
      </c>
      <c r="J1965" s="33" t="str">
        <f t="shared" si="30"/>
        <v>https://aiche.onlinelibrary.wiley.com/doi/abs/10.1002/prs.11795</v>
      </c>
    </row>
    <row r="1966" spans="1:10" ht="47.5" customHeight="1" x14ac:dyDescent="0.35">
      <c r="A1966" s="31">
        <v>1965</v>
      </c>
      <c r="B1966" s="31">
        <v>2016</v>
      </c>
      <c r="C1966" s="32" t="s">
        <v>6030</v>
      </c>
      <c r="D1966" s="32" t="s">
        <v>10448</v>
      </c>
      <c r="E1966" s="96" t="s">
        <v>10447</v>
      </c>
      <c r="F1966" s="31">
        <v>35</v>
      </c>
      <c r="G1966" s="31">
        <v>3</v>
      </c>
      <c r="H1966" s="31" t="s">
        <v>4460</v>
      </c>
      <c r="I1966" s="31" t="s">
        <v>10449</v>
      </c>
      <c r="J1966" s="33" t="str">
        <f t="shared" si="30"/>
        <v>https://aiche.onlinelibrary.wiley.com/doi/abs/10.1002/prs.11820</v>
      </c>
    </row>
    <row r="1967" spans="1:10" ht="47.5" customHeight="1" x14ac:dyDescent="0.35">
      <c r="A1967" s="31">
        <v>1966</v>
      </c>
      <c r="B1967" s="31">
        <v>2016</v>
      </c>
      <c r="C1967" s="32" t="s">
        <v>6030</v>
      </c>
      <c r="D1967" s="32" t="s">
        <v>10451</v>
      </c>
      <c r="E1967" s="96" t="s">
        <v>10450</v>
      </c>
      <c r="F1967" s="31">
        <v>35</v>
      </c>
      <c r="G1967" s="31">
        <v>3</v>
      </c>
      <c r="H1967" s="31" t="s">
        <v>10452</v>
      </c>
      <c r="I1967" s="31" t="s">
        <v>10453</v>
      </c>
      <c r="J1967" s="33" t="str">
        <f t="shared" si="30"/>
        <v>https://aiche.onlinelibrary.wiley.com/doi/abs/10.1002/prs.11780</v>
      </c>
    </row>
    <row r="1968" spans="1:10" ht="47.5" customHeight="1" x14ac:dyDescent="0.35">
      <c r="A1968" s="31">
        <v>1967</v>
      </c>
      <c r="B1968" s="31">
        <v>2016</v>
      </c>
      <c r="C1968" s="32" t="s">
        <v>6030</v>
      </c>
      <c r="D1968" s="32" t="s">
        <v>10455</v>
      </c>
      <c r="E1968" s="96" t="s">
        <v>10454</v>
      </c>
      <c r="F1968" s="31">
        <v>35</v>
      </c>
      <c r="G1968" s="31">
        <v>3</v>
      </c>
      <c r="H1968" s="31" t="s">
        <v>10456</v>
      </c>
      <c r="I1968" s="31" t="s">
        <v>10457</v>
      </c>
      <c r="J1968" s="33" t="str">
        <f t="shared" si="30"/>
        <v>https://aiche.onlinelibrary.wiley.com/doi/abs/10.1002/prs.11792</v>
      </c>
    </row>
    <row r="1969" spans="1:10" ht="47.5" customHeight="1" x14ac:dyDescent="0.35">
      <c r="A1969" s="31">
        <v>1968</v>
      </c>
      <c r="B1969" s="31">
        <v>2016</v>
      </c>
      <c r="C1969" s="32" t="s">
        <v>6030</v>
      </c>
      <c r="D1969" s="32" t="s">
        <v>10459</v>
      </c>
      <c r="E1969" s="96" t="s">
        <v>10458</v>
      </c>
      <c r="F1969" s="31">
        <v>35</v>
      </c>
      <c r="G1969" s="31">
        <v>3</v>
      </c>
      <c r="H1969" s="31" t="s">
        <v>10460</v>
      </c>
      <c r="I1969" s="31" t="s">
        <v>10461</v>
      </c>
      <c r="J1969" s="33" t="str">
        <f t="shared" si="30"/>
        <v>https://aiche.onlinelibrary.wiley.com/doi/abs/10.1002/prs.11793</v>
      </c>
    </row>
    <row r="1970" spans="1:10" ht="47.5" customHeight="1" x14ac:dyDescent="0.35">
      <c r="A1970" s="31">
        <v>1969</v>
      </c>
      <c r="B1970" s="31">
        <v>2016</v>
      </c>
      <c r="C1970" s="32" t="s">
        <v>6030</v>
      </c>
      <c r="D1970" s="32" t="s">
        <v>10463</v>
      </c>
      <c r="E1970" s="96" t="s">
        <v>10462</v>
      </c>
      <c r="F1970" s="31">
        <v>35</v>
      </c>
      <c r="G1970" s="31">
        <v>3</v>
      </c>
      <c r="H1970" s="31" t="s">
        <v>7383</v>
      </c>
      <c r="I1970" s="31" t="s">
        <v>10464</v>
      </c>
      <c r="J1970" s="33" t="str">
        <f t="shared" si="30"/>
        <v>https://aiche.onlinelibrary.wiley.com/doi/abs/10.1002/prs.11796</v>
      </c>
    </row>
    <row r="1971" spans="1:10" ht="47.5" customHeight="1" x14ac:dyDescent="0.35">
      <c r="A1971" s="31">
        <v>1970</v>
      </c>
      <c r="B1971" s="31">
        <v>2016</v>
      </c>
      <c r="C1971" s="32" t="s">
        <v>6030</v>
      </c>
      <c r="D1971" s="32" t="s">
        <v>10465</v>
      </c>
      <c r="E1971" s="96" t="s">
        <v>9628</v>
      </c>
      <c r="F1971" s="31">
        <v>35</v>
      </c>
      <c r="G1971" s="31">
        <v>3</v>
      </c>
      <c r="H1971" s="31" t="s">
        <v>10466</v>
      </c>
      <c r="I1971" s="31" t="s">
        <v>10467</v>
      </c>
      <c r="J1971" s="33" t="str">
        <f t="shared" si="30"/>
        <v>https://aiche.onlinelibrary.wiley.com/doi/abs/10.1002/prs.11797</v>
      </c>
    </row>
    <row r="1972" spans="1:10" ht="47.5" customHeight="1" x14ac:dyDescent="0.35">
      <c r="A1972" s="31">
        <v>1971</v>
      </c>
      <c r="B1972" s="31">
        <v>2016</v>
      </c>
      <c r="C1972" s="32" t="s">
        <v>6030</v>
      </c>
      <c r="D1972" s="32" t="s">
        <v>10469</v>
      </c>
      <c r="E1972" s="96" t="s">
        <v>10468</v>
      </c>
      <c r="F1972" s="31">
        <v>35</v>
      </c>
      <c r="G1972" s="31">
        <v>3</v>
      </c>
      <c r="H1972" s="31" t="s">
        <v>10470</v>
      </c>
      <c r="I1972" s="31" t="s">
        <v>10471</v>
      </c>
      <c r="J1972" s="33" t="str">
        <f t="shared" si="30"/>
        <v>https://aiche.onlinelibrary.wiley.com/doi/abs/10.1002/prs.11821</v>
      </c>
    </row>
    <row r="1973" spans="1:10" ht="47.5" customHeight="1" x14ac:dyDescent="0.35">
      <c r="A1973" s="31">
        <v>1972</v>
      </c>
      <c r="B1973" s="31">
        <v>2016</v>
      </c>
      <c r="C1973" s="32" t="s">
        <v>6030</v>
      </c>
      <c r="D1973" s="32" t="s">
        <v>10472</v>
      </c>
      <c r="E1973" s="96" t="s">
        <v>1553</v>
      </c>
      <c r="F1973" s="31">
        <v>35</v>
      </c>
      <c r="G1973" s="31">
        <v>3</v>
      </c>
      <c r="H1973" s="31" t="s">
        <v>9216</v>
      </c>
      <c r="I1973" s="31" t="s">
        <v>10473</v>
      </c>
      <c r="J1973" s="33" t="str">
        <f t="shared" si="30"/>
        <v>https://aiche.onlinelibrary.wiley.com/doi/abs/10.1002/prs.11836</v>
      </c>
    </row>
    <row r="1974" spans="1:10" ht="47.5" customHeight="1" x14ac:dyDescent="0.35">
      <c r="A1974" s="31">
        <v>1973</v>
      </c>
      <c r="B1974" s="31">
        <v>2016</v>
      </c>
      <c r="C1974" s="32" t="s">
        <v>6030</v>
      </c>
      <c r="D1974" s="32" t="s">
        <v>10298</v>
      </c>
      <c r="E1974" s="96"/>
      <c r="F1974" s="31">
        <v>35</v>
      </c>
      <c r="G1974" s="31">
        <v>4</v>
      </c>
      <c r="H1974" s="31" t="s">
        <v>10474</v>
      </c>
      <c r="I1974" s="31" t="s">
        <v>10475</v>
      </c>
      <c r="J1974" s="33" t="str">
        <f t="shared" si="30"/>
        <v>https://aiche.onlinelibrary.wiley.com/doi/abs/10.1002/prs.11776</v>
      </c>
    </row>
    <row r="1975" spans="1:10" ht="47.5" customHeight="1" x14ac:dyDescent="0.35">
      <c r="A1975" s="31">
        <v>1974</v>
      </c>
      <c r="B1975" s="31">
        <v>2016</v>
      </c>
      <c r="C1975" s="32" t="s">
        <v>6030</v>
      </c>
      <c r="D1975" s="32" t="s">
        <v>10476</v>
      </c>
      <c r="E1975" s="96" t="s">
        <v>1553</v>
      </c>
      <c r="F1975" s="31">
        <v>35</v>
      </c>
      <c r="G1975" s="31">
        <v>4</v>
      </c>
      <c r="H1975" s="31" t="s">
        <v>10477</v>
      </c>
      <c r="I1975" s="31" t="s">
        <v>10478</v>
      </c>
      <c r="J1975" s="33" t="str">
        <f t="shared" si="30"/>
        <v>https://aiche.onlinelibrary.wiley.com/doi/abs/10.1002/prs.11861</v>
      </c>
    </row>
    <row r="1976" spans="1:10" ht="47.5" customHeight="1" x14ac:dyDescent="0.35">
      <c r="A1976" s="31">
        <v>1975</v>
      </c>
      <c r="B1976" s="31">
        <v>2016</v>
      </c>
      <c r="C1976" s="32" t="s">
        <v>6030</v>
      </c>
      <c r="D1976" s="32" t="s">
        <v>10480</v>
      </c>
      <c r="E1976" s="96" t="s">
        <v>10479</v>
      </c>
      <c r="F1976" s="31">
        <v>35</v>
      </c>
      <c r="G1976" s="31">
        <v>4</v>
      </c>
      <c r="H1976" s="31" t="s">
        <v>10481</v>
      </c>
      <c r="I1976" s="31" t="s">
        <v>10482</v>
      </c>
      <c r="J1976" s="33" t="str">
        <f t="shared" si="30"/>
        <v>https://aiche.onlinelibrary.wiley.com/doi/abs/10.1002/prs.11856</v>
      </c>
    </row>
    <row r="1977" spans="1:10" ht="47.5" customHeight="1" x14ac:dyDescent="0.35">
      <c r="A1977" s="31">
        <v>1976</v>
      </c>
      <c r="B1977" s="31">
        <v>2016</v>
      </c>
      <c r="C1977" s="32" t="s">
        <v>6030</v>
      </c>
      <c r="D1977" s="32" t="s">
        <v>10484</v>
      </c>
      <c r="E1977" s="96" t="s">
        <v>10483</v>
      </c>
      <c r="F1977" s="31">
        <v>35</v>
      </c>
      <c r="G1977" s="31">
        <v>4</v>
      </c>
      <c r="H1977" s="31" t="s">
        <v>8751</v>
      </c>
      <c r="I1977" s="31" t="s">
        <v>10485</v>
      </c>
      <c r="J1977" s="33" t="str">
        <f t="shared" si="30"/>
        <v>https://aiche.onlinelibrary.wiley.com/doi/abs/10.1002/prs.11857</v>
      </c>
    </row>
    <row r="1978" spans="1:10" ht="47.5" customHeight="1" x14ac:dyDescent="0.35">
      <c r="A1978" s="31">
        <v>1977</v>
      </c>
      <c r="B1978" s="31">
        <v>2016</v>
      </c>
      <c r="C1978" s="32" t="s">
        <v>6030</v>
      </c>
      <c r="D1978" s="32" t="s">
        <v>10487</v>
      </c>
      <c r="E1978" s="96" t="s">
        <v>10486</v>
      </c>
      <c r="F1978" s="31">
        <v>35</v>
      </c>
      <c r="G1978" s="31">
        <v>4</v>
      </c>
      <c r="H1978" s="31" t="s">
        <v>10488</v>
      </c>
      <c r="I1978" s="31" t="s">
        <v>10489</v>
      </c>
      <c r="J1978" s="33" t="str">
        <f t="shared" si="30"/>
        <v>https://aiche.onlinelibrary.wiley.com/doi/abs/10.1002/prs.11558</v>
      </c>
    </row>
    <row r="1979" spans="1:10" ht="47.5" customHeight="1" x14ac:dyDescent="0.35">
      <c r="A1979" s="31">
        <v>1978</v>
      </c>
      <c r="B1979" s="31">
        <v>2016</v>
      </c>
      <c r="C1979" s="32" t="s">
        <v>6030</v>
      </c>
      <c r="D1979" s="32" t="s">
        <v>10491</v>
      </c>
      <c r="E1979" s="96" t="s">
        <v>10490</v>
      </c>
      <c r="F1979" s="31">
        <v>35</v>
      </c>
      <c r="G1979" s="31">
        <v>4</v>
      </c>
      <c r="H1979" s="31" t="s">
        <v>10492</v>
      </c>
      <c r="I1979" s="31" t="s">
        <v>10493</v>
      </c>
      <c r="J1979" s="33" t="str">
        <f t="shared" si="30"/>
        <v>https://aiche.onlinelibrary.wiley.com/doi/abs/10.1002/prs.11850</v>
      </c>
    </row>
    <row r="1980" spans="1:10" ht="47.5" customHeight="1" x14ac:dyDescent="0.35">
      <c r="A1980" s="31">
        <v>1979</v>
      </c>
      <c r="B1980" s="31">
        <v>2016</v>
      </c>
      <c r="C1980" s="32" t="s">
        <v>6030</v>
      </c>
      <c r="D1980" s="32" t="s">
        <v>10494</v>
      </c>
      <c r="E1980" s="96" t="s">
        <v>3922</v>
      </c>
      <c r="F1980" s="31">
        <v>35</v>
      </c>
      <c r="G1980" s="31">
        <v>4</v>
      </c>
      <c r="H1980" s="31" t="s">
        <v>10495</v>
      </c>
      <c r="I1980" s="31" t="s">
        <v>10496</v>
      </c>
      <c r="J1980" s="33" t="str">
        <f t="shared" si="30"/>
        <v>https://aiche.onlinelibrary.wiley.com/doi/abs/10.1002/prs.11858</v>
      </c>
    </row>
    <row r="1981" spans="1:10" ht="47.5" customHeight="1" x14ac:dyDescent="0.35">
      <c r="A1981" s="31">
        <v>1980</v>
      </c>
      <c r="B1981" s="31">
        <v>2016</v>
      </c>
      <c r="C1981" s="32" t="s">
        <v>6030</v>
      </c>
      <c r="D1981" s="32" t="s">
        <v>10498</v>
      </c>
      <c r="E1981" s="96" t="s">
        <v>10497</v>
      </c>
      <c r="F1981" s="31">
        <v>35</v>
      </c>
      <c r="G1981" s="31">
        <v>4</v>
      </c>
      <c r="H1981" s="31" t="s">
        <v>7537</v>
      </c>
      <c r="I1981" s="31" t="s">
        <v>10499</v>
      </c>
      <c r="J1981" s="33" t="str">
        <f t="shared" si="30"/>
        <v>https://aiche.onlinelibrary.wiley.com/doi/abs/10.1002/prs.11805</v>
      </c>
    </row>
    <row r="1982" spans="1:10" ht="47.5" customHeight="1" x14ac:dyDescent="0.35">
      <c r="A1982" s="31">
        <v>1981</v>
      </c>
      <c r="B1982" s="31">
        <v>2016</v>
      </c>
      <c r="C1982" s="32" t="s">
        <v>6030</v>
      </c>
      <c r="D1982" s="32" t="s">
        <v>10501</v>
      </c>
      <c r="E1982" s="96" t="s">
        <v>10500</v>
      </c>
      <c r="F1982" s="31">
        <v>35</v>
      </c>
      <c r="G1982" s="31">
        <v>4</v>
      </c>
      <c r="H1982" s="31" t="s">
        <v>10502</v>
      </c>
      <c r="I1982" s="31" t="s">
        <v>10503</v>
      </c>
      <c r="J1982" s="33" t="str">
        <f t="shared" si="30"/>
        <v>https://aiche.onlinelibrary.wiley.com/doi/abs/10.1002/prs.11853</v>
      </c>
    </row>
    <row r="1983" spans="1:10" ht="47.5" customHeight="1" x14ac:dyDescent="0.35">
      <c r="A1983" s="31">
        <v>1982</v>
      </c>
      <c r="B1983" s="31">
        <v>2016</v>
      </c>
      <c r="C1983" s="32" t="s">
        <v>6030</v>
      </c>
      <c r="D1983" s="32" t="s">
        <v>10505</v>
      </c>
      <c r="E1983" s="96" t="s">
        <v>10504</v>
      </c>
      <c r="F1983" s="31">
        <v>35</v>
      </c>
      <c r="G1983" s="31">
        <v>4</v>
      </c>
      <c r="H1983" s="31" t="s">
        <v>9268</v>
      </c>
      <c r="I1983" s="31" t="s">
        <v>10506</v>
      </c>
      <c r="J1983" s="33" t="str">
        <f t="shared" si="30"/>
        <v>https://aiche.onlinelibrary.wiley.com/doi/abs/10.1002/prs.11799</v>
      </c>
    </row>
    <row r="1984" spans="1:10" ht="47.5" customHeight="1" x14ac:dyDescent="0.35">
      <c r="A1984" s="31">
        <v>1983</v>
      </c>
      <c r="B1984" s="31">
        <v>2016</v>
      </c>
      <c r="C1984" s="32" t="s">
        <v>6030</v>
      </c>
      <c r="D1984" s="32" t="s">
        <v>10508</v>
      </c>
      <c r="E1984" s="96" t="s">
        <v>10507</v>
      </c>
      <c r="F1984" s="31">
        <v>35</v>
      </c>
      <c r="G1984" s="31">
        <v>4</v>
      </c>
      <c r="H1984" s="31" t="s">
        <v>10509</v>
      </c>
      <c r="I1984" s="31" t="s">
        <v>10510</v>
      </c>
      <c r="J1984" s="33" t="str">
        <f t="shared" si="30"/>
        <v>https://aiche.onlinelibrary.wiley.com/doi/abs/10.1002/prs.11801</v>
      </c>
    </row>
    <row r="1985" spans="1:10" ht="47.5" customHeight="1" x14ac:dyDescent="0.35">
      <c r="A1985" s="31">
        <v>1984</v>
      </c>
      <c r="B1985" s="31">
        <v>2016</v>
      </c>
      <c r="C1985" s="32" t="s">
        <v>6030</v>
      </c>
      <c r="D1985" s="32" t="s">
        <v>10512</v>
      </c>
      <c r="E1985" s="96" t="s">
        <v>10511</v>
      </c>
      <c r="F1985" s="31">
        <v>35</v>
      </c>
      <c r="G1985" s="31">
        <v>4</v>
      </c>
      <c r="H1985" s="31" t="s">
        <v>10513</v>
      </c>
      <c r="I1985" s="31" t="s">
        <v>10514</v>
      </c>
      <c r="J1985" s="33" t="str">
        <f t="shared" si="30"/>
        <v>https://aiche.onlinelibrary.wiley.com/doi/abs/10.1002/prs.11802</v>
      </c>
    </row>
    <row r="1986" spans="1:10" ht="47.5" customHeight="1" x14ac:dyDescent="0.35">
      <c r="A1986" s="31">
        <v>1985</v>
      </c>
      <c r="B1986" s="31">
        <v>2016</v>
      </c>
      <c r="C1986" s="32" t="s">
        <v>6030</v>
      </c>
      <c r="D1986" s="32" t="s">
        <v>10515</v>
      </c>
      <c r="E1986" s="96" t="s">
        <v>10096</v>
      </c>
      <c r="F1986" s="31">
        <v>35</v>
      </c>
      <c r="G1986" s="31">
        <v>4</v>
      </c>
      <c r="H1986" s="31" t="s">
        <v>10516</v>
      </c>
      <c r="I1986" s="31" t="s">
        <v>10517</v>
      </c>
      <c r="J1986" s="33" t="str">
        <f t="shared" si="30"/>
        <v>https://aiche.onlinelibrary.wiley.com/doi/abs/10.1002/prs.11804</v>
      </c>
    </row>
    <row r="1987" spans="1:10" ht="47.5" customHeight="1" x14ac:dyDescent="0.35">
      <c r="A1987" s="31">
        <v>1986</v>
      </c>
      <c r="B1987" s="31">
        <v>2016</v>
      </c>
      <c r="C1987" s="32" t="s">
        <v>6030</v>
      </c>
      <c r="D1987" s="32" t="s">
        <v>10519</v>
      </c>
      <c r="E1987" s="96" t="s">
        <v>10518</v>
      </c>
      <c r="F1987" s="31">
        <v>35</v>
      </c>
      <c r="G1987" s="31">
        <v>4</v>
      </c>
      <c r="H1987" s="31" t="s">
        <v>10520</v>
      </c>
      <c r="I1987" s="31" t="s">
        <v>10521</v>
      </c>
      <c r="J1987" s="33" t="str">
        <f t="shared" ref="J1987:J2050" si="31">HYPERLINK(I1987)</f>
        <v>https://aiche.onlinelibrary.wiley.com/doi/abs/10.1002/prs.11829</v>
      </c>
    </row>
    <row r="1988" spans="1:10" ht="47.5" customHeight="1" x14ac:dyDescent="0.35">
      <c r="A1988" s="31">
        <v>1987</v>
      </c>
      <c r="B1988" s="31">
        <v>2016</v>
      </c>
      <c r="C1988" s="32" t="s">
        <v>6030</v>
      </c>
      <c r="D1988" s="32" t="s">
        <v>10523</v>
      </c>
      <c r="E1988" s="96" t="s">
        <v>10522</v>
      </c>
      <c r="F1988" s="31">
        <v>35</v>
      </c>
      <c r="G1988" s="31">
        <v>4</v>
      </c>
      <c r="H1988" s="31" t="s">
        <v>10524</v>
      </c>
      <c r="I1988" s="31" t="s">
        <v>10525</v>
      </c>
      <c r="J1988" s="33" t="str">
        <f t="shared" si="31"/>
        <v>https://aiche.onlinelibrary.wiley.com/doi/abs/10.1002/prs.11815</v>
      </c>
    </row>
    <row r="1989" spans="1:10" ht="47.5" customHeight="1" x14ac:dyDescent="0.35">
      <c r="A1989" s="31">
        <v>1988</v>
      </c>
      <c r="B1989" s="31">
        <v>2016</v>
      </c>
      <c r="C1989" s="32" t="s">
        <v>6030</v>
      </c>
      <c r="D1989" s="32" t="s">
        <v>10527</v>
      </c>
      <c r="E1989" s="96" t="s">
        <v>10526</v>
      </c>
      <c r="F1989" s="31">
        <v>35</v>
      </c>
      <c r="G1989" s="31">
        <v>4</v>
      </c>
      <c r="H1989" s="31" t="s">
        <v>10528</v>
      </c>
      <c r="I1989" s="31" t="s">
        <v>10529</v>
      </c>
      <c r="J1989" s="33" t="str">
        <f t="shared" si="31"/>
        <v>https://aiche.onlinelibrary.wiley.com/doi/abs/10.1002/prs.11859</v>
      </c>
    </row>
    <row r="1990" spans="1:10" ht="47.5" customHeight="1" x14ac:dyDescent="0.35">
      <c r="A1990" s="31">
        <v>1989</v>
      </c>
      <c r="B1990" s="31">
        <v>2016</v>
      </c>
      <c r="C1990" s="32" t="s">
        <v>6030</v>
      </c>
      <c r="D1990" s="32" t="s">
        <v>10530</v>
      </c>
      <c r="E1990" s="96" t="s">
        <v>10232</v>
      </c>
      <c r="F1990" s="31">
        <v>35</v>
      </c>
      <c r="G1990" s="31">
        <v>4</v>
      </c>
      <c r="H1990" s="31" t="s">
        <v>10531</v>
      </c>
      <c r="I1990" s="31" t="s">
        <v>10532</v>
      </c>
      <c r="J1990" s="33" t="str">
        <f t="shared" si="31"/>
        <v>https://aiche.onlinelibrary.wiley.com/doi/abs/10.1002/prs.11841</v>
      </c>
    </row>
    <row r="1991" spans="1:10" ht="47.5" customHeight="1" x14ac:dyDescent="0.35">
      <c r="A1991" s="31">
        <v>1990</v>
      </c>
      <c r="B1991" s="31">
        <v>2016</v>
      </c>
      <c r="C1991" s="32" t="s">
        <v>6030</v>
      </c>
      <c r="D1991" s="32" t="s">
        <v>10533</v>
      </c>
      <c r="E1991" s="96" t="s">
        <v>1553</v>
      </c>
      <c r="F1991" s="31">
        <v>35</v>
      </c>
      <c r="G1991" s="31">
        <v>4</v>
      </c>
      <c r="H1991" s="31" t="s">
        <v>10534</v>
      </c>
      <c r="I1991" s="31" t="s">
        <v>10535</v>
      </c>
      <c r="J1991" s="33" t="str">
        <f t="shared" si="31"/>
        <v>https://aiche.onlinelibrary.wiley.com/doi/abs/10.1002/prs.11862</v>
      </c>
    </row>
    <row r="1992" spans="1:10" ht="47.5" customHeight="1" x14ac:dyDescent="0.35">
      <c r="A1992" s="31">
        <v>1991</v>
      </c>
      <c r="B1992" s="31">
        <v>2017</v>
      </c>
      <c r="C1992" s="32" t="s">
        <v>6030</v>
      </c>
      <c r="D1992" s="32" t="s">
        <v>10536</v>
      </c>
      <c r="E1992" s="96"/>
      <c r="F1992" s="31">
        <v>36</v>
      </c>
      <c r="G1992" s="31">
        <v>1</v>
      </c>
      <c r="H1992" s="31" t="s">
        <v>5851</v>
      </c>
      <c r="I1992" s="31" t="s">
        <v>10537</v>
      </c>
      <c r="J1992" s="33" t="str">
        <f t="shared" si="31"/>
        <v>https://aiche.onlinelibrary.wiley.com/doi/abs/10.1002/prs.11843</v>
      </c>
    </row>
    <row r="1993" spans="1:10" ht="47.5" customHeight="1" x14ac:dyDescent="0.35">
      <c r="A1993" s="31">
        <v>1992</v>
      </c>
      <c r="B1993" s="31">
        <v>2017</v>
      </c>
      <c r="C1993" s="32" t="s">
        <v>6030</v>
      </c>
      <c r="D1993" s="32" t="s">
        <v>10538</v>
      </c>
      <c r="E1993" s="96" t="s">
        <v>7076</v>
      </c>
      <c r="F1993" s="31">
        <v>36</v>
      </c>
      <c r="G1993" s="31">
        <v>1</v>
      </c>
      <c r="H1993" s="31" t="s">
        <v>6171</v>
      </c>
      <c r="I1993" s="31" t="s">
        <v>10539</v>
      </c>
      <c r="J1993" s="33" t="str">
        <f t="shared" si="31"/>
        <v>https://aiche.onlinelibrary.wiley.com/doi/abs/10.1002/prs.11883</v>
      </c>
    </row>
    <row r="1994" spans="1:10" ht="47.5" customHeight="1" x14ac:dyDescent="0.35">
      <c r="A1994" s="31">
        <v>1993</v>
      </c>
      <c r="B1994" s="31">
        <v>2017</v>
      </c>
      <c r="C1994" s="32" t="s">
        <v>6030</v>
      </c>
      <c r="D1994" s="32" t="s">
        <v>10541</v>
      </c>
      <c r="E1994" s="96" t="s">
        <v>10540</v>
      </c>
      <c r="F1994" s="31">
        <v>36</v>
      </c>
      <c r="G1994" s="31">
        <v>1</v>
      </c>
      <c r="H1994" s="31" t="s">
        <v>8227</v>
      </c>
      <c r="I1994" s="31" t="s">
        <v>10542</v>
      </c>
      <c r="J1994" s="33" t="str">
        <f t="shared" si="31"/>
        <v>https://aiche.onlinelibrary.wiley.com/doi/abs/10.1002/prs.11884</v>
      </c>
    </row>
    <row r="1995" spans="1:10" ht="47.5" customHeight="1" x14ac:dyDescent="0.35">
      <c r="A1995" s="31">
        <v>1994</v>
      </c>
      <c r="B1995" s="31">
        <v>2017</v>
      </c>
      <c r="C1995" s="32" t="s">
        <v>6030</v>
      </c>
      <c r="D1995" s="32" t="s">
        <v>10544</v>
      </c>
      <c r="E1995" s="96" t="s">
        <v>10543</v>
      </c>
      <c r="F1995" s="31">
        <v>36</v>
      </c>
      <c r="G1995" s="31">
        <v>1</v>
      </c>
      <c r="H1995" s="31" t="s">
        <v>6192</v>
      </c>
      <c r="I1995" s="31" t="s">
        <v>10545</v>
      </c>
      <c r="J1995" s="33" t="str">
        <f t="shared" si="31"/>
        <v>https://aiche.onlinelibrary.wiley.com/doi/abs/10.1002/prs.11851</v>
      </c>
    </row>
    <row r="1996" spans="1:10" ht="47.5" customHeight="1" x14ac:dyDescent="0.35">
      <c r="A1996" s="31">
        <v>1995</v>
      </c>
      <c r="B1996" s="31">
        <v>2017</v>
      </c>
      <c r="C1996" s="32" t="s">
        <v>6030</v>
      </c>
      <c r="D1996" s="32" t="s">
        <v>10546</v>
      </c>
      <c r="E1996" s="96" t="s">
        <v>9309</v>
      </c>
      <c r="F1996" s="31">
        <v>36</v>
      </c>
      <c r="G1996" s="31">
        <v>1</v>
      </c>
      <c r="H1996" s="31" t="s">
        <v>4483</v>
      </c>
      <c r="I1996" s="31" t="s">
        <v>10547</v>
      </c>
      <c r="J1996" s="33" t="str">
        <f t="shared" si="31"/>
        <v>https://aiche.onlinelibrary.wiley.com/doi/abs/10.1002/prs.11826</v>
      </c>
    </row>
    <row r="1997" spans="1:10" ht="47.5" customHeight="1" x14ac:dyDescent="0.35">
      <c r="A1997" s="31">
        <v>1996</v>
      </c>
      <c r="B1997" s="31">
        <v>2017</v>
      </c>
      <c r="C1997" s="32" t="s">
        <v>6030</v>
      </c>
      <c r="D1997" s="32" t="s">
        <v>10549</v>
      </c>
      <c r="E1997" s="96" t="s">
        <v>10548</v>
      </c>
      <c r="F1997" s="31">
        <v>36</v>
      </c>
      <c r="G1997" s="31">
        <v>1</v>
      </c>
      <c r="H1997" s="31" t="s">
        <v>10550</v>
      </c>
      <c r="I1997" s="31" t="s">
        <v>10551</v>
      </c>
      <c r="J1997" s="33" t="str">
        <f t="shared" si="31"/>
        <v>https://aiche.onlinelibrary.wiley.com/doi/abs/10.1002/prs.11839</v>
      </c>
    </row>
    <row r="1998" spans="1:10" ht="47.5" customHeight="1" x14ac:dyDescent="0.35">
      <c r="A1998" s="31">
        <v>1997</v>
      </c>
      <c r="B1998" s="31">
        <v>2017</v>
      </c>
      <c r="C1998" s="32" t="s">
        <v>6030</v>
      </c>
      <c r="D1998" s="32" t="s">
        <v>10553</v>
      </c>
      <c r="E1998" s="96" t="s">
        <v>10552</v>
      </c>
      <c r="F1998" s="31">
        <v>36</v>
      </c>
      <c r="G1998" s="31">
        <v>1</v>
      </c>
      <c r="H1998" s="31" t="s">
        <v>8607</v>
      </c>
      <c r="I1998" s="31" t="s">
        <v>10554</v>
      </c>
      <c r="J1998" s="33" t="str">
        <f t="shared" si="31"/>
        <v>https://aiche.onlinelibrary.wiley.com/doi/abs/10.1002/prs.11833</v>
      </c>
    </row>
    <row r="1999" spans="1:10" ht="47.5" customHeight="1" x14ac:dyDescent="0.35">
      <c r="A1999" s="31">
        <v>1998</v>
      </c>
      <c r="B1999" s="31">
        <v>2017</v>
      </c>
      <c r="C1999" s="32" t="s">
        <v>6030</v>
      </c>
      <c r="D1999" s="32" t="s">
        <v>10556</v>
      </c>
      <c r="E1999" s="96" t="s">
        <v>10555</v>
      </c>
      <c r="F1999" s="31">
        <v>36</v>
      </c>
      <c r="G1999" s="31">
        <v>1</v>
      </c>
      <c r="H1999" s="31" t="s">
        <v>10557</v>
      </c>
      <c r="I1999" s="31" t="s">
        <v>10558</v>
      </c>
      <c r="J1999" s="33" t="str">
        <f t="shared" si="31"/>
        <v>https://aiche.onlinelibrary.wiley.com/doi/abs/10.1002/prs.11864</v>
      </c>
    </row>
    <row r="2000" spans="1:10" ht="47.5" customHeight="1" x14ac:dyDescent="0.35">
      <c r="A2000" s="31">
        <v>1999</v>
      </c>
      <c r="B2000" s="31">
        <v>2017</v>
      </c>
      <c r="C2000" s="32" t="s">
        <v>6030</v>
      </c>
      <c r="D2000" s="32" t="s">
        <v>10560</v>
      </c>
      <c r="E2000" s="96" t="s">
        <v>10559</v>
      </c>
      <c r="F2000" s="31">
        <v>36</v>
      </c>
      <c r="G2000" s="31">
        <v>1</v>
      </c>
      <c r="H2000" s="31" t="s">
        <v>10561</v>
      </c>
      <c r="I2000" s="31" t="s">
        <v>10562</v>
      </c>
      <c r="J2000" s="33" t="str">
        <f t="shared" si="31"/>
        <v>https://aiche.onlinelibrary.wiley.com/doi/abs/10.1002/prs.11831</v>
      </c>
    </row>
    <row r="2001" spans="1:10" ht="47.5" customHeight="1" x14ac:dyDescent="0.35">
      <c r="A2001" s="31">
        <v>2000</v>
      </c>
      <c r="B2001" s="31">
        <v>2017</v>
      </c>
      <c r="C2001" s="32" t="s">
        <v>6030</v>
      </c>
      <c r="D2001" s="32" t="s">
        <v>10564</v>
      </c>
      <c r="E2001" s="96" t="s">
        <v>10563</v>
      </c>
      <c r="F2001" s="31">
        <v>36</v>
      </c>
      <c r="G2001" s="31">
        <v>1</v>
      </c>
      <c r="H2001" s="31" t="s">
        <v>10565</v>
      </c>
      <c r="I2001" s="31" t="s">
        <v>10566</v>
      </c>
      <c r="J2001" s="33" t="str">
        <f t="shared" si="31"/>
        <v>https://aiche.onlinelibrary.wiley.com/doi/abs/10.1002/prs.11807</v>
      </c>
    </row>
    <row r="2002" spans="1:10" ht="47.5" customHeight="1" x14ac:dyDescent="0.35">
      <c r="A2002" s="31">
        <v>2001</v>
      </c>
      <c r="B2002" s="31">
        <v>2017</v>
      </c>
      <c r="C2002" s="32" t="s">
        <v>6030</v>
      </c>
      <c r="D2002" s="32" t="s">
        <v>10567</v>
      </c>
      <c r="E2002" s="96" t="s">
        <v>3922</v>
      </c>
      <c r="F2002" s="31">
        <v>36</v>
      </c>
      <c r="G2002" s="31">
        <v>1</v>
      </c>
      <c r="H2002" s="31" t="s">
        <v>10568</v>
      </c>
      <c r="I2002" s="31" t="s">
        <v>10569</v>
      </c>
      <c r="J2002" s="33" t="str">
        <f t="shared" si="31"/>
        <v>https://aiche.onlinelibrary.wiley.com/doi/abs/10.1002/prs.11866</v>
      </c>
    </row>
    <row r="2003" spans="1:10" ht="47.5" customHeight="1" x14ac:dyDescent="0.35">
      <c r="A2003" s="31">
        <v>2002</v>
      </c>
      <c r="B2003" s="31">
        <v>2017</v>
      </c>
      <c r="C2003" s="32" t="s">
        <v>6030</v>
      </c>
      <c r="D2003" s="32" t="s">
        <v>10571</v>
      </c>
      <c r="E2003" s="96" t="s">
        <v>10570</v>
      </c>
      <c r="F2003" s="31">
        <v>36</v>
      </c>
      <c r="G2003" s="31">
        <v>1</v>
      </c>
      <c r="H2003" s="31" t="s">
        <v>7405</v>
      </c>
      <c r="I2003" s="31" t="s">
        <v>10572</v>
      </c>
      <c r="J2003" s="33" t="str">
        <f t="shared" si="31"/>
        <v>https://aiche.onlinelibrary.wiley.com/doi/abs/10.1002/prs.11823</v>
      </c>
    </row>
    <row r="2004" spans="1:10" ht="47.5" customHeight="1" x14ac:dyDescent="0.35">
      <c r="A2004" s="31">
        <v>2003</v>
      </c>
      <c r="B2004" s="31">
        <v>2017</v>
      </c>
      <c r="C2004" s="32" t="s">
        <v>6030</v>
      </c>
      <c r="D2004" s="32" t="s">
        <v>10573</v>
      </c>
      <c r="E2004" s="96" t="s">
        <v>9863</v>
      </c>
      <c r="F2004" s="31">
        <v>36</v>
      </c>
      <c r="G2004" s="31">
        <v>1</v>
      </c>
      <c r="H2004" s="31" t="s">
        <v>10574</v>
      </c>
      <c r="I2004" s="31" t="s">
        <v>10575</v>
      </c>
      <c r="J2004" s="33" t="str">
        <f t="shared" si="31"/>
        <v>https://aiche.onlinelibrary.wiley.com/doi/abs/10.1002/prs.11824</v>
      </c>
    </row>
    <row r="2005" spans="1:10" ht="47.5" customHeight="1" x14ac:dyDescent="0.35">
      <c r="A2005" s="31">
        <v>2004</v>
      </c>
      <c r="B2005" s="31">
        <v>2017</v>
      </c>
      <c r="C2005" s="32" t="s">
        <v>6030</v>
      </c>
      <c r="D2005" s="32" t="s">
        <v>10577</v>
      </c>
      <c r="E2005" s="96" t="s">
        <v>10576</v>
      </c>
      <c r="F2005" s="31">
        <v>36</v>
      </c>
      <c r="G2005" s="31">
        <v>1</v>
      </c>
      <c r="H2005" s="31" t="s">
        <v>10578</v>
      </c>
      <c r="I2005" s="31" t="s">
        <v>10579</v>
      </c>
      <c r="J2005" s="33" t="str">
        <f t="shared" si="31"/>
        <v>https://aiche.onlinelibrary.wiley.com/doi/abs/10.1002/prs.11825</v>
      </c>
    </row>
    <row r="2006" spans="1:10" ht="47.5" customHeight="1" x14ac:dyDescent="0.35">
      <c r="A2006" s="31">
        <v>2005</v>
      </c>
      <c r="B2006" s="31">
        <v>2017</v>
      </c>
      <c r="C2006" s="32" t="s">
        <v>6030</v>
      </c>
      <c r="D2006" s="32" t="s">
        <v>10581</v>
      </c>
      <c r="E2006" s="96" t="s">
        <v>10580</v>
      </c>
      <c r="F2006" s="31">
        <v>36</v>
      </c>
      <c r="G2006" s="31">
        <v>1</v>
      </c>
      <c r="H2006" s="31" t="s">
        <v>10582</v>
      </c>
      <c r="I2006" s="31" t="s">
        <v>10583</v>
      </c>
      <c r="J2006" s="33" t="str">
        <f t="shared" si="31"/>
        <v>https://aiche.onlinelibrary.wiley.com/doi/abs/10.1002/prs.11827</v>
      </c>
    </row>
    <row r="2007" spans="1:10" ht="47.5" customHeight="1" x14ac:dyDescent="0.35">
      <c r="A2007" s="31">
        <v>2006</v>
      </c>
      <c r="B2007" s="31">
        <v>2017</v>
      </c>
      <c r="C2007" s="32" t="s">
        <v>6030</v>
      </c>
      <c r="D2007" s="32" t="s">
        <v>10585</v>
      </c>
      <c r="E2007" s="96" t="s">
        <v>10584</v>
      </c>
      <c r="F2007" s="31">
        <v>36</v>
      </c>
      <c r="G2007" s="31">
        <v>1</v>
      </c>
      <c r="H2007" s="31" t="s">
        <v>10586</v>
      </c>
      <c r="I2007" s="31" t="s">
        <v>10587</v>
      </c>
      <c r="J2007" s="33" t="str">
        <f t="shared" si="31"/>
        <v>https://aiche.onlinelibrary.wiley.com/doi/abs/10.1002/prs.11822</v>
      </c>
    </row>
    <row r="2008" spans="1:10" ht="47.5" customHeight="1" x14ac:dyDescent="0.35">
      <c r="A2008" s="31">
        <v>2007</v>
      </c>
      <c r="B2008" s="31">
        <v>2017</v>
      </c>
      <c r="C2008" s="32" t="s">
        <v>6030</v>
      </c>
      <c r="D2008" s="32" t="s">
        <v>10588</v>
      </c>
      <c r="E2008" s="96" t="s">
        <v>10232</v>
      </c>
      <c r="F2008" s="31">
        <v>36</v>
      </c>
      <c r="G2008" s="31">
        <v>1</v>
      </c>
      <c r="H2008" s="31" t="s">
        <v>9663</v>
      </c>
      <c r="I2008" s="31" t="s">
        <v>10589</v>
      </c>
      <c r="J2008" s="33" t="str">
        <f t="shared" si="31"/>
        <v>https://aiche.onlinelibrary.wiley.com/doi/abs/10.1002/prs.11872</v>
      </c>
    </row>
    <row r="2009" spans="1:10" ht="47.5" customHeight="1" x14ac:dyDescent="0.35">
      <c r="A2009" s="31">
        <v>2008</v>
      </c>
      <c r="B2009" s="31">
        <v>2017</v>
      </c>
      <c r="C2009" s="32" t="s">
        <v>6030</v>
      </c>
      <c r="D2009" s="32" t="s">
        <v>10590</v>
      </c>
      <c r="E2009" s="96" t="s">
        <v>1553</v>
      </c>
      <c r="F2009" s="31">
        <v>36</v>
      </c>
      <c r="G2009" s="31">
        <v>1</v>
      </c>
      <c r="H2009" s="31" t="s">
        <v>9897</v>
      </c>
      <c r="I2009" s="31" t="s">
        <v>10591</v>
      </c>
      <c r="J2009" s="33" t="str">
        <f t="shared" si="31"/>
        <v>https://aiche.onlinelibrary.wiley.com/doi/abs/10.1002/prs.11879</v>
      </c>
    </row>
    <row r="2010" spans="1:10" ht="47.5" customHeight="1" x14ac:dyDescent="0.35">
      <c r="A2010" s="31">
        <v>2009</v>
      </c>
      <c r="B2010" s="31">
        <v>2017</v>
      </c>
      <c r="C2010" s="32" t="s">
        <v>6030</v>
      </c>
      <c r="D2010" s="32" t="s">
        <v>10592</v>
      </c>
      <c r="E2010" s="96"/>
      <c r="F2010" s="31">
        <v>36</v>
      </c>
      <c r="G2010" s="31">
        <v>1</v>
      </c>
      <c r="H2010" s="31" t="s">
        <v>10364</v>
      </c>
      <c r="I2010" s="31" t="s">
        <v>10593</v>
      </c>
      <c r="J2010" s="33" t="str">
        <f t="shared" si="31"/>
        <v>https://aiche.onlinelibrary.wiley.com/doi/abs/10.1002/prs.11882</v>
      </c>
    </row>
    <row r="2011" spans="1:10" ht="47.5" customHeight="1" x14ac:dyDescent="0.35">
      <c r="A2011" s="31">
        <v>2010</v>
      </c>
      <c r="B2011" s="31">
        <v>2017</v>
      </c>
      <c r="C2011" s="32" t="s">
        <v>6030</v>
      </c>
      <c r="D2011" s="32" t="s">
        <v>10536</v>
      </c>
      <c r="E2011" s="96"/>
      <c r="F2011" s="31">
        <v>36</v>
      </c>
      <c r="G2011" s="31">
        <v>2</v>
      </c>
      <c r="H2011" s="31" t="s">
        <v>10594</v>
      </c>
      <c r="I2011" s="31" t="s">
        <v>10595</v>
      </c>
      <c r="J2011" s="33" t="str">
        <f t="shared" si="31"/>
        <v>https://aiche.onlinelibrary.wiley.com/doi/abs/10.1002/prs.11845</v>
      </c>
    </row>
    <row r="2012" spans="1:10" ht="47.5" customHeight="1" x14ac:dyDescent="0.35">
      <c r="A2012" s="31">
        <v>2011</v>
      </c>
      <c r="B2012" s="31">
        <v>2017</v>
      </c>
      <c r="C2012" s="32" t="s">
        <v>6030</v>
      </c>
      <c r="D2012" s="32" t="s">
        <v>10597</v>
      </c>
      <c r="E2012" s="96" t="s">
        <v>10596</v>
      </c>
      <c r="F2012" s="31">
        <v>36</v>
      </c>
      <c r="G2012" s="31">
        <v>2</v>
      </c>
      <c r="H2012" s="31" t="s">
        <v>10598</v>
      </c>
      <c r="I2012" s="31" t="s">
        <v>10599</v>
      </c>
      <c r="J2012" s="33" t="str">
        <f t="shared" si="31"/>
        <v>https://aiche.onlinelibrary.wiley.com/doi/abs/10.1002/prs.11895</v>
      </c>
    </row>
    <row r="2013" spans="1:10" ht="47.5" customHeight="1" x14ac:dyDescent="0.35">
      <c r="A2013" s="31">
        <v>2012</v>
      </c>
      <c r="B2013" s="31">
        <v>2017</v>
      </c>
      <c r="C2013" s="32" t="s">
        <v>6030</v>
      </c>
      <c r="D2013" s="32" t="s">
        <v>10600</v>
      </c>
      <c r="E2013" s="96" t="s">
        <v>10479</v>
      </c>
      <c r="F2013" s="31">
        <v>36</v>
      </c>
      <c r="G2013" s="31">
        <v>2</v>
      </c>
      <c r="H2013" s="31" t="s">
        <v>10601</v>
      </c>
      <c r="I2013" s="31" t="s">
        <v>10602</v>
      </c>
      <c r="J2013" s="33" t="str">
        <f t="shared" si="31"/>
        <v>https://aiche.onlinelibrary.wiley.com/doi/abs/10.1002/prs.11894</v>
      </c>
    </row>
    <row r="2014" spans="1:10" ht="47.5" customHeight="1" x14ac:dyDescent="0.35">
      <c r="A2014" s="31">
        <v>2013</v>
      </c>
      <c r="B2014" s="31">
        <v>2017</v>
      </c>
      <c r="C2014" s="32" t="s">
        <v>6030</v>
      </c>
      <c r="D2014" s="32" t="s">
        <v>10604</v>
      </c>
      <c r="E2014" s="96" t="s">
        <v>10603</v>
      </c>
      <c r="F2014" s="31">
        <v>36</v>
      </c>
      <c r="G2014" s="31">
        <v>2</v>
      </c>
      <c r="H2014" s="31" t="s">
        <v>10605</v>
      </c>
      <c r="I2014" s="31" t="s">
        <v>10606</v>
      </c>
      <c r="J2014" s="33" t="str">
        <f t="shared" si="31"/>
        <v>https://aiche.onlinelibrary.wiley.com/doi/abs/10.1002/prs.11865</v>
      </c>
    </row>
    <row r="2015" spans="1:10" ht="47.5" customHeight="1" x14ac:dyDescent="0.35">
      <c r="A2015" s="31">
        <v>2014</v>
      </c>
      <c r="B2015" s="31">
        <v>2017</v>
      </c>
      <c r="C2015" s="32" t="s">
        <v>6030</v>
      </c>
      <c r="D2015" s="32" t="s">
        <v>10608</v>
      </c>
      <c r="E2015" s="96" t="s">
        <v>10607</v>
      </c>
      <c r="F2015" s="31">
        <v>36</v>
      </c>
      <c r="G2015" s="31">
        <v>2</v>
      </c>
      <c r="H2015" s="31" t="s">
        <v>10609</v>
      </c>
      <c r="I2015" s="31" t="s">
        <v>10610</v>
      </c>
      <c r="J2015" s="33" t="str">
        <f t="shared" si="31"/>
        <v>https://aiche.onlinelibrary.wiley.com/doi/abs/10.1002/prs.11863</v>
      </c>
    </row>
    <row r="2016" spans="1:10" ht="47.5" customHeight="1" x14ac:dyDescent="0.35">
      <c r="A2016" s="31">
        <v>2015</v>
      </c>
      <c r="B2016" s="31">
        <v>2017</v>
      </c>
      <c r="C2016" s="32" t="s">
        <v>6030</v>
      </c>
      <c r="D2016" s="32" t="s">
        <v>10612</v>
      </c>
      <c r="E2016" s="96" t="s">
        <v>10611</v>
      </c>
      <c r="F2016" s="31">
        <v>36</v>
      </c>
      <c r="G2016" s="31">
        <v>2</v>
      </c>
      <c r="H2016" s="31" t="s">
        <v>10613</v>
      </c>
      <c r="I2016" s="31" t="s">
        <v>10614</v>
      </c>
      <c r="J2016" s="33" t="str">
        <f t="shared" si="31"/>
        <v>https://aiche.onlinelibrary.wiley.com/doi/abs/10.1002/prs.11832</v>
      </c>
    </row>
    <row r="2017" spans="1:10" ht="47.5" customHeight="1" x14ac:dyDescent="0.35">
      <c r="A2017" s="31">
        <v>2016</v>
      </c>
      <c r="B2017" s="31">
        <v>2017</v>
      </c>
      <c r="C2017" s="32" t="s">
        <v>6030</v>
      </c>
      <c r="D2017" s="32" t="s">
        <v>10616</v>
      </c>
      <c r="E2017" s="96" t="s">
        <v>10615</v>
      </c>
      <c r="F2017" s="31">
        <v>36</v>
      </c>
      <c r="G2017" s="31">
        <v>2</v>
      </c>
      <c r="H2017" s="31" t="s">
        <v>10617</v>
      </c>
      <c r="I2017" s="31" t="s">
        <v>10618</v>
      </c>
      <c r="J2017" s="33" t="str">
        <f t="shared" si="31"/>
        <v>https://aiche.onlinelibrary.wiley.com/doi/abs/10.1002/prs.11834</v>
      </c>
    </row>
    <row r="2018" spans="1:10" ht="47.5" customHeight="1" x14ac:dyDescent="0.35">
      <c r="A2018" s="31">
        <v>2017</v>
      </c>
      <c r="B2018" s="31">
        <v>2017</v>
      </c>
      <c r="C2018" s="32" t="s">
        <v>6030</v>
      </c>
      <c r="D2018" s="32" t="s">
        <v>10619</v>
      </c>
      <c r="E2018" s="96" t="s">
        <v>10096</v>
      </c>
      <c r="F2018" s="31">
        <v>36</v>
      </c>
      <c r="G2018" s="31">
        <v>2</v>
      </c>
      <c r="H2018" s="31" t="s">
        <v>10620</v>
      </c>
      <c r="I2018" s="31" t="s">
        <v>10621</v>
      </c>
      <c r="J2018" s="33" t="str">
        <f t="shared" si="31"/>
        <v>https://aiche.onlinelibrary.wiley.com/doi/abs/10.1002/prs.11835</v>
      </c>
    </row>
    <row r="2019" spans="1:10" ht="47.5" customHeight="1" x14ac:dyDescent="0.35">
      <c r="A2019" s="31">
        <v>2018</v>
      </c>
      <c r="B2019" s="31">
        <v>2017</v>
      </c>
      <c r="C2019" s="32" t="s">
        <v>6030</v>
      </c>
      <c r="D2019" s="32" t="s">
        <v>10622</v>
      </c>
      <c r="E2019" s="96" t="s">
        <v>10522</v>
      </c>
      <c r="F2019" s="31">
        <v>36</v>
      </c>
      <c r="G2019" s="31">
        <v>2</v>
      </c>
      <c r="H2019" s="31" t="s">
        <v>10623</v>
      </c>
      <c r="I2019" s="31" t="s">
        <v>10624</v>
      </c>
      <c r="J2019" s="33" t="str">
        <f t="shared" si="31"/>
        <v>https://aiche.onlinelibrary.wiley.com/doi/abs/10.1002/prs.11840</v>
      </c>
    </row>
    <row r="2020" spans="1:10" ht="47.5" customHeight="1" x14ac:dyDescent="0.35">
      <c r="A2020" s="31">
        <v>2019</v>
      </c>
      <c r="B2020" s="31">
        <v>2017</v>
      </c>
      <c r="C2020" s="32" t="s">
        <v>6030</v>
      </c>
      <c r="D2020" s="32" t="s">
        <v>10626</v>
      </c>
      <c r="E2020" s="96" t="s">
        <v>10625</v>
      </c>
      <c r="F2020" s="31">
        <v>36</v>
      </c>
      <c r="G2020" s="31">
        <v>2</v>
      </c>
      <c r="H2020" s="31" t="s">
        <v>10627</v>
      </c>
      <c r="I2020" s="31" t="s">
        <v>10628</v>
      </c>
      <c r="J2020" s="33" t="str">
        <f t="shared" si="31"/>
        <v>https://aiche.onlinelibrary.wiley.com/doi/abs/10.1002/prs.11854</v>
      </c>
    </row>
    <row r="2021" spans="1:10" ht="47.5" customHeight="1" x14ac:dyDescent="0.35">
      <c r="A2021" s="31">
        <v>2020</v>
      </c>
      <c r="B2021" s="31">
        <v>2017</v>
      </c>
      <c r="C2021" s="32" t="s">
        <v>6030</v>
      </c>
      <c r="D2021" s="32" t="s">
        <v>10630</v>
      </c>
      <c r="E2021" s="96" t="s">
        <v>10629</v>
      </c>
      <c r="F2021" s="31">
        <v>36</v>
      </c>
      <c r="G2021" s="31">
        <v>2</v>
      </c>
      <c r="H2021" s="31" t="s">
        <v>10631</v>
      </c>
      <c r="I2021" s="31" t="s">
        <v>10632</v>
      </c>
      <c r="J2021" s="33" t="str">
        <f t="shared" si="31"/>
        <v>https://aiche.onlinelibrary.wiley.com/doi/abs/10.1002/prs.11855</v>
      </c>
    </row>
    <row r="2022" spans="1:10" ht="47.5" customHeight="1" x14ac:dyDescent="0.35">
      <c r="A2022" s="31">
        <v>2021</v>
      </c>
      <c r="B2022" s="31">
        <v>2017</v>
      </c>
      <c r="C2022" s="32" t="s">
        <v>6030</v>
      </c>
      <c r="D2022" s="32" t="s">
        <v>10634</v>
      </c>
      <c r="E2022" s="96" t="s">
        <v>10633</v>
      </c>
      <c r="F2022" s="31">
        <v>36</v>
      </c>
      <c r="G2022" s="31">
        <v>2</v>
      </c>
      <c r="H2022" s="31" t="s">
        <v>10635</v>
      </c>
      <c r="I2022" s="31" t="s">
        <v>10636</v>
      </c>
      <c r="J2022" s="33" t="str">
        <f t="shared" si="31"/>
        <v>https://aiche.onlinelibrary.wiley.com/doi/abs/10.1002/prs.11860</v>
      </c>
    </row>
    <row r="2023" spans="1:10" ht="47.5" customHeight="1" x14ac:dyDescent="0.35">
      <c r="A2023" s="31">
        <v>2022</v>
      </c>
      <c r="B2023" s="31">
        <v>2017</v>
      </c>
      <c r="C2023" s="32" t="s">
        <v>6030</v>
      </c>
      <c r="D2023" s="32" t="s">
        <v>10637</v>
      </c>
      <c r="E2023" s="96" t="s">
        <v>1553</v>
      </c>
      <c r="F2023" s="31">
        <v>36</v>
      </c>
      <c r="G2023" s="31">
        <v>2</v>
      </c>
      <c r="H2023" s="31" t="s">
        <v>10638</v>
      </c>
      <c r="I2023" s="31" t="s">
        <v>10639</v>
      </c>
      <c r="J2023" s="33" t="str">
        <f t="shared" si="31"/>
        <v>https://aiche.onlinelibrary.wiley.com/doi/abs/10.1002/prs.11893</v>
      </c>
    </row>
    <row r="2024" spans="1:10" ht="47.5" customHeight="1" x14ac:dyDescent="0.35">
      <c r="A2024" s="31">
        <v>2023</v>
      </c>
      <c r="B2024" s="31">
        <v>2017</v>
      </c>
      <c r="C2024" s="32" t="s">
        <v>6030</v>
      </c>
      <c r="D2024" s="32" t="s">
        <v>10640</v>
      </c>
      <c r="E2024" s="96" t="s">
        <v>1553</v>
      </c>
      <c r="F2024" s="31">
        <v>36</v>
      </c>
      <c r="G2024" s="31">
        <v>2</v>
      </c>
      <c r="H2024" s="31" t="s">
        <v>6428</v>
      </c>
      <c r="I2024" s="31" t="s">
        <v>10641</v>
      </c>
      <c r="J2024" s="33" t="str">
        <f t="shared" si="31"/>
        <v>https://aiche.onlinelibrary.wiley.com/doi/abs/10.1002/prs.11896</v>
      </c>
    </row>
    <row r="2025" spans="1:10" ht="47.5" customHeight="1" x14ac:dyDescent="0.35">
      <c r="A2025" s="31">
        <v>2024</v>
      </c>
      <c r="B2025" s="31">
        <v>2017</v>
      </c>
      <c r="C2025" s="32" t="s">
        <v>6030</v>
      </c>
      <c r="D2025" s="32" t="s">
        <v>10536</v>
      </c>
      <c r="E2025" s="96"/>
      <c r="F2025" s="31">
        <v>36</v>
      </c>
      <c r="G2025" s="31">
        <v>3</v>
      </c>
      <c r="H2025" s="31" t="s">
        <v>10642</v>
      </c>
      <c r="I2025" s="31" t="s">
        <v>10643</v>
      </c>
      <c r="J2025" s="33" t="str">
        <f t="shared" si="31"/>
        <v>https://aiche.onlinelibrary.wiley.com/doi/abs/10.1002/prs.11847</v>
      </c>
    </row>
    <row r="2026" spans="1:10" ht="47.5" customHeight="1" x14ac:dyDescent="0.35">
      <c r="A2026" s="31">
        <v>2025</v>
      </c>
      <c r="B2026" s="31">
        <v>2017</v>
      </c>
      <c r="C2026" s="32" t="s">
        <v>6030</v>
      </c>
      <c r="D2026" s="32" t="s">
        <v>10645</v>
      </c>
      <c r="E2026" s="96" t="s">
        <v>10644</v>
      </c>
      <c r="F2026" s="31">
        <v>36</v>
      </c>
      <c r="G2026" s="31">
        <v>3</v>
      </c>
      <c r="H2026" s="31" t="s">
        <v>10646</v>
      </c>
      <c r="I2026" s="31" t="s">
        <v>10647</v>
      </c>
      <c r="J2026" s="33" t="str">
        <f t="shared" si="31"/>
        <v>https://aiche.onlinelibrary.wiley.com/doi/abs/10.1002/prs.11899</v>
      </c>
    </row>
    <row r="2027" spans="1:10" ht="47.5" customHeight="1" x14ac:dyDescent="0.35">
      <c r="A2027" s="31">
        <v>2026</v>
      </c>
      <c r="B2027" s="31">
        <v>2017</v>
      </c>
      <c r="C2027" s="32" t="s">
        <v>6030</v>
      </c>
      <c r="D2027" s="32" t="s">
        <v>10649</v>
      </c>
      <c r="E2027" s="96" t="s">
        <v>10648</v>
      </c>
      <c r="F2027" s="31">
        <v>36</v>
      </c>
      <c r="G2027" s="31">
        <v>3</v>
      </c>
      <c r="H2027" s="31" t="s">
        <v>10650</v>
      </c>
      <c r="I2027" s="31" t="s">
        <v>10651</v>
      </c>
      <c r="J2027" s="33" t="str">
        <f t="shared" si="31"/>
        <v>https://aiche.onlinelibrary.wiley.com/doi/abs/10.1002/prs.11867</v>
      </c>
    </row>
    <row r="2028" spans="1:10" ht="47.5" customHeight="1" x14ac:dyDescent="0.35">
      <c r="A2028" s="31">
        <v>2027</v>
      </c>
      <c r="B2028" s="31">
        <v>2017</v>
      </c>
      <c r="C2028" s="32" t="s">
        <v>6030</v>
      </c>
      <c r="D2028" s="32" t="s">
        <v>10653</v>
      </c>
      <c r="E2028" s="96" t="s">
        <v>10652</v>
      </c>
      <c r="F2028" s="31">
        <v>36</v>
      </c>
      <c r="G2028" s="31">
        <v>3</v>
      </c>
      <c r="H2028" s="31" t="s">
        <v>10654</v>
      </c>
      <c r="I2028" s="31" t="s">
        <v>10655</v>
      </c>
      <c r="J2028" s="33" t="str">
        <f t="shared" si="31"/>
        <v>https://aiche.onlinelibrary.wiley.com/doi/abs/10.1002/prs.11852</v>
      </c>
    </row>
    <row r="2029" spans="1:10" ht="47.5" customHeight="1" x14ac:dyDescent="0.35">
      <c r="A2029" s="31">
        <v>2028</v>
      </c>
      <c r="B2029" s="31">
        <v>2017</v>
      </c>
      <c r="C2029" s="32" t="s">
        <v>6030</v>
      </c>
      <c r="D2029" s="32" t="s">
        <v>10657</v>
      </c>
      <c r="E2029" s="96" t="s">
        <v>10656</v>
      </c>
      <c r="F2029" s="31">
        <v>36</v>
      </c>
      <c r="G2029" s="31">
        <v>3</v>
      </c>
      <c r="H2029" s="31" t="s">
        <v>10658</v>
      </c>
      <c r="I2029" s="31" t="s">
        <v>10659</v>
      </c>
      <c r="J2029" s="33" t="str">
        <f t="shared" si="31"/>
        <v>https://aiche.onlinelibrary.wiley.com/doi/abs/10.1002/prs.11870</v>
      </c>
    </row>
    <row r="2030" spans="1:10" ht="47.5" customHeight="1" x14ac:dyDescent="0.35">
      <c r="A2030" s="31">
        <v>2029</v>
      </c>
      <c r="B2030" s="31">
        <v>2017</v>
      </c>
      <c r="C2030" s="32" t="s">
        <v>6030</v>
      </c>
      <c r="D2030" s="32" t="s">
        <v>10661</v>
      </c>
      <c r="E2030" s="96" t="s">
        <v>10660</v>
      </c>
      <c r="F2030" s="31">
        <v>36</v>
      </c>
      <c r="G2030" s="31">
        <v>3</v>
      </c>
      <c r="H2030" s="31" t="s">
        <v>10662</v>
      </c>
      <c r="I2030" s="31" t="s">
        <v>10663</v>
      </c>
      <c r="J2030" s="33" t="str">
        <f t="shared" si="31"/>
        <v>https://aiche.onlinelibrary.wiley.com/doi/abs/10.1002/prs.11869</v>
      </c>
    </row>
    <row r="2031" spans="1:10" ht="47.5" customHeight="1" x14ac:dyDescent="0.35">
      <c r="A2031" s="31">
        <v>2030</v>
      </c>
      <c r="B2031" s="31">
        <v>2017</v>
      </c>
      <c r="C2031" s="32" t="s">
        <v>6030</v>
      </c>
      <c r="D2031" s="32" t="s">
        <v>10665</v>
      </c>
      <c r="E2031" s="96" t="s">
        <v>10664</v>
      </c>
      <c r="F2031" s="31">
        <v>36</v>
      </c>
      <c r="G2031" s="31">
        <v>3</v>
      </c>
      <c r="H2031" s="31" t="s">
        <v>8002</v>
      </c>
      <c r="I2031" s="31" t="s">
        <v>10666</v>
      </c>
      <c r="J2031" s="33" t="str">
        <f t="shared" si="31"/>
        <v>https://aiche.onlinelibrary.wiley.com/doi/abs/10.1002/prs.11868</v>
      </c>
    </row>
    <row r="2032" spans="1:10" ht="47.5" customHeight="1" x14ac:dyDescent="0.35">
      <c r="A2032" s="31">
        <v>2031</v>
      </c>
      <c r="B2032" s="31">
        <v>2017</v>
      </c>
      <c r="C2032" s="32" t="s">
        <v>6030</v>
      </c>
      <c r="D2032" s="32" t="s">
        <v>10667</v>
      </c>
      <c r="E2032" s="96" t="s">
        <v>8120</v>
      </c>
      <c r="F2032" s="31">
        <v>36</v>
      </c>
      <c r="G2032" s="31">
        <v>3</v>
      </c>
      <c r="H2032" s="31" t="s">
        <v>8552</v>
      </c>
      <c r="I2032" s="31" t="s">
        <v>10668</v>
      </c>
      <c r="J2032" s="33" t="str">
        <f t="shared" si="31"/>
        <v>https://aiche.onlinelibrary.wiley.com/doi/abs/10.1002/prs.11871</v>
      </c>
    </row>
    <row r="2033" spans="1:10" ht="47.5" customHeight="1" x14ac:dyDescent="0.35">
      <c r="A2033" s="31">
        <v>2032</v>
      </c>
      <c r="B2033" s="31">
        <v>2017</v>
      </c>
      <c r="C2033" s="32" t="s">
        <v>6030</v>
      </c>
      <c r="D2033" s="32" t="s">
        <v>10670</v>
      </c>
      <c r="E2033" s="96" t="s">
        <v>10669</v>
      </c>
      <c r="F2033" s="31">
        <v>36</v>
      </c>
      <c r="G2033" s="31">
        <v>3</v>
      </c>
      <c r="H2033" s="31" t="s">
        <v>7808</v>
      </c>
      <c r="I2033" s="31" t="s">
        <v>10671</v>
      </c>
      <c r="J2033" s="33" t="str">
        <f t="shared" si="31"/>
        <v>https://aiche.onlinelibrary.wiley.com/doi/abs/10.1002/prs.11873</v>
      </c>
    </row>
    <row r="2034" spans="1:10" ht="47.5" customHeight="1" x14ac:dyDescent="0.35">
      <c r="A2034" s="31">
        <v>2033</v>
      </c>
      <c r="B2034" s="31">
        <v>2017</v>
      </c>
      <c r="C2034" s="32" t="s">
        <v>6030</v>
      </c>
      <c r="D2034" s="32" t="s">
        <v>10673</v>
      </c>
      <c r="E2034" s="96" t="s">
        <v>10672</v>
      </c>
      <c r="F2034" s="31">
        <v>36</v>
      </c>
      <c r="G2034" s="31">
        <v>3</v>
      </c>
      <c r="H2034" s="31" t="s">
        <v>10674</v>
      </c>
      <c r="I2034" s="31" t="s">
        <v>10675</v>
      </c>
      <c r="J2034" s="33" t="str">
        <f t="shared" si="31"/>
        <v>https://aiche.onlinelibrary.wiley.com/doi/abs/10.1002/prs.11874</v>
      </c>
    </row>
    <row r="2035" spans="1:10" ht="47.5" customHeight="1" x14ac:dyDescent="0.35">
      <c r="A2035" s="31">
        <v>2034</v>
      </c>
      <c r="B2035" s="31">
        <v>2017</v>
      </c>
      <c r="C2035" s="32" t="s">
        <v>6030</v>
      </c>
      <c r="D2035" s="32" t="s">
        <v>10677</v>
      </c>
      <c r="E2035" s="96" t="s">
        <v>10676</v>
      </c>
      <c r="F2035" s="31">
        <v>36</v>
      </c>
      <c r="G2035" s="31">
        <v>3</v>
      </c>
      <c r="H2035" s="31" t="s">
        <v>10678</v>
      </c>
      <c r="I2035" s="31" t="s">
        <v>10679</v>
      </c>
      <c r="J2035" s="33" t="str">
        <f t="shared" si="31"/>
        <v>https://aiche.onlinelibrary.wiley.com/doi/abs/10.1002/prs.11875</v>
      </c>
    </row>
    <row r="2036" spans="1:10" ht="47.5" customHeight="1" x14ac:dyDescent="0.35">
      <c r="A2036" s="31">
        <v>2035</v>
      </c>
      <c r="B2036" s="31">
        <v>2017</v>
      </c>
      <c r="C2036" s="32" t="s">
        <v>6030</v>
      </c>
      <c r="D2036" s="32" t="s">
        <v>10681</v>
      </c>
      <c r="E2036" s="96" t="s">
        <v>10680</v>
      </c>
      <c r="F2036" s="31">
        <v>36</v>
      </c>
      <c r="G2036" s="31">
        <v>3</v>
      </c>
      <c r="H2036" s="31" t="s">
        <v>10682</v>
      </c>
      <c r="I2036" s="31" t="s">
        <v>10683</v>
      </c>
      <c r="J2036" s="33" t="str">
        <f t="shared" si="31"/>
        <v>https://aiche.onlinelibrary.wiley.com/doi/abs/10.1002/prs.11876</v>
      </c>
    </row>
    <row r="2037" spans="1:10" ht="47.5" customHeight="1" x14ac:dyDescent="0.35">
      <c r="A2037" s="31">
        <v>2036</v>
      </c>
      <c r="B2037" s="31">
        <v>2017</v>
      </c>
      <c r="C2037" s="32" t="s">
        <v>6030</v>
      </c>
      <c r="D2037" s="32" t="s">
        <v>10685</v>
      </c>
      <c r="E2037" s="96" t="s">
        <v>10684</v>
      </c>
      <c r="F2037" s="31">
        <v>36</v>
      </c>
      <c r="G2037" s="31">
        <v>3</v>
      </c>
      <c r="H2037" s="31" t="s">
        <v>10686</v>
      </c>
      <c r="I2037" s="112" t="s">
        <v>10687</v>
      </c>
      <c r="J2037" s="33" t="str">
        <f t="shared" si="31"/>
        <v>https://aiche.onlinelibrary.wiley.com/doi/abs/10.1002/prs.11902</v>
      </c>
    </row>
    <row r="2038" spans="1:10" ht="47.5" customHeight="1" x14ac:dyDescent="0.35">
      <c r="A2038" s="31">
        <v>2037</v>
      </c>
      <c r="B2038" s="31">
        <v>2017</v>
      </c>
      <c r="C2038" s="32" t="s">
        <v>6030</v>
      </c>
      <c r="D2038" s="32" t="s">
        <v>10688</v>
      </c>
      <c r="E2038" s="96" t="s">
        <v>1553</v>
      </c>
      <c r="F2038" s="31">
        <v>36</v>
      </c>
      <c r="G2038" s="31">
        <v>3</v>
      </c>
      <c r="H2038" s="31" t="s">
        <v>10689</v>
      </c>
      <c r="I2038" s="31" t="s">
        <v>10690</v>
      </c>
      <c r="J2038" s="33" t="str">
        <f t="shared" si="31"/>
        <v>https://aiche.onlinelibrary.wiley.com/doi/abs/10.1002/prs.11900</v>
      </c>
    </row>
    <row r="2039" spans="1:10" ht="47.5" customHeight="1" x14ac:dyDescent="0.35">
      <c r="A2039" s="31">
        <v>2038</v>
      </c>
      <c r="B2039" s="31">
        <v>2017</v>
      </c>
      <c r="C2039" s="32" t="s">
        <v>6030</v>
      </c>
      <c r="D2039" s="32" t="s">
        <v>5946</v>
      </c>
      <c r="E2039" s="96"/>
      <c r="F2039" s="31">
        <v>36</v>
      </c>
      <c r="G2039" s="31">
        <v>3</v>
      </c>
      <c r="H2039" s="31" t="s">
        <v>10691</v>
      </c>
      <c r="I2039" s="31" t="s">
        <v>10692</v>
      </c>
      <c r="J2039" s="33" t="str">
        <f t="shared" si="31"/>
        <v>https://aiche.onlinelibrary.wiley.com/doi/abs/10.1002/prs.11911</v>
      </c>
    </row>
    <row r="2040" spans="1:10" ht="47.5" customHeight="1" x14ac:dyDescent="0.35">
      <c r="A2040" s="31">
        <v>2039</v>
      </c>
      <c r="B2040" s="31">
        <v>2017</v>
      </c>
      <c r="C2040" s="32" t="s">
        <v>6030</v>
      </c>
      <c r="D2040" s="32" t="s">
        <v>10693</v>
      </c>
      <c r="E2040" s="96"/>
      <c r="F2040" s="31">
        <v>36</v>
      </c>
      <c r="G2040" s="31">
        <v>3</v>
      </c>
      <c r="H2040" s="31" t="s">
        <v>10694</v>
      </c>
      <c r="I2040" s="31" t="s">
        <v>10695</v>
      </c>
      <c r="J2040" s="33" t="str">
        <f t="shared" si="31"/>
        <v>https://aiche.onlinelibrary.wiley.com/doi/abs/10.1002/prs.11910</v>
      </c>
    </row>
    <row r="2041" spans="1:10" ht="47.5" customHeight="1" x14ac:dyDescent="0.35">
      <c r="A2041" s="31">
        <v>2040</v>
      </c>
      <c r="B2041" s="31">
        <v>2017</v>
      </c>
      <c r="C2041" s="32" t="s">
        <v>6030</v>
      </c>
      <c r="D2041" s="32" t="s">
        <v>10696</v>
      </c>
      <c r="E2041" s="96" t="s">
        <v>1553</v>
      </c>
      <c r="F2041" s="31">
        <v>36</v>
      </c>
      <c r="G2041" s="31">
        <v>3</v>
      </c>
      <c r="H2041" s="31" t="s">
        <v>9804</v>
      </c>
      <c r="I2041" s="31" t="s">
        <v>10697</v>
      </c>
      <c r="J2041" s="33" t="str">
        <f t="shared" si="31"/>
        <v>https://aiche.onlinelibrary.wiley.com/doi/abs/10.1002/prs.11916</v>
      </c>
    </row>
    <row r="2042" spans="1:10" ht="47.5" customHeight="1" x14ac:dyDescent="0.35">
      <c r="A2042" s="31">
        <v>2041</v>
      </c>
      <c r="B2042" s="31">
        <v>2017</v>
      </c>
      <c r="C2042" s="32" t="s">
        <v>6030</v>
      </c>
      <c r="D2042" s="32" t="s">
        <v>10536</v>
      </c>
      <c r="E2042" s="96"/>
      <c r="F2042" s="31">
        <v>36</v>
      </c>
      <c r="G2042" s="31">
        <v>4</v>
      </c>
      <c r="H2042" s="31" t="s">
        <v>10698</v>
      </c>
      <c r="I2042" s="31" t="s">
        <v>10699</v>
      </c>
      <c r="J2042" s="33" t="str">
        <f t="shared" si="31"/>
        <v>https://aiche.onlinelibrary.wiley.com/doi/abs/10.1002/prs.11849</v>
      </c>
    </row>
    <row r="2043" spans="1:10" ht="47.5" customHeight="1" x14ac:dyDescent="0.35">
      <c r="A2043" s="31">
        <v>2042</v>
      </c>
      <c r="B2043" s="31">
        <v>2017</v>
      </c>
      <c r="C2043" s="32" t="s">
        <v>6030</v>
      </c>
      <c r="D2043" s="32" t="s">
        <v>10700</v>
      </c>
      <c r="E2043" s="96" t="s">
        <v>1553</v>
      </c>
      <c r="F2043" s="31">
        <v>36</v>
      </c>
      <c r="G2043" s="31">
        <v>4</v>
      </c>
      <c r="H2043" s="31" t="s">
        <v>10701</v>
      </c>
      <c r="I2043" s="31" t="s">
        <v>10702</v>
      </c>
      <c r="J2043" s="33" t="str">
        <f t="shared" si="31"/>
        <v>https://aiche.onlinelibrary.wiley.com/doi/abs/10.1002/prs.11938</v>
      </c>
    </row>
    <row r="2044" spans="1:10" ht="47.5" customHeight="1" x14ac:dyDescent="0.35">
      <c r="A2044" s="31">
        <v>2043</v>
      </c>
      <c r="B2044" s="31">
        <v>2017</v>
      </c>
      <c r="C2044" s="32" t="s">
        <v>6030</v>
      </c>
      <c r="D2044" s="32" t="s">
        <v>10704</v>
      </c>
      <c r="E2044" s="96" t="s">
        <v>10703</v>
      </c>
      <c r="F2044" s="31">
        <v>36</v>
      </c>
      <c r="G2044" s="31">
        <v>4</v>
      </c>
      <c r="H2044" s="31" t="s">
        <v>10705</v>
      </c>
      <c r="I2044" s="31" t="s">
        <v>10706</v>
      </c>
      <c r="J2044" s="33" t="str">
        <f t="shared" si="31"/>
        <v>https://aiche.onlinelibrary.wiley.com/doi/abs/10.1002/prs.11941</v>
      </c>
    </row>
    <row r="2045" spans="1:10" ht="47.5" customHeight="1" x14ac:dyDescent="0.35">
      <c r="A2045" s="31">
        <v>2044</v>
      </c>
      <c r="B2045" s="31">
        <v>2017</v>
      </c>
      <c r="C2045" s="32" t="s">
        <v>6030</v>
      </c>
      <c r="D2045" s="32" t="s">
        <v>10708</v>
      </c>
      <c r="E2045" s="96" t="s">
        <v>10707</v>
      </c>
      <c r="F2045" s="31">
        <v>36</v>
      </c>
      <c r="G2045" s="31">
        <v>4</v>
      </c>
      <c r="H2045" s="31" t="s">
        <v>10709</v>
      </c>
      <c r="I2045" s="31" t="s">
        <v>10710</v>
      </c>
      <c r="J2045" s="33" t="str">
        <f t="shared" si="31"/>
        <v>https://aiche.onlinelibrary.wiley.com/doi/abs/10.1002/prs.11908</v>
      </c>
    </row>
    <row r="2046" spans="1:10" ht="47.5" customHeight="1" x14ac:dyDescent="0.35">
      <c r="A2046" s="31">
        <v>2045</v>
      </c>
      <c r="B2046" s="31">
        <v>2017</v>
      </c>
      <c r="C2046" s="32" t="s">
        <v>6030</v>
      </c>
      <c r="D2046" s="32" t="s">
        <v>10712</v>
      </c>
      <c r="E2046" s="96" t="s">
        <v>10711</v>
      </c>
      <c r="F2046" s="31">
        <v>36</v>
      </c>
      <c r="G2046" s="31">
        <v>4</v>
      </c>
      <c r="H2046" s="31" t="s">
        <v>10713</v>
      </c>
      <c r="I2046" s="31" t="s">
        <v>10714</v>
      </c>
      <c r="J2046" s="33" t="str">
        <f t="shared" si="31"/>
        <v>https://aiche.onlinelibrary.wiley.com/doi/abs/10.1002/prs.11881</v>
      </c>
    </row>
    <row r="2047" spans="1:10" ht="47.5" customHeight="1" x14ac:dyDescent="0.35">
      <c r="A2047" s="31">
        <v>2046</v>
      </c>
      <c r="B2047" s="31">
        <v>2017</v>
      </c>
      <c r="C2047" s="32" t="s">
        <v>6030</v>
      </c>
      <c r="D2047" s="32" t="s">
        <v>10716</v>
      </c>
      <c r="E2047" s="96" t="s">
        <v>10715</v>
      </c>
      <c r="F2047" s="31">
        <v>36</v>
      </c>
      <c r="G2047" s="31">
        <v>4</v>
      </c>
      <c r="H2047" s="31" t="s">
        <v>10717</v>
      </c>
      <c r="I2047" s="31" t="s">
        <v>10718</v>
      </c>
      <c r="J2047" s="33" t="str">
        <f t="shared" si="31"/>
        <v>https://aiche.onlinelibrary.wiley.com/doi/abs/10.1002/prs.11891</v>
      </c>
    </row>
    <row r="2048" spans="1:10" ht="47.5" customHeight="1" x14ac:dyDescent="0.35">
      <c r="A2048" s="31">
        <v>2047</v>
      </c>
      <c r="B2048" s="31">
        <v>2017</v>
      </c>
      <c r="C2048" s="32" t="s">
        <v>6030</v>
      </c>
      <c r="D2048" s="32" t="s">
        <v>10720</v>
      </c>
      <c r="E2048" s="96" t="s">
        <v>10719</v>
      </c>
      <c r="F2048" s="31">
        <v>36</v>
      </c>
      <c r="G2048" s="31">
        <v>4</v>
      </c>
      <c r="H2048" s="31" t="s">
        <v>10721</v>
      </c>
      <c r="I2048" s="31" t="s">
        <v>10722</v>
      </c>
      <c r="J2048" s="33" t="str">
        <f t="shared" si="31"/>
        <v>https://aiche.onlinelibrary.wiley.com/doi/abs/10.1002/prs.11912</v>
      </c>
    </row>
    <row r="2049" spans="1:10" ht="47.5" customHeight="1" x14ac:dyDescent="0.35">
      <c r="A2049" s="31">
        <v>2048</v>
      </c>
      <c r="B2049" s="31">
        <v>2017</v>
      </c>
      <c r="C2049" s="32" t="s">
        <v>6030</v>
      </c>
      <c r="D2049" s="32" t="s">
        <v>10724</v>
      </c>
      <c r="E2049" s="96" t="s">
        <v>10723</v>
      </c>
      <c r="F2049" s="31">
        <v>36</v>
      </c>
      <c r="G2049" s="31">
        <v>4</v>
      </c>
      <c r="H2049" s="31" t="s">
        <v>10725</v>
      </c>
      <c r="I2049" s="31" t="s">
        <v>10726</v>
      </c>
      <c r="J2049" s="33" t="str">
        <f t="shared" si="31"/>
        <v>https://aiche.onlinelibrary.wiley.com/doi/abs/10.1002/prs.11877</v>
      </c>
    </row>
    <row r="2050" spans="1:10" ht="47.5" customHeight="1" x14ac:dyDescent="0.35">
      <c r="A2050" s="31">
        <v>2049</v>
      </c>
      <c r="B2050" s="31">
        <v>2017</v>
      </c>
      <c r="C2050" s="32" t="s">
        <v>6030</v>
      </c>
      <c r="D2050" s="32" t="s">
        <v>10728</v>
      </c>
      <c r="E2050" s="96" t="s">
        <v>10727</v>
      </c>
      <c r="F2050" s="31">
        <v>36</v>
      </c>
      <c r="G2050" s="31">
        <v>4</v>
      </c>
      <c r="H2050" s="31" t="s">
        <v>10729</v>
      </c>
      <c r="I2050" s="31" t="s">
        <v>10730</v>
      </c>
      <c r="J2050" s="33" t="str">
        <f t="shared" si="31"/>
        <v>https://aiche.onlinelibrary.wiley.com/doi/abs/10.1002/prs.11878</v>
      </c>
    </row>
    <row r="2051" spans="1:10" ht="47.5" customHeight="1" x14ac:dyDescent="0.35">
      <c r="A2051" s="31">
        <v>2050</v>
      </c>
      <c r="B2051" s="31">
        <v>2017</v>
      </c>
      <c r="C2051" s="32" t="s">
        <v>6030</v>
      </c>
      <c r="D2051" s="32" t="s">
        <v>10732</v>
      </c>
      <c r="E2051" s="96" t="s">
        <v>10731</v>
      </c>
      <c r="F2051" s="31">
        <v>36</v>
      </c>
      <c r="G2051" s="31">
        <v>4</v>
      </c>
      <c r="H2051" s="31" t="s">
        <v>10733</v>
      </c>
      <c r="I2051" s="31" t="s">
        <v>10734</v>
      </c>
      <c r="J2051" s="33" t="str">
        <f t="shared" ref="J2051:J2114" si="32">HYPERLINK(I2051)</f>
        <v>https://aiche.onlinelibrary.wiley.com/doi/abs/10.1002/prs.11880</v>
      </c>
    </row>
    <row r="2052" spans="1:10" ht="47.5" customHeight="1" x14ac:dyDescent="0.35">
      <c r="A2052" s="31">
        <v>2051</v>
      </c>
      <c r="B2052" s="31">
        <v>2017</v>
      </c>
      <c r="C2052" s="32" t="s">
        <v>6030</v>
      </c>
      <c r="D2052" s="32" t="s">
        <v>10736</v>
      </c>
      <c r="E2052" s="96" t="s">
        <v>10735</v>
      </c>
      <c r="F2052" s="31">
        <v>36</v>
      </c>
      <c r="G2052" s="31">
        <v>4</v>
      </c>
      <c r="H2052" s="31" t="s">
        <v>10516</v>
      </c>
      <c r="I2052" s="31" t="s">
        <v>10737</v>
      </c>
      <c r="J2052" s="33" t="str">
        <f t="shared" si="32"/>
        <v>https://aiche.onlinelibrary.wiley.com/doi/abs/10.1002/prs.11886</v>
      </c>
    </row>
    <row r="2053" spans="1:10" ht="47.5" customHeight="1" x14ac:dyDescent="0.35">
      <c r="A2053" s="31">
        <v>2052</v>
      </c>
      <c r="B2053" s="31">
        <v>2017</v>
      </c>
      <c r="C2053" s="32" t="s">
        <v>6030</v>
      </c>
      <c r="D2053" s="32" t="s">
        <v>10739</v>
      </c>
      <c r="E2053" s="96" t="s">
        <v>10738</v>
      </c>
      <c r="F2053" s="31">
        <v>36</v>
      </c>
      <c r="G2053" s="31">
        <v>4</v>
      </c>
      <c r="H2053" s="31" t="s">
        <v>10740</v>
      </c>
      <c r="I2053" s="31" t="s">
        <v>10741</v>
      </c>
      <c r="J2053" s="33" t="str">
        <f t="shared" si="32"/>
        <v>https://aiche.onlinelibrary.wiley.com/doi/abs/10.1002/prs.11889</v>
      </c>
    </row>
    <row r="2054" spans="1:10" ht="47.5" customHeight="1" x14ac:dyDescent="0.35">
      <c r="A2054" s="31">
        <v>2053</v>
      </c>
      <c r="B2054" s="31">
        <v>2017</v>
      </c>
      <c r="C2054" s="32" t="s">
        <v>6030</v>
      </c>
      <c r="D2054" s="32" t="s">
        <v>10743</v>
      </c>
      <c r="E2054" s="96" t="s">
        <v>10742</v>
      </c>
      <c r="F2054" s="31">
        <v>36</v>
      </c>
      <c r="G2054" s="31">
        <v>4</v>
      </c>
      <c r="H2054" s="31" t="s">
        <v>10744</v>
      </c>
      <c r="I2054" s="31" t="s">
        <v>10745</v>
      </c>
      <c r="J2054" s="33" t="str">
        <f t="shared" si="32"/>
        <v>https://aiche.onlinelibrary.wiley.com/doi/abs/10.1002/prs.11887</v>
      </c>
    </row>
    <row r="2055" spans="1:10" ht="47.5" customHeight="1" x14ac:dyDescent="0.35">
      <c r="A2055" s="31">
        <v>2054</v>
      </c>
      <c r="B2055" s="31">
        <v>2017</v>
      </c>
      <c r="C2055" s="32" t="s">
        <v>6030</v>
      </c>
      <c r="D2055" s="32" t="s">
        <v>10747</v>
      </c>
      <c r="E2055" s="96" t="s">
        <v>10746</v>
      </c>
      <c r="F2055" s="31">
        <v>36</v>
      </c>
      <c r="G2055" s="31">
        <v>4</v>
      </c>
      <c r="H2055" s="31" t="s">
        <v>10748</v>
      </c>
      <c r="I2055" s="31" t="s">
        <v>10749</v>
      </c>
      <c r="J2055" s="33" t="str">
        <f t="shared" si="32"/>
        <v>https://aiche.onlinelibrary.wiley.com/doi/abs/10.1002/prs.11885</v>
      </c>
    </row>
    <row r="2056" spans="1:10" ht="47.5" customHeight="1" x14ac:dyDescent="0.35">
      <c r="A2056" s="31">
        <v>2055</v>
      </c>
      <c r="B2056" s="31">
        <v>2017</v>
      </c>
      <c r="C2056" s="32" t="s">
        <v>6030</v>
      </c>
      <c r="D2056" s="32" t="s">
        <v>10750</v>
      </c>
      <c r="E2056" s="96" t="s">
        <v>1553</v>
      </c>
      <c r="F2056" s="31">
        <v>36</v>
      </c>
      <c r="G2056" s="31">
        <v>4</v>
      </c>
      <c r="H2056" s="31" t="s">
        <v>10751</v>
      </c>
      <c r="I2056" s="31" t="s">
        <v>10752</v>
      </c>
      <c r="J2056" s="33" t="str">
        <f t="shared" si="32"/>
        <v>https://aiche.onlinelibrary.wiley.com/doi/abs/10.1002/prs.11939</v>
      </c>
    </row>
    <row r="2057" spans="1:10" ht="47.5" customHeight="1" x14ac:dyDescent="0.35">
      <c r="A2057" s="31">
        <v>2056</v>
      </c>
      <c r="B2057" s="31">
        <v>2018</v>
      </c>
      <c r="C2057" s="32" t="s">
        <v>6030</v>
      </c>
      <c r="D2057" s="32" t="s">
        <v>10536</v>
      </c>
      <c r="E2057" s="96"/>
      <c r="F2057" s="31">
        <v>37</v>
      </c>
      <c r="G2057" s="31">
        <v>1</v>
      </c>
      <c r="H2057" s="31" t="s">
        <v>5851</v>
      </c>
      <c r="I2057" s="31" t="s">
        <v>10753</v>
      </c>
      <c r="J2057" s="33" t="str">
        <f t="shared" si="32"/>
        <v>https://aiche.onlinelibrary.wiley.com/doi/abs/10.1002/prs.11920</v>
      </c>
    </row>
    <row r="2058" spans="1:10" ht="47.5" customHeight="1" x14ac:dyDescent="0.35">
      <c r="A2058" s="31">
        <v>2057</v>
      </c>
      <c r="B2058" s="31">
        <v>2018</v>
      </c>
      <c r="C2058" s="32" t="s">
        <v>6030</v>
      </c>
      <c r="D2058" s="32" t="s">
        <v>10754</v>
      </c>
      <c r="E2058" s="96" t="s">
        <v>7076</v>
      </c>
      <c r="F2058" s="31">
        <v>37</v>
      </c>
      <c r="G2058" s="31">
        <v>1</v>
      </c>
      <c r="H2058" s="31" t="s">
        <v>6171</v>
      </c>
      <c r="I2058" s="31" t="s">
        <v>10755</v>
      </c>
      <c r="J2058" s="33" t="str">
        <f t="shared" si="32"/>
        <v>https://aiche.onlinelibrary.wiley.com/doi/abs/10.1002/prs.11961</v>
      </c>
    </row>
    <row r="2059" spans="1:10" ht="47.5" customHeight="1" x14ac:dyDescent="0.35">
      <c r="A2059" s="31">
        <v>2058</v>
      </c>
      <c r="B2059" s="31">
        <v>2018</v>
      </c>
      <c r="C2059" s="32" t="s">
        <v>6030</v>
      </c>
      <c r="D2059" s="32" t="s">
        <v>10756</v>
      </c>
      <c r="E2059" s="96" t="s">
        <v>10002</v>
      </c>
      <c r="F2059" s="31">
        <v>37</v>
      </c>
      <c r="G2059" s="31">
        <v>1</v>
      </c>
      <c r="H2059" s="31" t="s">
        <v>10757</v>
      </c>
      <c r="I2059" s="31" t="s">
        <v>10758</v>
      </c>
      <c r="J2059" s="33" t="str">
        <f t="shared" si="32"/>
        <v>https://aiche.onlinelibrary.wiley.com/doi/abs/10.1002/prs.11959</v>
      </c>
    </row>
    <row r="2060" spans="1:10" ht="47.5" customHeight="1" x14ac:dyDescent="0.35">
      <c r="A2060" s="31">
        <v>2059</v>
      </c>
      <c r="B2060" s="31">
        <v>2018</v>
      </c>
      <c r="C2060" s="32" t="s">
        <v>6030</v>
      </c>
      <c r="D2060" s="32" t="s">
        <v>10760</v>
      </c>
      <c r="E2060" s="96" t="s">
        <v>10759</v>
      </c>
      <c r="F2060" s="31">
        <v>37</v>
      </c>
      <c r="G2060" s="31">
        <v>1</v>
      </c>
      <c r="H2060" s="31" t="s">
        <v>10761</v>
      </c>
      <c r="I2060" s="31" t="s">
        <v>10762</v>
      </c>
      <c r="J2060" s="33" t="str">
        <f t="shared" si="32"/>
        <v>https://aiche.onlinelibrary.wiley.com/doi/abs/10.1002/prs.11904</v>
      </c>
    </row>
    <row r="2061" spans="1:10" ht="47.5" customHeight="1" x14ac:dyDescent="0.35">
      <c r="A2061" s="31">
        <v>2060</v>
      </c>
      <c r="B2061" s="31">
        <v>2018</v>
      </c>
      <c r="C2061" s="32" t="s">
        <v>6030</v>
      </c>
      <c r="D2061" s="32" t="s">
        <v>10763</v>
      </c>
      <c r="E2061" s="96" t="s">
        <v>3155</v>
      </c>
      <c r="F2061" s="31">
        <v>37</v>
      </c>
      <c r="G2061" s="31">
        <v>1</v>
      </c>
      <c r="H2061" s="31" t="s">
        <v>6971</v>
      </c>
      <c r="I2061" s="31" t="s">
        <v>10764</v>
      </c>
      <c r="J2061" s="33" t="str">
        <f t="shared" si="32"/>
        <v>https://aiche.onlinelibrary.wiley.com/doi/abs/10.1002/prs.11943</v>
      </c>
    </row>
    <row r="2062" spans="1:10" ht="47.5" customHeight="1" x14ac:dyDescent="0.35">
      <c r="A2062" s="31">
        <v>2061</v>
      </c>
      <c r="B2062" s="31">
        <v>2018</v>
      </c>
      <c r="C2062" s="32" t="s">
        <v>6030</v>
      </c>
      <c r="D2062" s="32" t="s">
        <v>10765</v>
      </c>
      <c r="E2062" s="96" t="s">
        <v>10134</v>
      </c>
      <c r="F2062" s="31">
        <v>37</v>
      </c>
      <c r="G2062" s="31">
        <v>1</v>
      </c>
      <c r="H2062" s="31" t="s">
        <v>10766</v>
      </c>
      <c r="I2062" s="31" t="s">
        <v>10767</v>
      </c>
      <c r="J2062" s="33" t="str">
        <f t="shared" si="32"/>
        <v>https://aiche.onlinelibrary.wiley.com/doi/abs/10.1002/prs.11954</v>
      </c>
    </row>
    <row r="2063" spans="1:10" ht="47.5" customHeight="1" x14ac:dyDescent="0.35">
      <c r="A2063" s="31">
        <v>2062</v>
      </c>
      <c r="B2063" s="31">
        <v>2018</v>
      </c>
      <c r="C2063" s="32" t="s">
        <v>6030</v>
      </c>
      <c r="D2063" s="32" t="s">
        <v>10769</v>
      </c>
      <c r="E2063" s="96" t="s">
        <v>10768</v>
      </c>
      <c r="F2063" s="31">
        <v>37</v>
      </c>
      <c r="G2063" s="31">
        <v>1</v>
      </c>
      <c r="H2063" s="31" t="s">
        <v>9612</v>
      </c>
      <c r="I2063" s="31" t="s">
        <v>10770</v>
      </c>
      <c r="J2063" s="33" t="str">
        <f t="shared" si="32"/>
        <v>https://aiche.onlinelibrary.wiley.com/doi/abs/10.1002/prs.11892</v>
      </c>
    </row>
    <row r="2064" spans="1:10" ht="47.5" customHeight="1" x14ac:dyDescent="0.35">
      <c r="A2064" s="31">
        <v>2063</v>
      </c>
      <c r="B2064" s="31">
        <v>2018</v>
      </c>
      <c r="C2064" s="32" t="s">
        <v>6030</v>
      </c>
      <c r="D2064" s="32" t="s">
        <v>10772</v>
      </c>
      <c r="E2064" s="96" t="s">
        <v>10771</v>
      </c>
      <c r="F2064" s="31">
        <v>37</v>
      </c>
      <c r="G2064" s="31">
        <v>1</v>
      </c>
      <c r="H2064" s="31" t="s">
        <v>9616</v>
      </c>
      <c r="I2064" s="31" t="s">
        <v>10773</v>
      </c>
      <c r="J2064" s="33" t="str">
        <f t="shared" si="32"/>
        <v>https://aiche.onlinelibrary.wiley.com/doi/abs/10.1002/prs.11898</v>
      </c>
    </row>
    <row r="2065" spans="1:10" ht="47.5" customHeight="1" x14ac:dyDescent="0.35">
      <c r="A2065" s="31">
        <v>2064</v>
      </c>
      <c r="B2065" s="31">
        <v>2018</v>
      </c>
      <c r="C2065" s="32" t="s">
        <v>6030</v>
      </c>
      <c r="D2065" s="32" t="s">
        <v>10774</v>
      </c>
      <c r="E2065" s="96" t="s">
        <v>3922</v>
      </c>
      <c r="F2065" s="31">
        <v>37</v>
      </c>
      <c r="G2065" s="31">
        <v>1</v>
      </c>
      <c r="H2065" s="31" t="s">
        <v>9869</v>
      </c>
      <c r="I2065" s="31" t="s">
        <v>10775</v>
      </c>
      <c r="J2065" s="33" t="str">
        <f t="shared" si="32"/>
        <v>https://aiche.onlinelibrary.wiley.com/doi/abs/10.1002/prs.11905</v>
      </c>
    </row>
    <row r="2066" spans="1:10" ht="47.5" customHeight="1" x14ac:dyDescent="0.35">
      <c r="A2066" s="31">
        <v>2065</v>
      </c>
      <c r="B2066" s="31">
        <v>2018</v>
      </c>
      <c r="C2066" s="32" t="s">
        <v>6030</v>
      </c>
      <c r="D2066" s="32" t="s">
        <v>10777</v>
      </c>
      <c r="E2066" s="96" t="s">
        <v>10776</v>
      </c>
      <c r="F2066" s="31">
        <v>37</v>
      </c>
      <c r="G2066" s="31">
        <v>1</v>
      </c>
      <c r="H2066" s="31" t="s">
        <v>10778</v>
      </c>
      <c r="I2066" s="31" t="s">
        <v>10779</v>
      </c>
      <c r="J2066" s="33" t="str">
        <f t="shared" si="32"/>
        <v>https://aiche.onlinelibrary.wiley.com/doi/abs/10.1002/prs.11930</v>
      </c>
    </row>
    <row r="2067" spans="1:10" ht="47.5" customHeight="1" x14ac:dyDescent="0.35">
      <c r="A2067" s="31">
        <v>2066</v>
      </c>
      <c r="B2067" s="31">
        <v>2018</v>
      </c>
      <c r="C2067" s="32" t="s">
        <v>6030</v>
      </c>
      <c r="D2067" s="32" t="s">
        <v>10781</v>
      </c>
      <c r="E2067" s="96" t="s">
        <v>10780</v>
      </c>
      <c r="F2067" s="31">
        <v>37</v>
      </c>
      <c r="G2067" s="31">
        <v>1</v>
      </c>
      <c r="H2067" s="31" t="s">
        <v>10782</v>
      </c>
      <c r="I2067" s="31" t="s">
        <v>10783</v>
      </c>
      <c r="J2067" s="33" t="str">
        <f t="shared" si="32"/>
        <v>https://aiche.onlinelibrary.wiley.com/doi/abs/10.1002/prs.11909</v>
      </c>
    </row>
    <row r="2068" spans="1:10" ht="47.5" customHeight="1" x14ac:dyDescent="0.35">
      <c r="A2068" s="31">
        <v>2067</v>
      </c>
      <c r="B2068" s="31">
        <v>2018</v>
      </c>
      <c r="C2068" s="32" t="s">
        <v>6030</v>
      </c>
      <c r="D2068" s="32" t="s">
        <v>10785</v>
      </c>
      <c r="E2068" s="96" t="s">
        <v>10784</v>
      </c>
      <c r="F2068" s="31">
        <v>37</v>
      </c>
      <c r="G2068" s="31">
        <v>1</v>
      </c>
      <c r="H2068" s="31" t="s">
        <v>10786</v>
      </c>
      <c r="I2068" s="31" t="s">
        <v>10787</v>
      </c>
      <c r="J2068" s="33" t="str">
        <f t="shared" si="32"/>
        <v>https://aiche.onlinelibrary.wiley.com/doi/abs/10.1002/prs.11897</v>
      </c>
    </row>
    <row r="2069" spans="1:10" ht="47.5" customHeight="1" x14ac:dyDescent="0.35">
      <c r="A2069" s="31">
        <v>2068</v>
      </c>
      <c r="B2069" s="31">
        <v>2018</v>
      </c>
      <c r="C2069" s="32" t="s">
        <v>6030</v>
      </c>
      <c r="D2069" s="32" t="s">
        <v>10789</v>
      </c>
      <c r="E2069" s="96" t="s">
        <v>10788</v>
      </c>
      <c r="F2069" s="31">
        <v>37</v>
      </c>
      <c r="G2069" s="31">
        <v>1</v>
      </c>
      <c r="H2069" s="31" t="s">
        <v>1416</v>
      </c>
      <c r="I2069" s="31" t="s">
        <v>10790</v>
      </c>
      <c r="J2069" s="33" t="str">
        <f t="shared" si="32"/>
        <v>https://aiche.onlinelibrary.wiley.com/doi/abs/10.1002/prs.11929</v>
      </c>
    </row>
    <row r="2070" spans="1:10" ht="47.5" customHeight="1" x14ac:dyDescent="0.35">
      <c r="A2070" s="31">
        <v>2069</v>
      </c>
      <c r="B2070" s="31">
        <v>2018</v>
      </c>
      <c r="C2070" s="32" t="s">
        <v>6030</v>
      </c>
      <c r="D2070" s="32" t="s">
        <v>10791</v>
      </c>
      <c r="E2070" s="96" t="s">
        <v>10430</v>
      </c>
      <c r="F2070" s="31">
        <v>37</v>
      </c>
      <c r="G2070" s="31">
        <v>1</v>
      </c>
      <c r="H2070" s="31" t="s">
        <v>10792</v>
      </c>
      <c r="I2070" s="31" t="s">
        <v>10793</v>
      </c>
      <c r="J2070" s="33" t="str">
        <f t="shared" si="32"/>
        <v>https://aiche.onlinelibrary.wiley.com/doi/abs/10.1002/prs.11913</v>
      </c>
    </row>
    <row r="2071" spans="1:10" ht="47.5" customHeight="1" x14ac:dyDescent="0.35">
      <c r="A2071" s="31">
        <v>2070</v>
      </c>
      <c r="B2071" s="31">
        <v>2018</v>
      </c>
      <c r="C2071" s="32" t="s">
        <v>6030</v>
      </c>
      <c r="D2071" s="32" t="s">
        <v>10795</v>
      </c>
      <c r="E2071" s="96" t="s">
        <v>10794</v>
      </c>
      <c r="F2071" s="31">
        <v>37</v>
      </c>
      <c r="G2071" s="31">
        <v>1</v>
      </c>
      <c r="H2071" s="31" t="s">
        <v>6717</v>
      </c>
      <c r="I2071" s="31" t="s">
        <v>10796</v>
      </c>
      <c r="J2071" s="33" t="str">
        <f t="shared" si="32"/>
        <v>https://aiche.onlinelibrary.wiley.com/doi/abs/10.1002/prs.11890</v>
      </c>
    </row>
    <row r="2072" spans="1:10" ht="47.5" customHeight="1" x14ac:dyDescent="0.35">
      <c r="A2072" s="31">
        <v>2071</v>
      </c>
      <c r="B2072" s="31">
        <v>2018</v>
      </c>
      <c r="C2072" s="32" t="s">
        <v>6030</v>
      </c>
      <c r="D2072" s="32" t="s">
        <v>10797</v>
      </c>
      <c r="E2072" s="96" t="s">
        <v>10232</v>
      </c>
      <c r="F2072" s="31">
        <v>37</v>
      </c>
      <c r="G2072" s="31">
        <v>1</v>
      </c>
      <c r="H2072" s="31" t="s">
        <v>10798</v>
      </c>
      <c r="I2072" s="31" t="s">
        <v>10799</v>
      </c>
      <c r="J2072" s="33" t="str">
        <f t="shared" si="32"/>
        <v>https://aiche.onlinelibrary.wiley.com/doi/abs/10.1002/prs.11957</v>
      </c>
    </row>
    <row r="2073" spans="1:10" ht="47.5" customHeight="1" x14ac:dyDescent="0.35">
      <c r="A2073" s="31">
        <v>2072</v>
      </c>
      <c r="B2073" s="31">
        <v>2018</v>
      </c>
      <c r="C2073" s="32" t="s">
        <v>6030</v>
      </c>
      <c r="D2073" s="32" t="s">
        <v>10800</v>
      </c>
      <c r="E2073" s="96" t="s">
        <v>10232</v>
      </c>
      <c r="F2073" s="31">
        <v>37</v>
      </c>
      <c r="G2073" s="31">
        <v>1</v>
      </c>
      <c r="H2073" s="31" t="s">
        <v>10801</v>
      </c>
      <c r="I2073" s="31" t="s">
        <v>10802</v>
      </c>
      <c r="J2073" s="33" t="str">
        <f t="shared" si="32"/>
        <v>https://aiche.onlinelibrary.wiley.com/doi/abs/10.1002/prs.11960</v>
      </c>
    </row>
    <row r="2074" spans="1:10" ht="47.5" customHeight="1" x14ac:dyDescent="0.35">
      <c r="A2074" s="31">
        <v>2073</v>
      </c>
      <c r="B2074" s="31">
        <v>2018</v>
      </c>
      <c r="C2074" s="32" t="s">
        <v>6030</v>
      </c>
      <c r="D2074" s="32" t="s">
        <v>9650</v>
      </c>
      <c r="E2074" s="96" t="s">
        <v>1553</v>
      </c>
      <c r="F2074" s="31">
        <v>37</v>
      </c>
      <c r="G2074" s="31">
        <v>1</v>
      </c>
      <c r="H2074" s="31" t="s">
        <v>10803</v>
      </c>
      <c r="I2074" s="31" t="s">
        <v>10804</v>
      </c>
      <c r="J2074" s="33" t="str">
        <f t="shared" si="32"/>
        <v>https://aiche.onlinelibrary.wiley.com/doi/abs/10.1002/prs.11962</v>
      </c>
    </row>
    <row r="2075" spans="1:10" ht="47.5" customHeight="1" x14ac:dyDescent="0.35">
      <c r="A2075" s="31">
        <v>2074</v>
      </c>
      <c r="B2075" s="31">
        <v>2018</v>
      </c>
      <c r="C2075" s="32" t="s">
        <v>6030</v>
      </c>
      <c r="D2075" s="32" t="s">
        <v>10536</v>
      </c>
      <c r="E2075" s="96"/>
      <c r="F2075" s="31">
        <v>37</v>
      </c>
      <c r="G2075" s="31">
        <v>2</v>
      </c>
      <c r="H2075" s="31" t="s">
        <v>6549</v>
      </c>
      <c r="I2075" s="31" t="s">
        <v>10805</v>
      </c>
      <c r="J2075" s="33" t="str">
        <f t="shared" si="32"/>
        <v>https://aiche.onlinelibrary.wiley.com/doi/abs/10.1002/prs.11922</v>
      </c>
    </row>
    <row r="2076" spans="1:10" ht="47.5" customHeight="1" x14ac:dyDescent="0.35">
      <c r="A2076" s="31">
        <v>2075</v>
      </c>
      <c r="B2076" s="31">
        <v>2018</v>
      </c>
      <c r="C2076" s="32" t="s">
        <v>6030</v>
      </c>
      <c r="D2076" s="32" t="s">
        <v>10806</v>
      </c>
      <c r="E2076" s="96" t="s">
        <v>7076</v>
      </c>
      <c r="F2076" s="31">
        <v>37</v>
      </c>
      <c r="G2076" s="31">
        <v>2</v>
      </c>
      <c r="H2076" s="31" t="s">
        <v>8647</v>
      </c>
      <c r="I2076" s="31" t="s">
        <v>10807</v>
      </c>
      <c r="J2076" s="33" t="str">
        <f t="shared" si="32"/>
        <v>https://aiche.onlinelibrary.wiley.com/doi/abs/10.1002/prs.11976</v>
      </c>
    </row>
    <row r="2077" spans="1:10" ht="47.5" customHeight="1" x14ac:dyDescent="0.35">
      <c r="A2077" s="31">
        <v>2076</v>
      </c>
      <c r="B2077" s="31">
        <v>2018</v>
      </c>
      <c r="C2077" s="32" t="s">
        <v>6030</v>
      </c>
      <c r="D2077" s="32" t="s">
        <v>10809</v>
      </c>
      <c r="E2077" s="96" t="s">
        <v>10808</v>
      </c>
      <c r="F2077" s="31">
        <v>37</v>
      </c>
      <c r="G2077" s="31">
        <v>2</v>
      </c>
      <c r="H2077" s="31" t="s">
        <v>10810</v>
      </c>
      <c r="I2077" s="31" t="s">
        <v>10811</v>
      </c>
      <c r="J2077" s="33" t="str">
        <f t="shared" si="32"/>
        <v>https://aiche.onlinelibrary.wiley.com/doi/abs/10.1002/prs.11972</v>
      </c>
    </row>
    <row r="2078" spans="1:10" ht="47.5" customHeight="1" x14ac:dyDescent="0.35">
      <c r="A2078" s="31">
        <v>2077</v>
      </c>
      <c r="B2078" s="31">
        <v>2018</v>
      </c>
      <c r="C2078" s="32" t="s">
        <v>6030</v>
      </c>
      <c r="D2078" s="32" t="s">
        <v>10813</v>
      </c>
      <c r="E2078" s="96" t="s">
        <v>10812</v>
      </c>
      <c r="F2078" s="31">
        <v>37</v>
      </c>
      <c r="G2078" s="31">
        <v>2</v>
      </c>
      <c r="H2078" s="31" t="s">
        <v>5957</v>
      </c>
      <c r="I2078" s="31" t="s">
        <v>10814</v>
      </c>
      <c r="J2078" s="33" t="str">
        <f t="shared" si="32"/>
        <v>https://aiche.onlinelibrary.wiley.com/doi/abs/10.1002/prs.11953</v>
      </c>
    </row>
    <row r="2079" spans="1:10" ht="47.5" customHeight="1" x14ac:dyDescent="0.35">
      <c r="A2079" s="31">
        <v>2078</v>
      </c>
      <c r="B2079" s="31">
        <v>2018</v>
      </c>
      <c r="C2079" s="32" t="s">
        <v>6030</v>
      </c>
      <c r="D2079" s="32" t="s">
        <v>10815</v>
      </c>
      <c r="E2079" s="96" t="s">
        <v>3155</v>
      </c>
      <c r="F2079" s="31">
        <v>37</v>
      </c>
      <c r="G2079" s="31">
        <v>2</v>
      </c>
      <c r="H2079" s="31" t="s">
        <v>10816</v>
      </c>
      <c r="I2079" s="31" t="s">
        <v>10817</v>
      </c>
      <c r="J2079" s="33" t="str">
        <f t="shared" si="32"/>
        <v>https://aiche.onlinelibrary.wiley.com/doi/abs/10.1002/prs.11932</v>
      </c>
    </row>
    <row r="2080" spans="1:10" ht="47.5" customHeight="1" x14ac:dyDescent="0.35">
      <c r="A2080" s="31">
        <v>2079</v>
      </c>
      <c r="B2080" s="31">
        <v>2018</v>
      </c>
      <c r="C2080" s="32" t="s">
        <v>6030</v>
      </c>
      <c r="D2080" s="32" t="s">
        <v>10819</v>
      </c>
      <c r="E2080" s="96" t="s">
        <v>10818</v>
      </c>
      <c r="F2080" s="31">
        <v>37</v>
      </c>
      <c r="G2080" s="31">
        <v>2</v>
      </c>
      <c r="H2080" s="31" t="s">
        <v>10820</v>
      </c>
      <c r="I2080" s="31" t="s">
        <v>10821</v>
      </c>
      <c r="J2080" s="33" t="str">
        <f t="shared" si="32"/>
        <v>https://aiche.onlinelibrary.wiley.com/doi/abs/10.1002/prs.11936</v>
      </c>
    </row>
    <row r="2081" spans="1:10" ht="47.5" customHeight="1" x14ac:dyDescent="0.35">
      <c r="A2081" s="31">
        <v>2080</v>
      </c>
      <c r="B2081" s="31">
        <v>2018</v>
      </c>
      <c r="C2081" s="32" t="s">
        <v>6030</v>
      </c>
      <c r="D2081" s="32" t="s">
        <v>10823</v>
      </c>
      <c r="E2081" s="96" t="s">
        <v>10822</v>
      </c>
      <c r="F2081" s="31">
        <v>37</v>
      </c>
      <c r="G2081" s="31">
        <v>2</v>
      </c>
      <c r="H2081" s="31" t="s">
        <v>10824</v>
      </c>
      <c r="I2081" s="31" t="s">
        <v>10825</v>
      </c>
      <c r="J2081" s="33" t="str">
        <f t="shared" si="32"/>
        <v>https://aiche.onlinelibrary.wiley.com/doi/abs/10.1002/prs.11907</v>
      </c>
    </row>
    <row r="2082" spans="1:10" ht="47.5" customHeight="1" x14ac:dyDescent="0.35">
      <c r="A2082" s="31">
        <v>2081</v>
      </c>
      <c r="B2082" s="31">
        <v>2018</v>
      </c>
      <c r="C2082" s="32" t="s">
        <v>6030</v>
      </c>
      <c r="D2082" s="32" t="s">
        <v>10826</v>
      </c>
      <c r="E2082" s="96" t="s">
        <v>8566</v>
      </c>
      <c r="F2082" s="31">
        <v>37</v>
      </c>
      <c r="G2082" s="31">
        <v>2</v>
      </c>
      <c r="H2082" s="31" t="s">
        <v>4360</v>
      </c>
      <c r="I2082" s="31" t="s">
        <v>10827</v>
      </c>
      <c r="J2082" s="33" t="str">
        <f t="shared" si="32"/>
        <v>https://aiche.onlinelibrary.wiley.com/doi/abs/10.1002/prs.11915</v>
      </c>
    </row>
    <row r="2083" spans="1:10" ht="47.5" customHeight="1" x14ac:dyDescent="0.35">
      <c r="A2083" s="31">
        <v>2082</v>
      </c>
      <c r="B2083" s="31">
        <v>2018</v>
      </c>
      <c r="C2083" s="32" t="s">
        <v>6030</v>
      </c>
      <c r="D2083" s="32" t="s">
        <v>10829</v>
      </c>
      <c r="E2083" s="96" t="s">
        <v>10828</v>
      </c>
      <c r="F2083" s="31">
        <v>37</v>
      </c>
      <c r="G2083" s="31">
        <v>2</v>
      </c>
      <c r="H2083" s="31" t="s">
        <v>10830</v>
      </c>
      <c r="I2083" s="31" t="s">
        <v>10831</v>
      </c>
      <c r="J2083" s="33" t="str">
        <f t="shared" si="32"/>
        <v>https://aiche.onlinelibrary.wiley.com/doi/abs/10.1002/prs.11928</v>
      </c>
    </row>
    <row r="2084" spans="1:10" ht="47.5" customHeight="1" x14ac:dyDescent="0.35">
      <c r="A2084" s="31">
        <v>2083</v>
      </c>
      <c r="B2084" s="31">
        <v>2018</v>
      </c>
      <c r="C2084" s="32" t="s">
        <v>6030</v>
      </c>
      <c r="D2084" s="32" t="s">
        <v>10833</v>
      </c>
      <c r="E2084" s="96" t="s">
        <v>10832</v>
      </c>
      <c r="F2084" s="31">
        <v>37</v>
      </c>
      <c r="G2084" s="31">
        <v>2</v>
      </c>
      <c r="H2084" s="31" t="s">
        <v>4148</v>
      </c>
      <c r="I2084" s="31" t="s">
        <v>10834</v>
      </c>
      <c r="J2084" s="33" t="str">
        <f t="shared" si="32"/>
        <v>https://aiche.onlinelibrary.wiley.com/doi/abs/10.1002/prs.11901</v>
      </c>
    </row>
    <row r="2085" spans="1:10" ht="47.5" customHeight="1" x14ac:dyDescent="0.35">
      <c r="A2085" s="31">
        <v>2084</v>
      </c>
      <c r="B2085" s="31">
        <v>2018</v>
      </c>
      <c r="C2085" s="32" t="s">
        <v>6030</v>
      </c>
      <c r="D2085" s="32" t="s">
        <v>10836</v>
      </c>
      <c r="E2085" s="96" t="s">
        <v>10835</v>
      </c>
      <c r="F2085" s="31">
        <v>37</v>
      </c>
      <c r="G2085" s="31">
        <v>2</v>
      </c>
      <c r="H2085" s="31" t="s">
        <v>10837</v>
      </c>
      <c r="I2085" s="31" t="s">
        <v>10838</v>
      </c>
      <c r="J2085" s="33" t="str">
        <f t="shared" si="32"/>
        <v>https://aiche.onlinelibrary.wiley.com/doi/abs/10.1002/prs.11937</v>
      </c>
    </row>
    <row r="2086" spans="1:10" ht="47.5" customHeight="1" x14ac:dyDescent="0.35">
      <c r="A2086" s="31">
        <v>2085</v>
      </c>
      <c r="B2086" s="31">
        <v>2018</v>
      </c>
      <c r="C2086" s="32" t="s">
        <v>6030</v>
      </c>
      <c r="D2086" s="32" t="s">
        <v>10840</v>
      </c>
      <c r="E2086" s="96" t="s">
        <v>10839</v>
      </c>
      <c r="F2086" s="31">
        <v>37</v>
      </c>
      <c r="G2086" s="31">
        <v>2</v>
      </c>
      <c r="H2086" s="31" t="s">
        <v>10841</v>
      </c>
      <c r="I2086" s="31" t="s">
        <v>10842</v>
      </c>
      <c r="J2086" s="33" t="str">
        <f t="shared" si="32"/>
        <v>https://aiche.onlinelibrary.wiley.com/doi/abs/10.1002/prs.11947</v>
      </c>
    </row>
    <row r="2087" spans="1:10" ht="47.5" customHeight="1" x14ac:dyDescent="0.35">
      <c r="A2087" s="31">
        <v>2086</v>
      </c>
      <c r="B2087" s="31">
        <v>2018</v>
      </c>
      <c r="C2087" s="32" t="s">
        <v>6030</v>
      </c>
      <c r="D2087" s="32" t="s">
        <v>10844</v>
      </c>
      <c r="E2087" s="96" t="s">
        <v>10843</v>
      </c>
      <c r="F2087" s="31">
        <v>37</v>
      </c>
      <c r="G2087" s="31">
        <v>2</v>
      </c>
      <c r="H2087" s="31" t="s">
        <v>10845</v>
      </c>
      <c r="I2087" s="31" t="s">
        <v>10846</v>
      </c>
      <c r="J2087" s="33" t="str">
        <f t="shared" si="32"/>
        <v>https://aiche.onlinelibrary.wiley.com/doi/abs/10.1002/prs.11903</v>
      </c>
    </row>
    <row r="2088" spans="1:10" ht="47.5" customHeight="1" x14ac:dyDescent="0.35">
      <c r="A2088" s="31">
        <v>2087</v>
      </c>
      <c r="B2088" s="31">
        <v>2018</v>
      </c>
      <c r="C2088" s="32" t="s">
        <v>6030</v>
      </c>
      <c r="D2088" s="32" t="s">
        <v>10847</v>
      </c>
      <c r="E2088" s="96" t="s">
        <v>3922</v>
      </c>
      <c r="F2088" s="31">
        <v>37</v>
      </c>
      <c r="G2088" s="31">
        <v>2</v>
      </c>
      <c r="H2088" s="31" t="s">
        <v>10848</v>
      </c>
      <c r="I2088" s="31" t="s">
        <v>10849</v>
      </c>
      <c r="J2088" s="33" t="str">
        <f t="shared" si="32"/>
        <v>https://aiche.onlinelibrary.wiley.com/doi/abs/10.1002/prs.11906</v>
      </c>
    </row>
    <row r="2089" spans="1:10" ht="47.5" customHeight="1" x14ac:dyDescent="0.35">
      <c r="A2089" s="31">
        <v>2088</v>
      </c>
      <c r="B2089" s="31">
        <v>2018</v>
      </c>
      <c r="C2089" s="32" t="s">
        <v>6030</v>
      </c>
      <c r="D2089" s="32" t="s">
        <v>10851</v>
      </c>
      <c r="E2089" s="96" t="s">
        <v>10850</v>
      </c>
      <c r="F2089" s="31">
        <v>37</v>
      </c>
      <c r="G2089" s="31">
        <v>2</v>
      </c>
      <c r="H2089" s="31" t="s">
        <v>10852</v>
      </c>
      <c r="I2089" s="31" t="s">
        <v>10853</v>
      </c>
      <c r="J2089" s="33" t="str">
        <f t="shared" si="32"/>
        <v>https://aiche.onlinelibrary.wiley.com/doi/abs/10.1002/prs.11914</v>
      </c>
    </row>
    <row r="2090" spans="1:10" ht="47.5" customHeight="1" x14ac:dyDescent="0.35">
      <c r="A2090" s="31">
        <v>2089</v>
      </c>
      <c r="B2090" s="31">
        <v>2018</v>
      </c>
      <c r="C2090" s="32" t="s">
        <v>6030</v>
      </c>
      <c r="D2090" s="32" t="s">
        <v>10855</v>
      </c>
      <c r="E2090" s="96" t="s">
        <v>10854</v>
      </c>
      <c r="F2090" s="31">
        <v>37</v>
      </c>
      <c r="G2090" s="31">
        <v>2</v>
      </c>
      <c r="H2090" s="31" t="s">
        <v>10856</v>
      </c>
      <c r="I2090" s="31" t="s">
        <v>10857</v>
      </c>
      <c r="J2090" s="33" t="str">
        <f t="shared" si="32"/>
        <v>https://aiche.onlinelibrary.wiley.com/doi/abs/10.1002/prs.11927</v>
      </c>
    </row>
    <row r="2091" spans="1:10" ht="47.5" customHeight="1" x14ac:dyDescent="0.35">
      <c r="A2091" s="31">
        <v>2090</v>
      </c>
      <c r="B2091" s="31">
        <v>2018</v>
      </c>
      <c r="C2091" s="32" t="s">
        <v>6030</v>
      </c>
      <c r="D2091" s="32" t="s">
        <v>10859</v>
      </c>
      <c r="E2091" s="96" t="s">
        <v>10858</v>
      </c>
      <c r="F2091" s="31">
        <v>37</v>
      </c>
      <c r="G2091" s="31">
        <v>2</v>
      </c>
      <c r="H2091" s="31" t="s">
        <v>6611</v>
      </c>
      <c r="I2091" s="31" t="s">
        <v>10860</v>
      </c>
      <c r="J2091" s="33" t="str">
        <f t="shared" si="32"/>
        <v>https://aiche.onlinelibrary.wiley.com/doi/abs/10.1002/prs.11949</v>
      </c>
    </row>
    <row r="2092" spans="1:10" ht="47.5" customHeight="1" x14ac:dyDescent="0.35">
      <c r="A2092" s="31">
        <v>2091</v>
      </c>
      <c r="B2092" s="31">
        <v>2018</v>
      </c>
      <c r="C2092" s="32" t="s">
        <v>6030</v>
      </c>
      <c r="D2092" s="32" t="s">
        <v>10862</v>
      </c>
      <c r="E2092" s="96" t="s">
        <v>10861</v>
      </c>
      <c r="F2092" s="31">
        <v>37</v>
      </c>
      <c r="G2092" s="31">
        <v>2</v>
      </c>
      <c r="H2092" s="31" t="s">
        <v>8348</v>
      </c>
      <c r="I2092" s="31" t="s">
        <v>10863</v>
      </c>
      <c r="J2092" s="33" t="str">
        <f t="shared" si="32"/>
        <v>https://aiche.onlinelibrary.wiley.com/doi/abs/10.1002/prs.11935</v>
      </c>
    </row>
    <row r="2093" spans="1:10" ht="47.5" customHeight="1" x14ac:dyDescent="0.35">
      <c r="A2093" s="31">
        <v>2092</v>
      </c>
      <c r="B2093" s="31">
        <v>2018</v>
      </c>
      <c r="C2093" s="32" t="s">
        <v>6030</v>
      </c>
      <c r="D2093" s="32" t="s">
        <v>10865</v>
      </c>
      <c r="E2093" s="96" t="s">
        <v>10864</v>
      </c>
      <c r="F2093" s="31">
        <v>37</v>
      </c>
      <c r="G2093" s="31">
        <v>2</v>
      </c>
      <c r="H2093" s="31" t="s">
        <v>10866</v>
      </c>
      <c r="I2093" s="31" t="s">
        <v>10867</v>
      </c>
      <c r="J2093" s="33" t="str">
        <f t="shared" si="32"/>
        <v>https://aiche.onlinelibrary.wiley.com/doi/abs/10.1002/prs.11940</v>
      </c>
    </row>
    <row r="2094" spans="1:10" ht="47.5" customHeight="1" x14ac:dyDescent="0.35">
      <c r="A2094" s="31">
        <v>2093</v>
      </c>
      <c r="B2094" s="31">
        <v>2018</v>
      </c>
      <c r="C2094" s="32" t="s">
        <v>6030</v>
      </c>
      <c r="D2094" s="32" t="s">
        <v>10869</v>
      </c>
      <c r="E2094" s="96" t="s">
        <v>10868</v>
      </c>
      <c r="F2094" s="31">
        <v>37</v>
      </c>
      <c r="G2094" s="31">
        <v>2</v>
      </c>
      <c r="H2094" s="31" t="s">
        <v>10870</v>
      </c>
      <c r="I2094" s="31" t="s">
        <v>10871</v>
      </c>
      <c r="J2094" s="33" t="str">
        <f t="shared" si="32"/>
        <v>https://aiche.onlinelibrary.wiley.com/doi/abs/10.1002/prs.11948</v>
      </c>
    </row>
    <row r="2095" spans="1:10" ht="47.5" customHeight="1" x14ac:dyDescent="0.35">
      <c r="A2095" s="31">
        <v>2094</v>
      </c>
      <c r="B2095" s="31">
        <v>2018</v>
      </c>
      <c r="C2095" s="32" t="s">
        <v>6030</v>
      </c>
      <c r="D2095" s="32" t="s">
        <v>10873</v>
      </c>
      <c r="E2095" s="96" t="s">
        <v>10872</v>
      </c>
      <c r="F2095" s="31">
        <v>37</v>
      </c>
      <c r="G2095" s="31">
        <v>2</v>
      </c>
      <c r="H2095" s="31" t="s">
        <v>4205</v>
      </c>
      <c r="I2095" s="31" t="s">
        <v>10874</v>
      </c>
      <c r="J2095" s="33" t="str">
        <f t="shared" si="32"/>
        <v>https://aiche.onlinelibrary.wiley.com/doi/abs/10.1002/prs.11917</v>
      </c>
    </row>
    <row r="2096" spans="1:10" ht="47.5" customHeight="1" x14ac:dyDescent="0.35">
      <c r="A2096" s="31">
        <v>2095</v>
      </c>
      <c r="B2096" s="31">
        <v>2018</v>
      </c>
      <c r="C2096" s="32" t="s">
        <v>6030</v>
      </c>
      <c r="D2096" s="32" t="s">
        <v>10876</v>
      </c>
      <c r="E2096" s="96" t="s">
        <v>10875</v>
      </c>
      <c r="F2096" s="31">
        <v>37</v>
      </c>
      <c r="G2096" s="31">
        <v>2</v>
      </c>
      <c r="H2096" s="31" t="s">
        <v>10877</v>
      </c>
      <c r="I2096" s="31" t="s">
        <v>10878</v>
      </c>
      <c r="J2096" s="33" t="str">
        <f t="shared" si="32"/>
        <v>https://aiche.onlinelibrary.wiley.com/doi/abs/10.1002/prs.11931</v>
      </c>
    </row>
    <row r="2097" spans="1:10" ht="47.5" customHeight="1" x14ac:dyDescent="0.35">
      <c r="A2097" s="31">
        <v>2096</v>
      </c>
      <c r="B2097" s="31">
        <v>2018</v>
      </c>
      <c r="C2097" s="32" t="s">
        <v>6030</v>
      </c>
      <c r="D2097" s="32" t="s">
        <v>10880</v>
      </c>
      <c r="E2097" s="96" t="s">
        <v>10879</v>
      </c>
      <c r="F2097" s="31">
        <v>37</v>
      </c>
      <c r="G2097" s="31">
        <v>2</v>
      </c>
      <c r="H2097" s="31" t="s">
        <v>10881</v>
      </c>
      <c r="I2097" s="31" t="s">
        <v>10882</v>
      </c>
      <c r="J2097" s="33" t="str">
        <f t="shared" si="32"/>
        <v>https://aiche.onlinelibrary.wiley.com/doi/abs/10.1002/prs.11934</v>
      </c>
    </row>
    <row r="2098" spans="1:10" ht="47.5" customHeight="1" x14ac:dyDescent="0.35">
      <c r="A2098" s="31">
        <v>2097</v>
      </c>
      <c r="B2098" s="31">
        <v>2018</v>
      </c>
      <c r="C2098" s="32" t="s">
        <v>6030</v>
      </c>
      <c r="D2098" s="32" t="s">
        <v>10884</v>
      </c>
      <c r="E2098" s="96" t="s">
        <v>10883</v>
      </c>
      <c r="F2098" s="31">
        <v>37</v>
      </c>
      <c r="G2098" s="31">
        <v>2</v>
      </c>
      <c r="H2098" s="31" t="s">
        <v>10885</v>
      </c>
      <c r="I2098" s="31" t="s">
        <v>10886</v>
      </c>
      <c r="J2098" s="33" t="str">
        <f t="shared" si="32"/>
        <v>https://aiche.onlinelibrary.wiley.com/doi/abs/10.1002/prs.11944</v>
      </c>
    </row>
    <row r="2099" spans="1:10" ht="47.5" customHeight="1" x14ac:dyDescent="0.35">
      <c r="A2099" s="31">
        <v>2098</v>
      </c>
      <c r="B2099" s="31">
        <v>2018</v>
      </c>
      <c r="C2099" s="32" t="s">
        <v>6030</v>
      </c>
      <c r="D2099" s="32" t="s">
        <v>10888</v>
      </c>
      <c r="E2099" s="96" t="s">
        <v>10887</v>
      </c>
      <c r="F2099" s="31">
        <v>37</v>
      </c>
      <c r="G2099" s="31">
        <v>2</v>
      </c>
      <c r="H2099" s="31" t="s">
        <v>10889</v>
      </c>
      <c r="I2099" s="31" t="s">
        <v>10890</v>
      </c>
      <c r="J2099" s="33" t="str">
        <f t="shared" si="32"/>
        <v>https://aiche.onlinelibrary.wiley.com/doi/abs/10.1002/prs.11945</v>
      </c>
    </row>
    <row r="2100" spans="1:10" ht="47.5" customHeight="1" x14ac:dyDescent="0.35">
      <c r="A2100" s="31">
        <v>2099</v>
      </c>
      <c r="B2100" s="31">
        <v>2018</v>
      </c>
      <c r="C2100" s="32" t="s">
        <v>6030</v>
      </c>
      <c r="D2100" s="32" t="s">
        <v>10892</v>
      </c>
      <c r="E2100" s="96" t="s">
        <v>10891</v>
      </c>
      <c r="F2100" s="31">
        <v>37</v>
      </c>
      <c r="G2100" s="31">
        <v>2</v>
      </c>
      <c r="H2100" s="31" t="s">
        <v>10893</v>
      </c>
      <c r="I2100" s="31" t="s">
        <v>10894</v>
      </c>
      <c r="J2100" s="33" t="str">
        <f t="shared" si="32"/>
        <v>https://aiche.onlinelibrary.wiley.com/doi/abs/10.1002/prs.11933</v>
      </c>
    </row>
    <row r="2101" spans="1:10" ht="47.5" customHeight="1" x14ac:dyDescent="0.35">
      <c r="A2101" s="31">
        <v>2100</v>
      </c>
      <c r="B2101" s="31">
        <v>2018</v>
      </c>
      <c r="C2101" s="32" t="s">
        <v>6030</v>
      </c>
      <c r="D2101" s="32" t="s">
        <v>10896</v>
      </c>
      <c r="E2101" s="96" t="s">
        <v>10895</v>
      </c>
      <c r="F2101" s="31">
        <v>37</v>
      </c>
      <c r="G2101" s="31">
        <v>2</v>
      </c>
      <c r="H2101" s="31" t="s">
        <v>10897</v>
      </c>
      <c r="I2101" s="31" t="s">
        <v>10898</v>
      </c>
      <c r="J2101" s="33" t="str">
        <f t="shared" si="32"/>
        <v>https://aiche.onlinelibrary.wiley.com/doi/abs/10.1002/prs.11955</v>
      </c>
    </row>
    <row r="2102" spans="1:10" ht="47.5" customHeight="1" x14ac:dyDescent="0.35">
      <c r="A2102" s="31">
        <v>2101</v>
      </c>
      <c r="B2102" s="31">
        <v>2018</v>
      </c>
      <c r="C2102" s="32" t="s">
        <v>6030</v>
      </c>
      <c r="D2102" s="32" t="s">
        <v>10900</v>
      </c>
      <c r="E2102" s="96" t="s">
        <v>10899</v>
      </c>
      <c r="F2102" s="31">
        <v>37</v>
      </c>
      <c r="G2102" s="31">
        <v>2</v>
      </c>
      <c r="H2102" s="31" t="s">
        <v>10901</v>
      </c>
      <c r="I2102" s="31" t="s">
        <v>10902</v>
      </c>
      <c r="J2102" s="33" t="str">
        <f t="shared" si="32"/>
        <v>https://aiche.onlinelibrary.wiley.com/doi/abs/10.1002/prs.11918</v>
      </c>
    </row>
    <row r="2103" spans="1:10" ht="47.5" customHeight="1" x14ac:dyDescent="0.35">
      <c r="A2103" s="31">
        <v>2102</v>
      </c>
      <c r="B2103" s="31">
        <v>2018</v>
      </c>
      <c r="C2103" s="32" t="s">
        <v>6030</v>
      </c>
      <c r="D2103" s="32" t="s">
        <v>10903</v>
      </c>
      <c r="E2103" s="96" t="s">
        <v>1553</v>
      </c>
      <c r="F2103" s="31">
        <v>37</v>
      </c>
      <c r="G2103" s="31">
        <v>2</v>
      </c>
      <c r="H2103" s="31" t="s">
        <v>10904</v>
      </c>
      <c r="I2103" s="31" t="s">
        <v>10905</v>
      </c>
      <c r="J2103" s="33" t="str">
        <f t="shared" si="32"/>
        <v>https://aiche.onlinelibrary.wiley.com/doi/abs/10.1002/prs.11977</v>
      </c>
    </row>
    <row r="2104" spans="1:10" ht="47.5" customHeight="1" x14ac:dyDescent="0.35">
      <c r="A2104" s="31">
        <v>2103</v>
      </c>
      <c r="B2104" s="31">
        <v>2018</v>
      </c>
      <c r="C2104" s="32" t="s">
        <v>6030</v>
      </c>
      <c r="D2104" s="32" t="s">
        <v>10536</v>
      </c>
      <c r="E2104" s="96"/>
      <c r="F2104" s="31">
        <v>37</v>
      </c>
      <c r="G2104" s="31">
        <v>3</v>
      </c>
      <c r="H2104" s="31" t="s">
        <v>10701</v>
      </c>
      <c r="I2104" s="31" t="s">
        <v>10906</v>
      </c>
      <c r="J2104" s="33" t="str">
        <f t="shared" si="32"/>
        <v>https://aiche.onlinelibrary.wiley.com/doi/abs/10.1002/prs.11924</v>
      </c>
    </row>
    <row r="2105" spans="1:10" ht="47.5" customHeight="1" x14ac:dyDescent="0.35">
      <c r="A2105" s="31">
        <v>2104</v>
      </c>
      <c r="B2105" s="31">
        <v>2018</v>
      </c>
      <c r="C2105" s="32" t="s">
        <v>6030</v>
      </c>
      <c r="D2105" s="32" t="s">
        <v>10907</v>
      </c>
      <c r="E2105" s="96" t="s">
        <v>1553</v>
      </c>
      <c r="F2105" s="31">
        <v>37</v>
      </c>
      <c r="G2105" s="31">
        <v>3</v>
      </c>
      <c r="H2105" s="31" t="s">
        <v>9497</v>
      </c>
      <c r="I2105" s="31" t="s">
        <v>10908</v>
      </c>
      <c r="J2105" s="33" t="str">
        <f t="shared" si="32"/>
        <v>https://aiche.onlinelibrary.wiley.com/doi/abs/10.1002/prs.11993</v>
      </c>
    </row>
    <row r="2106" spans="1:10" ht="47.5" customHeight="1" x14ac:dyDescent="0.35">
      <c r="A2106" s="31">
        <v>2105</v>
      </c>
      <c r="B2106" s="31">
        <v>2018</v>
      </c>
      <c r="C2106" s="32" t="s">
        <v>6030</v>
      </c>
      <c r="D2106" s="32" t="s">
        <v>10907</v>
      </c>
      <c r="E2106" s="96" t="s">
        <v>10909</v>
      </c>
      <c r="F2106" s="31">
        <v>37</v>
      </c>
      <c r="G2106" s="31">
        <v>3</v>
      </c>
      <c r="H2106" s="31" t="s">
        <v>10910</v>
      </c>
      <c r="I2106" s="31" t="s">
        <v>10911</v>
      </c>
      <c r="J2106" s="33" t="str">
        <f t="shared" si="32"/>
        <v>https://aiche.onlinelibrary.wiley.com/doi/abs/10.1002/prs.11992</v>
      </c>
    </row>
    <row r="2107" spans="1:10" ht="47.5" customHeight="1" x14ac:dyDescent="0.35">
      <c r="A2107" s="31">
        <v>2106</v>
      </c>
      <c r="B2107" s="31">
        <v>2018</v>
      </c>
      <c r="C2107" s="32" t="s">
        <v>6030</v>
      </c>
      <c r="D2107" s="32" t="s">
        <v>10913</v>
      </c>
      <c r="E2107" s="96" t="s">
        <v>10912</v>
      </c>
      <c r="F2107" s="31">
        <v>37</v>
      </c>
      <c r="G2107" s="31">
        <v>3</v>
      </c>
      <c r="H2107" s="31" t="s">
        <v>10914</v>
      </c>
      <c r="I2107" s="31" t="s">
        <v>10915</v>
      </c>
      <c r="J2107" s="33" t="str">
        <f t="shared" si="32"/>
        <v>https://aiche.onlinelibrary.wiley.com/doi/abs/10.1002/prs.11963</v>
      </c>
    </row>
    <row r="2108" spans="1:10" ht="47.5" customHeight="1" x14ac:dyDescent="0.35">
      <c r="A2108" s="31">
        <v>2107</v>
      </c>
      <c r="B2108" s="31">
        <v>2018</v>
      </c>
      <c r="C2108" s="32" t="s">
        <v>6030</v>
      </c>
      <c r="D2108" s="32" t="s">
        <v>10917</v>
      </c>
      <c r="E2108" s="96" t="s">
        <v>10916</v>
      </c>
      <c r="F2108" s="31">
        <v>37</v>
      </c>
      <c r="G2108" s="31">
        <v>3</v>
      </c>
      <c r="H2108" s="31" t="s">
        <v>10918</v>
      </c>
      <c r="I2108" s="31" t="s">
        <v>10919</v>
      </c>
      <c r="J2108" s="33" t="str">
        <f t="shared" si="32"/>
        <v>https://aiche.onlinelibrary.wiley.com/doi/abs/10.1002/prs.11942</v>
      </c>
    </row>
    <row r="2109" spans="1:10" ht="47.5" customHeight="1" x14ac:dyDescent="0.35">
      <c r="A2109" s="31">
        <v>2108</v>
      </c>
      <c r="B2109" s="31">
        <v>2018</v>
      </c>
      <c r="C2109" s="32" t="s">
        <v>6030</v>
      </c>
      <c r="D2109" s="32" t="s">
        <v>10921</v>
      </c>
      <c r="E2109" s="96" t="s">
        <v>10920</v>
      </c>
      <c r="F2109" s="31">
        <v>37</v>
      </c>
      <c r="G2109" s="31">
        <v>3</v>
      </c>
      <c r="H2109" s="31" t="s">
        <v>10025</v>
      </c>
      <c r="I2109" s="31" t="s">
        <v>10922</v>
      </c>
      <c r="J2109" s="33" t="str">
        <f t="shared" si="32"/>
        <v>https://aiche.onlinelibrary.wiley.com/doi/abs/10.1002/prs.11952</v>
      </c>
    </row>
    <row r="2110" spans="1:10" ht="47.5" customHeight="1" x14ac:dyDescent="0.35">
      <c r="A2110" s="31">
        <v>2109</v>
      </c>
      <c r="B2110" s="31">
        <v>2018</v>
      </c>
      <c r="C2110" s="32" t="s">
        <v>6030</v>
      </c>
      <c r="D2110" s="32" t="s">
        <v>10924</v>
      </c>
      <c r="E2110" s="96" t="s">
        <v>10923</v>
      </c>
      <c r="F2110" s="31">
        <v>37</v>
      </c>
      <c r="G2110" s="31">
        <v>3</v>
      </c>
      <c r="H2110" s="31" t="s">
        <v>10029</v>
      </c>
      <c r="I2110" s="31" t="s">
        <v>10925</v>
      </c>
      <c r="J2110" s="33" t="str">
        <f t="shared" si="32"/>
        <v>https://aiche.onlinelibrary.wiley.com/doi/abs/10.1002/prs.11950</v>
      </c>
    </row>
    <row r="2111" spans="1:10" ht="47.5" customHeight="1" x14ac:dyDescent="0.35">
      <c r="A2111" s="31">
        <v>2110</v>
      </c>
      <c r="B2111" s="31">
        <v>2018</v>
      </c>
      <c r="C2111" s="32" t="s">
        <v>6030</v>
      </c>
      <c r="D2111" s="32" t="s">
        <v>10927</v>
      </c>
      <c r="E2111" s="96" t="s">
        <v>10926</v>
      </c>
      <c r="F2111" s="31">
        <v>37</v>
      </c>
      <c r="G2111" s="31">
        <v>3</v>
      </c>
      <c r="H2111" s="31" t="s">
        <v>10928</v>
      </c>
      <c r="I2111" s="31" t="s">
        <v>10929</v>
      </c>
      <c r="J2111" s="33" t="str">
        <f t="shared" si="32"/>
        <v>https://aiche.onlinelibrary.wiley.com/doi/abs/10.1002/prs.11956</v>
      </c>
    </row>
    <row r="2112" spans="1:10" ht="47.5" customHeight="1" x14ac:dyDescent="0.35">
      <c r="A2112" s="31">
        <v>2111</v>
      </c>
      <c r="B2112" s="31">
        <v>2018</v>
      </c>
      <c r="C2112" s="32" t="s">
        <v>6030</v>
      </c>
      <c r="D2112" s="32" t="s">
        <v>10931</v>
      </c>
      <c r="E2112" s="96" t="s">
        <v>10930</v>
      </c>
      <c r="F2112" s="31">
        <v>37</v>
      </c>
      <c r="G2112" s="31">
        <v>3</v>
      </c>
      <c r="H2112" s="31" t="s">
        <v>10932</v>
      </c>
      <c r="I2112" s="31" t="s">
        <v>10933</v>
      </c>
      <c r="J2112" s="33" t="str">
        <f t="shared" si="32"/>
        <v>https://aiche.onlinelibrary.wiley.com/doi/abs/10.1002/prs.11967</v>
      </c>
    </row>
    <row r="2113" spans="1:10" ht="47.5" customHeight="1" x14ac:dyDescent="0.35">
      <c r="A2113" s="31">
        <v>2112</v>
      </c>
      <c r="B2113" s="31">
        <v>2018</v>
      </c>
      <c r="C2113" s="32" t="s">
        <v>6030</v>
      </c>
      <c r="D2113" s="32" t="s">
        <v>10935</v>
      </c>
      <c r="E2113" s="96" t="s">
        <v>10934</v>
      </c>
      <c r="F2113" s="31">
        <v>37</v>
      </c>
      <c r="G2113" s="31">
        <v>3</v>
      </c>
      <c r="H2113" s="31" t="s">
        <v>10936</v>
      </c>
      <c r="I2113" s="31" t="s">
        <v>10937</v>
      </c>
      <c r="J2113" s="33" t="str">
        <f t="shared" si="32"/>
        <v>https://aiche.onlinelibrary.wiley.com/doi/abs/10.1002/prs.11964</v>
      </c>
    </row>
    <row r="2114" spans="1:10" ht="47.5" customHeight="1" x14ac:dyDescent="0.35">
      <c r="A2114" s="31">
        <v>2113</v>
      </c>
      <c r="B2114" s="31">
        <v>2018</v>
      </c>
      <c r="C2114" s="32" t="s">
        <v>6030</v>
      </c>
      <c r="D2114" s="32" t="s">
        <v>10939</v>
      </c>
      <c r="E2114" s="96" t="s">
        <v>10938</v>
      </c>
      <c r="F2114" s="31">
        <v>37</v>
      </c>
      <c r="G2114" s="31">
        <v>3</v>
      </c>
      <c r="H2114" s="31" t="s">
        <v>10940</v>
      </c>
      <c r="I2114" s="31" t="s">
        <v>10941</v>
      </c>
      <c r="J2114" s="33" t="str">
        <f t="shared" si="32"/>
        <v>https://aiche.onlinelibrary.wiley.com/doi/abs/10.1002/prs.11965</v>
      </c>
    </row>
    <row r="2115" spans="1:10" ht="47.5" customHeight="1" x14ac:dyDescent="0.35">
      <c r="A2115" s="31">
        <v>2114</v>
      </c>
      <c r="B2115" s="31">
        <v>2018</v>
      </c>
      <c r="C2115" s="32" t="s">
        <v>6030</v>
      </c>
      <c r="D2115" s="32" t="s">
        <v>10943</v>
      </c>
      <c r="E2115" s="96" t="s">
        <v>10942</v>
      </c>
      <c r="F2115" s="31">
        <v>37</v>
      </c>
      <c r="G2115" s="31">
        <v>3</v>
      </c>
      <c r="H2115" s="31" t="s">
        <v>10944</v>
      </c>
      <c r="I2115" s="31" t="s">
        <v>10945</v>
      </c>
      <c r="J2115" s="33" t="str">
        <f t="shared" ref="J2115:J2178" si="33">HYPERLINK(I2115)</f>
        <v>https://aiche.onlinelibrary.wiley.com/doi/abs/10.1002/prs.11951</v>
      </c>
    </row>
    <row r="2116" spans="1:10" ht="47.5" customHeight="1" x14ac:dyDescent="0.35">
      <c r="A2116" s="31">
        <v>2115</v>
      </c>
      <c r="B2116" s="31">
        <v>2018</v>
      </c>
      <c r="C2116" s="32" t="s">
        <v>6030</v>
      </c>
      <c r="D2116" s="32" t="s">
        <v>10947</v>
      </c>
      <c r="E2116" s="96" t="s">
        <v>10946</v>
      </c>
      <c r="F2116" s="31">
        <v>37</v>
      </c>
      <c r="G2116" s="31">
        <v>3</v>
      </c>
      <c r="H2116" s="31" t="s">
        <v>10948</v>
      </c>
      <c r="I2116" s="31" t="s">
        <v>10949</v>
      </c>
      <c r="J2116" s="33" t="str">
        <f t="shared" si="33"/>
        <v>https://aiche.onlinelibrary.wiley.com/doi/abs/10.1002/prs.11958</v>
      </c>
    </row>
    <row r="2117" spans="1:10" ht="47.5" customHeight="1" x14ac:dyDescent="0.35">
      <c r="A2117" s="31">
        <v>2116</v>
      </c>
      <c r="B2117" s="31">
        <v>2018</v>
      </c>
      <c r="C2117" s="32" t="s">
        <v>6030</v>
      </c>
      <c r="D2117" s="32" t="s">
        <v>10951</v>
      </c>
      <c r="E2117" s="96" t="s">
        <v>10950</v>
      </c>
      <c r="F2117" s="31">
        <v>37</v>
      </c>
      <c r="G2117" s="31">
        <v>3</v>
      </c>
      <c r="H2117" s="31" t="s">
        <v>10952</v>
      </c>
      <c r="I2117" s="31" t="s">
        <v>10953</v>
      </c>
      <c r="J2117" s="33" t="str">
        <f t="shared" si="33"/>
        <v>https://aiche.onlinelibrary.wiley.com/doi/abs/10.1002/prs.11966</v>
      </c>
    </row>
    <row r="2118" spans="1:10" ht="47.5" customHeight="1" x14ac:dyDescent="0.35">
      <c r="A2118" s="31">
        <v>2117</v>
      </c>
      <c r="B2118" s="31">
        <v>2018</v>
      </c>
      <c r="C2118" s="32" t="s">
        <v>6030</v>
      </c>
      <c r="D2118" s="32" t="s">
        <v>10954</v>
      </c>
      <c r="E2118" s="96" t="s">
        <v>1553</v>
      </c>
      <c r="F2118" s="31">
        <v>37</v>
      </c>
      <c r="G2118" s="31">
        <v>3</v>
      </c>
      <c r="H2118" s="31" t="s">
        <v>10955</v>
      </c>
      <c r="I2118" s="31" t="s">
        <v>10956</v>
      </c>
      <c r="J2118" s="33" t="str">
        <f t="shared" si="33"/>
        <v>https://aiche.onlinelibrary.wiley.com/doi/abs/10.1002/prs.11991</v>
      </c>
    </row>
    <row r="2119" spans="1:10" ht="47.5" customHeight="1" x14ac:dyDescent="0.35">
      <c r="A2119" s="31">
        <v>2118</v>
      </c>
      <c r="B2119" s="31">
        <v>2018</v>
      </c>
      <c r="C2119" s="32" t="s">
        <v>6030</v>
      </c>
      <c r="D2119" s="32" t="s">
        <v>10536</v>
      </c>
      <c r="E2119" s="96"/>
      <c r="F2119" s="31">
        <v>37</v>
      </c>
      <c r="G2119" s="31">
        <v>4</v>
      </c>
      <c r="H2119" s="31" t="s">
        <v>10957</v>
      </c>
      <c r="I2119" s="31" t="s">
        <v>10958</v>
      </c>
      <c r="J2119" s="33" t="str">
        <f t="shared" si="33"/>
        <v>https://aiche.onlinelibrary.wiley.com/doi/abs/10.1002/prs.11926</v>
      </c>
    </row>
    <row r="2120" spans="1:10" ht="47.5" customHeight="1" x14ac:dyDescent="0.35">
      <c r="A2120" s="31">
        <v>2119</v>
      </c>
      <c r="B2120" s="31">
        <v>2018</v>
      </c>
      <c r="C2120" s="32" t="s">
        <v>6030</v>
      </c>
      <c r="D2120" s="32" t="s">
        <v>10959</v>
      </c>
      <c r="E2120" s="96" t="s">
        <v>7076</v>
      </c>
      <c r="F2120" s="31">
        <v>37</v>
      </c>
      <c r="G2120" s="31">
        <v>4</v>
      </c>
      <c r="H2120" s="31" t="s">
        <v>10960</v>
      </c>
      <c r="I2120" s="31" t="s">
        <v>10961</v>
      </c>
      <c r="J2120" s="33" t="str">
        <f t="shared" si="33"/>
        <v>https://aiche.onlinelibrary.wiley.com/doi/abs/10.1002/prs.12028</v>
      </c>
    </row>
    <row r="2121" spans="1:10" ht="47.5" customHeight="1" x14ac:dyDescent="0.35">
      <c r="A2121" s="31">
        <v>2120</v>
      </c>
      <c r="B2121" s="31">
        <v>2018</v>
      </c>
      <c r="C2121" s="32" t="s">
        <v>6030</v>
      </c>
      <c r="D2121" s="32" t="s">
        <v>10962</v>
      </c>
      <c r="E2121" s="96" t="s">
        <v>997</v>
      </c>
      <c r="F2121" s="31">
        <v>37</v>
      </c>
      <c r="G2121" s="31">
        <v>4</v>
      </c>
      <c r="H2121" s="31" t="s">
        <v>10963</v>
      </c>
      <c r="I2121" s="31" t="s">
        <v>10964</v>
      </c>
      <c r="J2121" s="33" t="str">
        <f t="shared" si="33"/>
        <v>https://aiche.onlinelibrary.wiley.com/doi/abs/10.1002/prs.12026</v>
      </c>
    </row>
    <row r="2122" spans="1:10" ht="47.5" customHeight="1" x14ac:dyDescent="0.35">
      <c r="A2122" s="31">
        <v>2121</v>
      </c>
      <c r="B2122" s="31">
        <v>2018</v>
      </c>
      <c r="C2122" s="32" t="s">
        <v>6030</v>
      </c>
      <c r="D2122" s="32" t="s">
        <v>10966</v>
      </c>
      <c r="E2122" s="96" t="s">
        <v>10965</v>
      </c>
      <c r="F2122" s="31">
        <v>37</v>
      </c>
      <c r="G2122" s="31">
        <v>4</v>
      </c>
      <c r="H2122" s="31" t="s">
        <v>10967</v>
      </c>
      <c r="I2122" s="31" t="s">
        <v>10968</v>
      </c>
      <c r="J2122" s="33" t="str">
        <f t="shared" si="33"/>
        <v>https://aiche.onlinelibrary.wiley.com/doi/abs/10.1002/prs.11996</v>
      </c>
    </row>
    <row r="2123" spans="1:10" ht="47.5" customHeight="1" x14ac:dyDescent="0.35">
      <c r="A2123" s="31">
        <v>2122</v>
      </c>
      <c r="B2123" s="31">
        <v>2018</v>
      </c>
      <c r="C2123" s="32" t="s">
        <v>6030</v>
      </c>
      <c r="D2123" s="32" t="s">
        <v>10970</v>
      </c>
      <c r="E2123" s="96" t="s">
        <v>10969</v>
      </c>
      <c r="F2123" s="31">
        <v>37</v>
      </c>
      <c r="G2123" s="31">
        <v>4</v>
      </c>
      <c r="H2123" s="31" t="s">
        <v>10971</v>
      </c>
      <c r="I2123" s="31" t="s">
        <v>10972</v>
      </c>
      <c r="J2123" s="33" t="str">
        <f t="shared" si="33"/>
        <v>https://aiche.onlinelibrary.wiley.com/doi/abs/10.1002/prs.12009</v>
      </c>
    </row>
    <row r="2124" spans="1:10" ht="47.5" customHeight="1" x14ac:dyDescent="0.35">
      <c r="A2124" s="31">
        <v>2123</v>
      </c>
      <c r="B2124" s="31">
        <v>2018</v>
      </c>
      <c r="C2124" s="32" t="s">
        <v>6030</v>
      </c>
      <c r="D2124" s="32" t="s">
        <v>10974</v>
      </c>
      <c r="E2124" s="96" t="s">
        <v>10973</v>
      </c>
      <c r="F2124" s="31">
        <v>37</v>
      </c>
      <c r="G2124" s="31">
        <v>4</v>
      </c>
      <c r="H2124" s="31" t="s">
        <v>10975</v>
      </c>
      <c r="I2124" s="31" t="s">
        <v>10976</v>
      </c>
      <c r="J2124" s="33" t="str">
        <f t="shared" si="33"/>
        <v>https://aiche.onlinelibrary.wiley.com/doi/abs/10.1002/prs.12006</v>
      </c>
    </row>
    <row r="2125" spans="1:10" ht="47.5" customHeight="1" x14ac:dyDescent="0.35">
      <c r="A2125" s="31">
        <v>2124</v>
      </c>
      <c r="B2125" s="31">
        <v>2018</v>
      </c>
      <c r="C2125" s="32" t="s">
        <v>6030</v>
      </c>
      <c r="D2125" s="32" t="s">
        <v>10978</v>
      </c>
      <c r="E2125" s="96" t="s">
        <v>10977</v>
      </c>
      <c r="F2125" s="31">
        <v>37</v>
      </c>
      <c r="G2125" s="31">
        <v>4</v>
      </c>
      <c r="H2125" s="31" t="s">
        <v>10979</v>
      </c>
      <c r="I2125" s="31" t="s">
        <v>10980</v>
      </c>
      <c r="J2125" s="33" t="str">
        <f t="shared" si="33"/>
        <v>https://aiche.onlinelibrary.wiley.com/doi/abs/10.1002/prs.12027</v>
      </c>
    </row>
    <row r="2126" spans="1:10" ht="47.5" customHeight="1" x14ac:dyDescent="0.35">
      <c r="A2126" s="31">
        <v>2125</v>
      </c>
      <c r="B2126" s="31">
        <v>2018</v>
      </c>
      <c r="C2126" s="32" t="s">
        <v>6030</v>
      </c>
      <c r="D2126" s="32" t="s">
        <v>10981</v>
      </c>
      <c r="E2126" s="96" t="s">
        <v>10384</v>
      </c>
      <c r="F2126" s="31">
        <v>37</v>
      </c>
      <c r="G2126" s="31">
        <v>4</v>
      </c>
      <c r="H2126" s="31" t="s">
        <v>10982</v>
      </c>
      <c r="I2126" s="31" t="s">
        <v>10983</v>
      </c>
      <c r="J2126" s="33" t="str">
        <f t="shared" si="33"/>
        <v>https://aiche.onlinelibrary.wiley.com/doi/abs/10.1002/prs.12001</v>
      </c>
    </row>
    <row r="2127" spans="1:10" ht="47.5" customHeight="1" x14ac:dyDescent="0.35">
      <c r="A2127" s="31">
        <v>2126</v>
      </c>
      <c r="B2127" s="31">
        <v>2018</v>
      </c>
      <c r="C2127" s="32" t="s">
        <v>6030</v>
      </c>
      <c r="D2127" s="32" t="s">
        <v>10984</v>
      </c>
      <c r="E2127" s="96" t="s">
        <v>10384</v>
      </c>
      <c r="F2127" s="31">
        <v>37</v>
      </c>
      <c r="G2127" s="31">
        <v>4</v>
      </c>
      <c r="H2127" s="31" t="s">
        <v>10985</v>
      </c>
      <c r="I2127" s="31" t="s">
        <v>10986</v>
      </c>
      <c r="J2127" s="33" t="str">
        <f t="shared" si="33"/>
        <v>https://aiche.onlinelibrary.wiley.com/doi/abs/10.1002/prs.12000</v>
      </c>
    </row>
    <row r="2128" spans="1:10" ht="47.5" customHeight="1" x14ac:dyDescent="0.35">
      <c r="A2128" s="31">
        <v>2127</v>
      </c>
      <c r="B2128" s="31">
        <v>2018</v>
      </c>
      <c r="C2128" s="32" t="s">
        <v>6030</v>
      </c>
      <c r="D2128" s="32" t="s">
        <v>10988</v>
      </c>
      <c r="E2128" s="96" t="s">
        <v>10987</v>
      </c>
      <c r="F2128" s="31">
        <v>37</v>
      </c>
      <c r="G2128" s="31">
        <v>4</v>
      </c>
      <c r="H2128" s="31" t="s">
        <v>10989</v>
      </c>
      <c r="I2128" s="31" t="s">
        <v>10990</v>
      </c>
      <c r="J2128" s="33" t="str">
        <f t="shared" si="33"/>
        <v>https://aiche.onlinelibrary.wiley.com/doi/abs/10.1002/prs.12007</v>
      </c>
    </row>
    <row r="2129" spans="1:10" ht="47.5" customHeight="1" x14ac:dyDescent="0.35">
      <c r="A2129" s="31">
        <v>2128</v>
      </c>
      <c r="B2129" s="31">
        <v>2018</v>
      </c>
      <c r="C2129" s="32" t="s">
        <v>6030</v>
      </c>
      <c r="D2129" s="32" t="s">
        <v>10992</v>
      </c>
      <c r="E2129" s="96" t="s">
        <v>10991</v>
      </c>
      <c r="F2129" s="31">
        <v>37</v>
      </c>
      <c r="G2129" s="31">
        <v>4</v>
      </c>
      <c r="H2129" s="31" t="s">
        <v>10993</v>
      </c>
      <c r="I2129" s="31" t="s">
        <v>10994</v>
      </c>
      <c r="J2129" s="33" t="str">
        <f t="shared" si="33"/>
        <v>https://aiche.onlinelibrary.wiley.com/doi/abs/10.1002/prs.11968</v>
      </c>
    </row>
    <row r="2130" spans="1:10" ht="47.5" customHeight="1" x14ac:dyDescent="0.35">
      <c r="A2130" s="31">
        <v>2129</v>
      </c>
      <c r="B2130" s="31">
        <v>2018</v>
      </c>
      <c r="C2130" s="32" t="s">
        <v>6030</v>
      </c>
      <c r="D2130" s="32" t="s">
        <v>10996</v>
      </c>
      <c r="E2130" s="96" t="s">
        <v>10995</v>
      </c>
      <c r="F2130" s="31">
        <v>37</v>
      </c>
      <c r="G2130" s="31">
        <v>4</v>
      </c>
      <c r="H2130" s="31" t="s">
        <v>10997</v>
      </c>
      <c r="I2130" s="31" t="s">
        <v>10998</v>
      </c>
      <c r="J2130" s="33" t="str">
        <f t="shared" si="33"/>
        <v>https://aiche.onlinelibrary.wiley.com/doi/abs/10.1002/prs.11969</v>
      </c>
    </row>
    <row r="2131" spans="1:10" ht="47.5" customHeight="1" x14ac:dyDescent="0.35">
      <c r="A2131" s="31">
        <v>2130</v>
      </c>
      <c r="B2131" s="31">
        <v>2018</v>
      </c>
      <c r="C2131" s="32" t="s">
        <v>6030</v>
      </c>
      <c r="D2131" s="32" t="s">
        <v>11000</v>
      </c>
      <c r="E2131" s="96" t="s">
        <v>10999</v>
      </c>
      <c r="F2131" s="31">
        <v>37</v>
      </c>
      <c r="G2131" s="31">
        <v>4</v>
      </c>
      <c r="H2131" s="31" t="s">
        <v>11001</v>
      </c>
      <c r="I2131" s="31" t="s">
        <v>11002</v>
      </c>
      <c r="J2131" s="33" t="str">
        <f t="shared" si="33"/>
        <v>https://aiche.onlinelibrary.wiley.com/doi/abs/10.1002/prs.11970</v>
      </c>
    </row>
    <row r="2132" spans="1:10" ht="47.5" customHeight="1" x14ac:dyDescent="0.35">
      <c r="A2132" s="31">
        <v>2131</v>
      </c>
      <c r="B2132" s="31">
        <v>2018</v>
      </c>
      <c r="C2132" s="32" t="s">
        <v>6030</v>
      </c>
      <c r="D2132" s="32" t="s">
        <v>11004</v>
      </c>
      <c r="E2132" s="96" t="s">
        <v>11003</v>
      </c>
      <c r="F2132" s="31">
        <v>37</v>
      </c>
      <c r="G2132" s="31">
        <v>4</v>
      </c>
      <c r="H2132" s="31" t="s">
        <v>11005</v>
      </c>
      <c r="I2132" s="31" t="s">
        <v>11006</v>
      </c>
      <c r="J2132" s="33" t="str">
        <f t="shared" si="33"/>
        <v>https://aiche.onlinelibrary.wiley.com/doi/abs/10.1002/prs.11971</v>
      </c>
    </row>
    <row r="2133" spans="1:10" ht="47.5" customHeight="1" x14ac:dyDescent="0.35">
      <c r="A2133" s="31">
        <v>2132</v>
      </c>
      <c r="B2133" s="31">
        <v>2018</v>
      </c>
      <c r="C2133" s="32" t="s">
        <v>6030</v>
      </c>
      <c r="D2133" s="32" t="s">
        <v>11007</v>
      </c>
      <c r="E2133" s="96" t="s">
        <v>997</v>
      </c>
      <c r="F2133" s="31">
        <v>37</v>
      </c>
      <c r="G2133" s="31">
        <v>4</v>
      </c>
      <c r="H2133" s="31" t="s">
        <v>11008</v>
      </c>
      <c r="I2133" s="31" t="s">
        <v>11009</v>
      </c>
      <c r="J2133" s="33" t="str">
        <f t="shared" si="33"/>
        <v>https://aiche.onlinelibrary.wiley.com/doi/abs/10.1002/prs.12013</v>
      </c>
    </row>
    <row r="2134" spans="1:10" ht="47.5" customHeight="1" x14ac:dyDescent="0.35">
      <c r="A2134" s="31">
        <v>2133</v>
      </c>
      <c r="B2134" s="31">
        <v>2018</v>
      </c>
      <c r="C2134" s="32" t="s">
        <v>6030</v>
      </c>
      <c r="D2134" s="32" t="s">
        <v>11011</v>
      </c>
      <c r="E2134" s="96" t="s">
        <v>11010</v>
      </c>
      <c r="F2134" s="31">
        <v>37</v>
      </c>
      <c r="G2134" s="31">
        <v>4</v>
      </c>
      <c r="H2134" s="31" t="s">
        <v>11012</v>
      </c>
      <c r="I2134" s="31" t="s">
        <v>11013</v>
      </c>
      <c r="J2134" s="33" t="str">
        <f t="shared" si="33"/>
        <v>https://aiche.onlinelibrary.wiley.com/doi/abs/10.1002/prs.12029</v>
      </c>
    </row>
    <row r="2135" spans="1:10" ht="47.5" customHeight="1" x14ac:dyDescent="0.35">
      <c r="A2135" s="31">
        <v>2134</v>
      </c>
      <c r="B2135" s="31">
        <v>2018</v>
      </c>
      <c r="C2135" s="32" t="s">
        <v>6030</v>
      </c>
      <c r="D2135" s="32" t="s">
        <v>9650</v>
      </c>
      <c r="E2135" s="96" t="s">
        <v>1553</v>
      </c>
      <c r="F2135" s="31">
        <v>37</v>
      </c>
      <c r="G2135" s="31">
        <v>4</v>
      </c>
      <c r="H2135" s="31" t="s">
        <v>11014</v>
      </c>
      <c r="I2135" s="31" t="s">
        <v>11015</v>
      </c>
      <c r="J2135" s="33" t="str">
        <f t="shared" si="33"/>
        <v>https://aiche.onlinelibrary.wiley.com/doi/abs/10.1002/prs.12016</v>
      </c>
    </row>
    <row r="2136" spans="1:10" ht="47.5" customHeight="1" x14ac:dyDescent="0.35">
      <c r="A2136" s="31">
        <v>2135</v>
      </c>
      <c r="B2136" s="31">
        <v>2019</v>
      </c>
      <c r="C2136" s="32" t="s">
        <v>6030</v>
      </c>
      <c r="D2136" s="32" t="s">
        <v>11016</v>
      </c>
      <c r="E2136" s="96"/>
      <c r="F2136" s="31">
        <v>38</v>
      </c>
      <c r="G2136" s="31">
        <v>1</v>
      </c>
      <c r="H2136" s="31" t="s">
        <v>5851</v>
      </c>
      <c r="I2136" s="31" t="s">
        <v>11017</v>
      </c>
      <c r="J2136" s="33" t="str">
        <f t="shared" si="33"/>
        <v>https://aiche.onlinelibrary.wiley.com/doi/abs/10.1002/prs.11982</v>
      </c>
    </row>
    <row r="2137" spans="1:10" ht="47.5" customHeight="1" x14ac:dyDescent="0.35">
      <c r="A2137" s="31">
        <v>2136</v>
      </c>
      <c r="B2137" s="31">
        <v>2019</v>
      </c>
      <c r="C2137" s="32" t="s">
        <v>6030</v>
      </c>
      <c r="D2137" s="32" t="s">
        <v>11018</v>
      </c>
      <c r="E2137" s="96" t="s">
        <v>1553</v>
      </c>
      <c r="F2137" s="31">
        <v>38</v>
      </c>
      <c r="G2137" s="31">
        <v>1</v>
      </c>
      <c r="H2137" s="31" t="s">
        <v>6171</v>
      </c>
      <c r="I2137" s="31" t="s">
        <v>11019</v>
      </c>
      <c r="J2137" s="33" t="str">
        <f t="shared" si="33"/>
        <v>https://aiche.onlinelibrary.wiley.com/doi/abs/10.1002/prs.12042</v>
      </c>
    </row>
    <row r="2138" spans="1:10" ht="47.5" customHeight="1" x14ac:dyDescent="0.35">
      <c r="A2138" s="31">
        <v>2137</v>
      </c>
      <c r="B2138" s="31">
        <v>2019</v>
      </c>
      <c r="C2138" s="32" t="s">
        <v>6030</v>
      </c>
      <c r="D2138" s="32" t="s">
        <v>11020</v>
      </c>
      <c r="E2138" s="96" t="s">
        <v>10843</v>
      </c>
      <c r="F2138" s="31">
        <v>38</v>
      </c>
      <c r="G2138" s="31">
        <v>1</v>
      </c>
      <c r="H2138" s="31" t="s">
        <v>11021</v>
      </c>
      <c r="I2138" s="31" t="s">
        <v>11022</v>
      </c>
      <c r="J2138" s="33" t="str">
        <f t="shared" si="33"/>
        <v>https://aiche.onlinelibrary.wiley.com/doi/abs/10.1002/prs.11973</v>
      </c>
    </row>
    <row r="2139" spans="1:10" ht="47.5" customHeight="1" x14ac:dyDescent="0.35">
      <c r="A2139" s="31">
        <v>2138</v>
      </c>
      <c r="B2139" s="31">
        <v>2019</v>
      </c>
      <c r="C2139" s="32" t="s">
        <v>6030</v>
      </c>
      <c r="D2139" s="32" t="s">
        <v>11024</v>
      </c>
      <c r="E2139" s="96" t="s">
        <v>11023</v>
      </c>
      <c r="F2139" s="31">
        <v>38</v>
      </c>
      <c r="G2139" s="31">
        <v>1</v>
      </c>
      <c r="H2139" s="31" t="s">
        <v>4219</v>
      </c>
      <c r="I2139" s="31" t="s">
        <v>11025</v>
      </c>
      <c r="J2139" s="33" t="str">
        <f t="shared" si="33"/>
        <v>https://aiche.onlinelibrary.wiley.com/doi/abs/10.1002/prs.11974</v>
      </c>
    </row>
    <row r="2140" spans="1:10" ht="47.5" customHeight="1" x14ac:dyDescent="0.35">
      <c r="A2140" s="31">
        <v>2139</v>
      </c>
      <c r="B2140" s="31">
        <v>2019</v>
      </c>
      <c r="C2140" s="32" t="s">
        <v>6030</v>
      </c>
      <c r="D2140" s="32" t="s">
        <v>11027</v>
      </c>
      <c r="E2140" s="96" t="s">
        <v>11026</v>
      </c>
      <c r="F2140" s="31">
        <v>38</v>
      </c>
      <c r="G2140" s="31">
        <v>1</v>
      </c>
      <c r="H2140" s="31" t="s">
        <v>11028</v>
      </c>
      <c r="I2140" s="31" t="s">
        <v>11029</v>
      </c>
      <c r="J2140" s="33" t="str">
        <f t="shared" si="33"/>
        <v>https://aiche.onlinelibrary.wiley.com/doi/abs/10.1002/prs.11975</v>
      </c>
    </row>
    <row r="2141" spans="1:10" ht="47.5" customHeight="1" x14ac:dyDescent="0.35">
      <c r="A2141" s="31">
        <v>2140</v>
      </c>
      <c r="B2141" s="31">
        <v>2019</v>
      </c>
      <c r="C2141" s="32" t="s">
        <v>6030</v>
      </c>
      <c r="D2141" s="32" t="s">
        <v>11031</v>
      </c>
      <c r="E2141" s="96" t="s">
        <v>11030</v>
      </c>
      <c r="F2141" s="31">
        <v>38</v>
      </c>
      <c r="G2141" s="31">
        <v>1</v>
      </c>
      <c r="H2141" s="31" t="s">
        <v>11032</v>
      </c>
      <c r="I2141" s="31" t="s">
        <v>11033</v>
      </c>
      <c r="J2141" s="33" t="str">
        <f t="shared" si="33"/>
        <v>https://aiche.onlinelibrary.wiley.com/doi/abs/10.1002/prs.11978</v>
      </c>
    </row>
    <row r="2142" spans="1:10" ht="47.5" customHeight="1" x14ac:dyDescent="0.35">
      <c r="A2142" s="31">
        <v>2141</v>
      </c>
      <c r="B2142" s="31">
        <v>2019</v>
      </c>
      <c r="C2142" s="32" t="s">
        <v>6030</v>
      </c>
      <c r="D2142" s="32" t="s">
        <v>11035</v>
      </c>
      <c r="E2142" s="96" t="s">
        <v>11034</v>
      </c>
      <c r="F2142" s="31">
        <v>38</v>
      </c>
      <c r="G2142" s="31">
        <v>1</v>
      </c>
      <c r="H2142" s="31" t="s">
        <v>5521</v>
      </c>
      <c r="I2142" s="31" t="s">
        <v>11036</v>
      </c>
      <c r="J2142" s="33" t="str">
        <f t="shared" si="33"/>
        <v>https://aiche.onlinelibrary.wiley.com/doi/abs/10.1002/prs.11979</v>
      </c>
    </row>
    <row r="2143" spans="1:10" ht="47.5" customHeight="1" x14ac:dyDescent="0.35">
      <c r="A2143" s="31">
        <v>2142</v>
      </c>
      <c r="B2143" s="31">
        <v>2019</v>
      </c>
      <c r="C2143" s="32" t="s">
        <v>6030</v>
      </c>
      <c r="D2143" s="32" t="s">
        <v>11038</v>
      </c>
      <c r="E2143" s="96" t="s">
        <v>11037</v>
      </c>
      <c r="F2143" s="31">
        <v>38</v>
      </c>
      <c r="G2143" s="31">
        <v>1</v>
      </c>
      <c r="H2143" s="31" t="s">
        <v>11039</v>
      </c>
      <c r="I2143" s="31" t="s">
        <v>11040</v>
      </c>
      <c r="J2143" s="33" t="str">
        <f t="shared" si="33"/>
        <v>https://aiche.onlinelibrary.wiley.com/doi/abs/10.1002/prs.11980</v>
      </c>
    </row>
    <row r="2144" spans="1:10" ht="47.5" customHeight="1" x14ac:dyDescent="0.35">
      <c r="A2144" s="31">
        <v>2143</v>
      </c>
      <c r="B2144" s="31">
        <v>2019</v>
      </c>
      <c r="C2144" s="32" t="s">
        <v>6030</v>
      </c>
      <c r="D2144" s="32" t="s">
        <v>11042</v>
      </c>
      <c r="E2144" s="96" t="s">
        <v>11041</v>
      </c>
      <c r="F2144" s="31">
        <v>38</v>
      </c>
      <c r="G2144" s="31">
        <v>1</v>
      </c>
      <c r="H2144" s="31" t="s">
        <v>6997</v>
      </c>
      <c r="I2144" s="31" t="s">
        <v>11043</v>
      </c>
      <c r="J2144" s="33" t="str">
        <f t="shared" si="33"/>
        <v>https://aiche.onlinelibrary.wiley.com/doi/abs/10.1002/prs.11989</v>
      </c>
    </row>
    <row r="2145" spans="1:10" ht="47.5" customHeight="1" x14ac:dyDescent="0.35">
      <c r="A2145" s="31">
        <v>2144</v>
      </c>
      <c r="B2145" s="31">
        <v>2019</v>
      </c>
      <c r="C2145" s="32" t="s">
        <v>6030</v>
      </c>
      <c r="D2145" s="32" t="s">
        <v>11045</v>
      </c>
      <c r="E2145" s="96" t="s">
        <v>11044</v>
      </c>
      <c r="F2145" s="31">
        <v>38</v>
      </c>
      <c r="G2145" s="31">
        <v>1</v>
      </c>
      <c r="H2145" s="31" t="s">
        <v>11046</v>
      </c>
      <c r="I2145" s="31" t="s">
        <v>11047</v>
      </c>
      <c r="J2145" s="33" t="str">
        <f t="shared" si="33"/>
        <v>https://aiche.onlinelibrary.wiley.com/doi/abs/10.1002/prs.11990</v>
      </c>
    </row>
    <row r="2146" spans="1:10" ht="47.5" customHeight="1" x14ac:dyDescent="0.35">
      <c r="A2146" s="31">
        <v>2145</v>
      </c>
      <c r="B2146" s="31">
        <v>2019</v>
      </c>
      <c r="C2146" s="32" t="s">
        <v>6030</v>
      </c>
      <c r="D2146" s="32" t="s">
        <v>11049</v>
      </c>
      <c r="E2146" s="96" t="s">
        <v>11048</v>
      </c>
      <c r="F2146" s="31">
        <v>38</v>
      </c>
      <c r="G2146" s="31">
        <v>1</v>
      </c>
      <c r="H2146" s="31" t="s">
        <v>11050</v>
      </c>
      <c r="I2146" s="31" t="s">
        <v>11051</v>
      </c>
      <c r="J2146" s="33" t="str">
        <f t="shared" si="33"/>
        <v>https://aiche.onlinelibrary.wiley.com/doi/abs/10.1002/prs.11994</v>
      </c>
    </row>
    <row r="2147" spans="1:10" ht="47.5" customHeight="1" x14ac:dyDescent="0.35">
      <c r="A2147" s="31">
        <v>2146</v>
      </c>
      <c r="B2147" s="31">
        <v>2019</v>
      </c>
      <c r="C2147" s="32" t="s">
        <v>6030</v>
      </c>
      <c r="D2147" s="32" t="s">
        <v>11052</v>
      </c>
      <c r="E2147" s="96" t="s">
        <v>1553</v>
      </c>
      <c r="F2147" s="31">
        <v>38</v>
      </c>
      <c r="G2147" s="31">
        <v>1</v>
      </c>
      <c r="H2147" s="31" t="s">
        <v>4300</v>
      </c>
      <c r="I2147" s="31" t="s">
        <v>11053</v>
      </c>
      <c r="J2147" s="33" t="str">
        <f t="shared" si="33"/>
        <v>https://aiche.onlinelibrary.wiley.com/doi/abs/10.1002/prs.12037</v>
      </c>
    </row>
    <row r="2148" spans="1:10" ht="47.5" customHeight="1" x14ac:dyDescent="0.35">
      <c r="A2148" s="31">
        <v>2147</v>
      </c>
      <c r="B2148" s="31">
        <v>2019</v>
      </c>
      <c r="C2148" s="32" t="s">
        <v>6030</v>
      </c>
      <c r="D2148" s="32" t="s">
        <v>4705</v>
      </c>
      <c r="E2148" s="96"/>
      <c r="F2148" s="31">
        <v>38</v>
      </c>
      <c r="G2148" s="31">
        <v>1</v>
      </c>
      <c r="H2148" s="31" t="s">
        <v>9648</v>
      </c>
      <c r="I2148" s="31" t="s">
        <v>11054</v>
      </c>
      <c r="J2148" s="33" t="str">
        <f t="shared" si="33"/>
        <v>https://aiche.onlinelibrary.wiley.com/doi/abs/10.1002/prs.12039</v>
      </c>
    </row>
    <row r="2149" spans="1:10" ht="47.5" customHeight="1" x14ac:dyDescent="0.35">
      <c r="A2149" s="31">
        <v>2148</v>
      </c>
      <c r="B2149" s="31">
        <v>2019</v>
      </c>
      <c r="C2149" s="32" t="s">
        <v>6030</v>
      </c>
      <c r="D2149" s="32" t="s">
        <v>11016</v>
      </c>
      <c r="E2149" s="96"/>
      <c r="F2149" s="31">
        <v>38</v>
      </c>
      <c r="G2149" s="31">
        <v>2</v>
      </c>
      <c r="H2149" s="31" t="s">
        <v>11055</v>
      </c>
      <c r="I2149" s="31" t="s">
        <v>11056</v>
      </c>
      <c r="J2149" s="33" t="str">
        <f t="shared" si="33"/>
        <v>https://aiche.onlinelibrary.wiley.com/doi/abs/10.1002/prs.11984</v>
      </c>
    </row>
    <row r="2150" spans="1:10" ht="47.5" customHeight="1" x14ac:dyDescent="0.35">
      <c r="A2150" s="31">
        <v>2149</v>
      </c>
      <c r="B2150" s="31">
        <v>2019</v>
      </c>
      <c r="C2150" s="32" t="s">
        <v>6030</v>
      </c>
      <c r="D2150" s="32" t="s">
        <v>11058</v>
      </c>
      <c r="E2150" s="96" t="s">
        <v>11057</v>
      </c>
      <c r="F2150" s="31">
        <v>38</v>
      </c>
      <c r="G2150" s="31">
        <v>2</v>
      </c>
      <c r="H2150" s="31" t="s">
        <v>11059</v>
      </c>
      <c r="I2150" s="31" t="s">
        <v>11060</v>
      </c>
      <c r="J2150" s="33" t="str">
        <f t="shared" si="33"/>
        <v>https://aiche.onlinelibrary.wiley.com/doi/abs/10.1002/prs.11995</v>
      </c>
    </row>
    <row r="2151" spans="1:10" ht="47.5" customHeight="1" x14ac:dyDescent="0.35">
      <c r="A2151" s="31">
        <v>2150</v>
      </c>
      <c r="B2151" s="31">
        <v>2019</v>
      </c>
      <c r="C2151" s="32" t="s">
        <v>6030</v>
      </c>
      <c r="D2151" s="32" t="s">
        <v>11062</v>
      </c>
      <c r="E2151" s="96" t="s">
        <v>11061</v>
      </c>
      <c r="F2151" s="31">
        <v>38</v>
      </c>
      <c r="G2151" s="31">
        <v>2</v>
      </c>
      <c r="H2151" s="31" t="s">
        <v>11063</v>
      </c>
      <c r="I2151" s="31" t="s">
        <v>11064</v>
      </c>
      <c r="J2151" s="33" t="str">
        <f t="shared" si="33"/>
        <v>https://aiche.onlinelibrary.wiley.com/doi/abs/10.1002/prs.11997</v>
      </c>
    </row>
    <row r="2152" spans="1:10" ht="47.5" customHeight="1" x14ac:dyDescent="0.35">
      <c r="A2152" s="31">
        <v>2151</v>
      </c>
      <c r="B2152" s="31">
        <v>2019</v>
      </c>
      <c r="C2152" s="32" t="s">
        <v>6030</v>
      </c>
      <c r="D2152" s="32" t="s">
        <v>11066</v>
      </c>
      <c r="E2152" s="96" t="s">
        <v>11065</v>
      </c>
      <c r="F2152" s="31">
        <v>38</v>
      </c>
      <c r="G2152" s="31">
        <v>2</v>
      </c>
      <c r="H2152" s="31" t="s">
        <v>11067</v>
      </c>
      <c r="I2152" s="31" t="s">
        <v>11068</v>
      </c>
      <c r="J2152" s="33" t="str">
        <f t="shared" si="33"/>
        <v>https://aiche.onlinelibrary.wiley.com/doi/abs/10.1002/prs.11998</v>
      </c>
    </row>
    <row r="2153" spans="1:10" ht="47.5" customHeight="1" x14ac:dyDescent="0.35">
      <c r="A2153" s="31">
        <v>2152</v>
      </c>
      <c r="B2153" s="31">
        <v>2019</v>
      </c>
      <c r="C2153" s="32" t="s">
        <v>6030</v>
      </c>
      <c r="D2153" s="32" t="s">
        <v>11070</v>
      </c>
      <c r="E2153" s="96" t="s">
        <v>11069</v>
      </c>
      <c r="F2153" s="31">
        <v>38</v>
      </c>
      <c r="G2153" s="31">
        <v>2</v>
      </c>
      <c r="H2153" s="31" t="s">
        <v>11071</v>
      </c>
      <c r="I2153" s="31" t="s">
        <v>11072</v>
      </c>
      <c r="J2153" s="33" t="str">
        <f t="shared" si="33"/>
        <v>https://aiche.onlinelibrary.wiley.com/doi/abs/10.1002/prs.11999</v>
      </c>
    </row>
    <row r="2154" spans="1:10" ht="47.5" customHeight="1" x14ac:dyDescent="0.35">
      <c r="A2154" s="31">
        <v>2153</v>
      </c>
      <c r="B2154" s="31">
        <v>2019</v>
      </c>
      <c r="C2154" s="32" t="s">
        <v>6030</v>
      </c>
      <c r="D2154" s="32" t="s">
        <v>11074</v>
      </c>
      <c r="E2154" s="96" t="s">
        <v>11073</v>
      </c>
      <c r="F2154" s="31">
        <v>38</v>
      </c>
      <c r="G2154" s="31">
        <v>2</v>
      </c>
      <c r="H2154" s="31" t="s">
        <v>11075</v>
      </c>
      <c r="I2154" s="31" t="s">
        <v>11076</v>
      </c>
      <c r="J2154" s="33" t="str">
        <f t="shared" si="33"/>
        <v>https://aiche.onlinelibrary.wiley.com/doi/abs/10.1002/prs.12002</v>
      </c>
    </row>
    <row r="2155" spans="1:10" ht="47.5" customHeight="1" x14ac:dyDescent="0.35">
      <c r="A2155" s="31">
        <v>2154</v>
      </c>
      <c r="B2155" s="31">
        <v>2019</v>
      </c>
      <c r="C2155" s="32" t="s">
        <v>6030</v>
      </c>
      <c r="D2155" s="32" t="s">
        <v>11078</v>
      </c>
      <c r="E2155" s="96" t="s">
        <v>11077</v>
      </c>
      <c r="F2155" s="31">
        <v>38</v>
      </c>
      <c r="G2155" s="31">
        <v>2</v>
      </c>
      <c r="H2155" s="31" t="s">
        <v>11079</v>
      </c>
      <c r="I2155" s="31" t="s">
        <v>11080</v>
      </c>
      <c r="J2155" s="33" t="str">
        <f t="shared" si="33"/>
        <v>https://aiche.onlinelibrary.wiley.com/doi/abs/10.1002/prs.12003</v>
      </c>
    </row>
    <row r="2156" spans="1:10" ht="47.5" customHeight="1" x14ac:dyDescent="0.35">
      <c r="A2156" s="31">
        <v>2155</v>
      </c>
      <c r="B2156" s="31">
        <v>2019</v>
      </c>
      <c r="C2156" s="32" t="s">
        <v>6030</v>
      </c>
      <c r="D2156" s="32" t="s">
        <v>11082</v>
      </c>
      <c r="E2156" s="96" t="s">
        <v>11081</v>
      </c>
      <c r="F2156" s="31">
        <v>38</v>
      </c>
      <c r="G2156" s="31">
        <v>2</v>
      </c>
      <c r="H2156" s="31" t="s">
        <v>11083</v>
      </c>
      <c r="I2156" s="31" t="s">
        <v>11084</v>
      </c>
      <c r="J2156" s="33" t="str">
        <f t="shared" si="33"/>
        <v>https://aiche.onlinelibrary.wiley.com/doi/abs/10.1002/prs.12004</v>
      </c>
    </row>
    <row r="2157" spans="1:10" ht="47.5" customHeight="1" x14ac:dyDescent="0.35">
      <c r="A2157" s="31">
        <v>2156</v>
      </c>
      <c r="B2157" s="31">
        <v>2019</v>
      </c>
      <c r="C2157" s="32" t="s">
        <v>6030</v>
      </c>
      <c r="D2157" s="32" t="s">
        <v>11086</v>
      </c>
      <c r="E2157" s="96" t="s">
        <v>11085</v>
      </c>
      <c r="F2157" s="31">
        <v>38</v>
      </c>
      <c r="G2157" s="31">
        <v>2</v>
      </c>
      <c r="H2157" s="31" t="s">
        <v>11087</v>
      </c>
      <c r="I2157" s="31" t="s">
        <v>11088</v>
      </c>
      <c r="J2157" s="33" t="str">
        <f t="shared" si="33"/>
        <v>https://aiche.onlinelibrary.wiley.com/doi/abs/10.1002/prs.12005</v>
      </c>
    </row>
    <row r="2158" spans="1:10" ht="47.5" customHeight="1" x14ac:dyDescent="0.35">
      <c r="A2158" s="31">
        <v>2157</v>
      </c>
      <c r="B2158" s="31">
        <v>2019</v>
      </c>
      <c r="C2158" s="32" t="s">
        <v>6030</v>
      </c>
      <c r="D2158" s="32" t="s">
        <v>11090</v>
      </c>
      <c r="E2158" s="96" t="s">
        <v>11089</v>
      </c>
      <c r="F2158" s="31">
        <v>38</v>
      </c>
      <c r="G2158" s="31">
        <v>2</v>
      </c>
      <c r="H2158" s="31" t="s">
        <v>11091</v>
      </c>
      <c r="I2158" s="31" t="s">
        <v>11092</v>
      </c>
      <c r="J2158" s="33" t="str">
        <f t="shared" si="33"/>
        <v>https://aiche.onlinelibrary.wiley.com/doi/abs/10.1002/prs.12008</v>
      </c>
    </row>
    <row r="2159" spans="1:10" ht="47.5" customHeight="1" x14ac:dyDescent="0.35">
      <c r="A2159" s="31">
        <v>2158</v>
      </c>
      <c r="B2159" s="31">
        <v>2019</v>
      </c>
      <c r="C2159" s="32" t="s">
        <v>6030</v>
      </c>
      <c r="D2159" s="32" t="s">
        <v>11093</v>
      </c>
      <c r="E2159" s="96" t="s">
        <v>8071</v>
      </c>
      <c r="F2159" s="31">
        <v>38</v>
      </c>
      <c r="G2159" s="31">
        <v>2</v>
      </c>
      <c r="H2159" s="31" t="s">
        <v>11094</v>
      </c>
      <c r="I2159" s="31" t="s">
        <v>11095</v>
      </c>
      <c r="J2159" s="33" t="str">
        <f t="shared" si="33"/>
        <v>https://aiche.onlinelibrary.wiley.com/doi/abs/10.1002/prs.12010</v>
      </c>
    </row>
    <row r="2160" spans="1:10" ht="47.5" customHeight="1" x14ac:dyDescent="0.35">
      <c r="A2160" s="31">
        <v>2159</v>
      </c>
      <c r="B2160" s="31">
        <v>2019</v>
      </c>
      <c r="C2160" s="32" t="s">
        <v>6030</v>
      </c>
      <c r="D2160" s="32" t="s">
        <v>11097</v>
      </c>
      <c r="E2160" s="96" t="s">
        <v>11096</v>
      </c>
      <c r="F2160" s="31">
        <v>38</v>
      </c>
      <c r="G2160" s="31">
        <v>2</v>
      </c>
      <c r="H2160" s="31" t="s">
        <v>11098</v>
      </c>
      <c r="I2160" s="31" t="s">
        <v>11099</v>
      </c>
      <c r="J2160" s="33" t="str">
        <f t="shared" si="33"/>
        <v>https://aiche.onlinelibrary.wiley.com/doi/abs/10.1002/prs.12011</v>
      </c>
    </row>
    <row r="2161" spans="1:10" ht="47.5" customHeight="1" x14ac:dyDescent="0.35">
      <c r="A2161" s="31">
        <v>2160</v>
      </c>
      <c r="B2161" s="31">
        <v>2019</v>
      </c>
      <c r="C2161" s="32" t="s">
        <v>6030</v>
      </c>
      <c r="D2161" s="32" t="s">
        <v>11101</v>
      </c>
      <c r="E2161" s="96" t="s">
        <v>11100</v>
      </c>
      <c r="F2161" s="31">
        <v>38</v>
      </c>
      <c r="G2161" s="31">
        <v>2</v>
      </c>
      <c r="H2161" s="31" t="s">
        <v>11102</v>
      </c>
      <c r="I2161" s="31" t="s">
        <v>11103</v>
      </c>
      <c r="J2161" s="33" t="str">
        <f t="shared" si="33"/>
        <v>https://aiche.onlinelibrary.wiley.com/doi/abs/10.1002/prs.12012</v>
      </c>
    </row>
    <row r="2162" spans="1:10" ht="47.5" customHeight="1" x14ac:dyDescent="0.35">
      <c r="A2162" s="31">
        <v>2161</v>
      </c>
      <c r="B2162" s="31">
        <v>2019</v>
      </c>
      <c r="C2162" s="32" t="s">
        <v>6030</v>
      </c>
      <c r="D2162" s="32" t="s">
        <v>11104</v>
      </c>
      <c r="E2162" s="96" t="s">
        <v>9602</v>
      </c>
      <c r="F2162" s="31">
        <v>38</v>
      </c>
      <c r="G2162" s="31">
        <v>2</v>
      </c>
      <c r="H2162" s="31" t="s">
        <v>11105</v>
      </c>
      <c r="I2162" s="31" t="s">
        <v>11106</v>
      </c>
      <c r="J2162" s="33" t="str">
        <f t="shared" si="33"/>
        <v>https://aiche.onlinelibrary.wiley.com/doi/abs/10.1002/prs.12014</v>
      </c>
    </row>
    <row r="2163" spans="1:10" ht="47.5" customHeight="1" x14ac:dyDescent="0.35">
      <c r="A2163" s="31">
        <v>2162</v>
      </c>
      <c r="B2163" s="31">
        <v>2019</v>
      </c>
      <c r="C2163" s="32" t="s">
        <v>6030</v>
      </c>
      <c r="D2163" s="32" t="s">
        <v>11108</v>
      </c>
      <c r="E2163" s="96" t="s">
        <v>11107</v>
      </c>
      <c r="F2163" s="31">
        <v>38</v>
      </c>
      <c r="G2163" s="31">
        <v>2</v>
      </c>
      <c r="H2163" s="31" t="s">
        <v>11109</v>
      </c>
      <c r="I2163" s="31" t="s">
        <v>11110</v>
      </c>
      <c r="J2163" s="33" t="str">
        <f t="shared" si="33"/>
        <v>https://aiche.onlinelibrary.wiley.com/doi/abs/10.1002/prs.12015</v>
      </c>
    </row>
    <row r="2164" spans="1:10" ht="47.5" customHeight="1" x14ac:dyDescent="0.35">
      <c r="A2164" s="31">
        <v>2163</v>
      </c>
      <c r="B2164" s="31">
        <v>2019</v>
      </c>
      <c r="C2164" s="32" t="s">
        <v>6030</v>
      </c>
      <c r="D2164" s="32" t="s">
        <v>11111</v>
      </c>
      <c r="E2164" s="96" t="s">
        <v>8635</v>
      </c>
      <c r="F2164" s="31">
        <v>38</v>
      </c>
      <c r="G2164" s="31">
        <v>2</v>
      </c>
      <c r="H2164" s="31" t="s">
        <v>11112</v>
      </c>
      <c r="I2164" s="31" t="s">
        <v>11113</v>
      </c>
      <c r="J2164" s="33" t="str">
        <f t="shared" si="33"/>
        <v>https://aiche.onlinelibrary.wiley.com/doi/abs/10.1002/prs.12017</v>
      </c>
    </row>
    <row r="2165" spans="1:10" ht="47.5" customHeight="1" x14ac:dyDescent="0.35">
      <c r="A2165" s="31">
        <v>2164</v>
      </c>
      <c r="B2165" s="31">
        <v>2019</v>
      </c>
      <c r="C2165" s="32" t="s">
        <v>6030</v>
      </c>
      <c r="D2165" s="32" t="s">
        <v>11115</v>
      </c>
      <c r="E2165" s="96" t="s">
        <v>11114</v>
      </c>
      <c r="F2165" s="31">
        <v>38</v>
      </c>
      <c r="G2165" s="31">
        <v>2</v>
      </c>
      <c r="H2165" s="31" t="s">
        <v>11116</v>
      </c>
      <c r="I2165" s="31" t="s">
        <v>11117</v>
      </c>
      <c r="J2165" s="33" t="str">
        <f t="shared" si="33"/>
        <v>https://aiche.onlinelibrary.wiley.com/doi/abs/10.1002/prs.12018</v>
      </c>
    </row>
    <row r="2166" spans="1:10" ht="47.5" customHeight="1" x14ac:dyDescent="0.35">
      <c r="A2166" s="31">
        <v>2165</v>
      </c>
      <c r="B2166" s="31">
        <v>2019</v>
      </c>
      <c r="C2166" s="32" t="s">
        <v>6030</v>
      </c>
      <c r="D2166" s="32" t="s">
        <v>11118</v>
      </c>
      <c r="E2166" s="96" t="s">
        <v>6209</v>
      </c>
      <c r="F2166" s="31">
        <v>38</v>
      </c>
      <c r="G2166" s="31">
        <v>2</v>
      </c>
      <c r="H2166" s="31" t="s">
        <v>11119</v>
      </c>
      <c r="I2166" s="31" t="s">
        <v>11120</v>
      </c>
      <c r="J2166" s="33" t="str">
        <f t="shared" si="33"/>
        <v>https://aiche.onlinelibrary.wiley.com/doi/abs/10.1002/prs.12019</v>
      </c>
    </row>
    <row r="2167" spans="1:10" ht="47.5" customHeight="1" x14ac:dyDescent="0.35">
      <c r="A2167" s="31">
        <v>2166</v>
      </c>
      <c r="B2167" s="31">
        <v>2019</v>
      </c>
      <c r="C2167" s="32" t="s">
        <v>6030</v>
      </c>
      <c r="D2167" s="32" t="s">
        <v>11121</v>
      </c>
      <c r="E2167" s="96"/>
      <c r="F2167" s="31">
        <v>38</v>
      </c>
      <c r="G2167" s="31">
        <v>2</v>
      </c>
      <c r="H2167" s="31" t="s">
        <v>11122</v>
      </c>
      <c r="I2167" s="31" t="s">
        <v>11123</v>
      </c>
      <c r="J2167" s="33" t="str">
        <f t="shared" si="33"/>
        <v>https://aiche.onlinelibrary.wiley.com/doi/abs/10.1002/prs.12046</v>
      </c>
    </row>
    <row r="2168" spans="1:10" ht="47.5" customHeight="1" x14ac:dyDescent="0.35">
      <c r="A2168" s="31">
        <v>2167</v>
      </c>
      <c r="B2168" s="31">
        <v>2019</v>
      </c>
      <c r="C2168" s="32" t="s">
        <v>6030</v>
      </c>
      <c r="D2168" s="32" t="s">
        <v>11124</v>
      </c>
      <c r="E2168" s="96" t="s">
        <v>10644</v>
      </c>
      <c r="F2168" s="31">
        <v>38</v>
      </c>
      <c r="G2168" s="31">
        <v>2</v>
      </c>
      <c r="H2168" s="31" t="s">
        <v>11125</v>
      </c>
      <c r="I2168" s="31" t="s">
        <v>11126</v>
      </c>
      <c r="J2168" s="33" t="str">
        <f t="shared" si="33"/>
        <v>https://aiche.onlinelibrary.wiley.com/doi/abs/10.1002/prs.12052</v>
      </c>
    </row>
    <row r="2169" spans="1:10" ht="47.5" customHeight="1" x14ac:dyDescent="0.35">
      <c r="A2169" s="31">
        <v>2168</v>
      </c>
      <c r="B2169" s="31">
        <v>2019</v>
      </c>
      <c r="C2169" s="32" t="s">
        <v>6030</v>
      </c>
      <c r="D2169" s="32" t="s">
        <v>11127</v>
      </c>
      <c r="E2169" s="96" t="s">
        <v>7076</v>
      </c>
      <c r="F2169" s="31">
        <v>38</v>
      </c>
      <c r="G2169" s="31">
        <v>2</v>
      </c>
      <c r="H2169" s="31" t="s">
        <v>11128</v>
      </c>
      <c r="I2169" s="31" t="s">
        <v>11129</v>
      </c>
      <c r="J2169" s="33" t="str">
        <f t="shared" si="33"/>
        <v>https://aiche.onlinelibrary.wiley.com/doi/abs/10.1002/prs.12056</v>
      </c>
    </row>
    <row r="2170" spans="1:10" ht="47.5" customHeight="1" x14ac:dyDescent="0.35">
      <c r="A2170" s="31">
        <v>2169</v>
      </c>
      <c r="B2170" s="31">
        <v>2019</v>
      </c>
      <c r="C2170" s="32" t="s">
        <v>6030</v>
      </c>
      <c r="D2170" s="32" t="s">
        <v>9492</v>
      </c>
      <c r="E2170" s="96" t="s">
        <v>1553</v>
      </c>
      <c r="F2170" s="31">
        <v>38</v>
      </c>
      <c r="G2170" s="31">
        <v>2</v>
      </c>
      <c r="H2170" s="31" t="s">
        <v>11130</v>
      </c>
      <c r="I2170" s="31" t="s">
        <v>11131</v>
      </c>
      <c r="J2170" s="33" t="str">
        <f t="shared" si="33"/>
        <v>https://aiche.onlinelibrary.wiley.com/doi/abs/10.1002/prs.12057</v>
      </c>
    </row>
    <row r="2171" spans="1:10" ht="47.5" customHeight="1" x14ac:dyDescent="0.35">
      <c r="A2171" s="31">
        <v>2170</v>
      </c>
      <c r="B2171" s="31">
        <v>2019</v>
      </c>
      <c r="C2171" s="32" t="s">
        <v>6030</v>
      </c>
      <c r="D2171" s="32" t="s">
        <v>11133</v>
      </c>
      <c r="E2171" s="96" t="s">
        <v>11132</v>
      </c>
      <c r="F2171" s="31">
        <v>38</v>
      </c>
      <c r="G2171" s="31">
        <v>2</v>
      </c>
      <c r="H2171" s="31" t="s">
        <v>11134</v>
      </c>
      <c r="I2171" s="31" t="s">
        <v>11135</v>
      </c>
      <c r="J2171" s="33" t="str">
        <f t="shared" si="33"/>
        <v>https://aiche.onlinelibrary.wiley.com/doi/abs/10.1002/prs.12060</v>
      </c>
    </row>
    <row r="2172" spans="1:10" ht="47.5" customHeight="1" x14ac:dyDescent="0.35">
      <c r="A2172" s="31">
        <v>2171</v>
      </c>
      <c r="B2172" s="31">
        <v>2019</v>
      </c>
      <c r="C2172" s="32" t="s">
        <v>6030</v>
      </c>
      <c r="D2172" s="32" t="s">
        <v>11016</v>
      </c>
      <c r="E2172" s="96"/>
      <c r="F2172" s="31">
        <v>38</v>
      </c>
      <c r="G2172" s="31">
        <v>3</v>
      </c>
      <c r="H2172" s="31" t="s">
        <v>11136</v>
      </c>
      <c r="I2172" s="31" t="s">
        <v>11137</v>
      </c>
      <c r="J2172" s="33" t="str">
        <f t="shared" si="33"/>
        <v>https://aiche.onlinelibrary.wiley.com/doi/abs/10.1002/prs.11986</v>
      </c>
    </row>
    <row r="2173" spans="1:10" ht="47.5" customHeight="1" x14ac:dyDescent="0.35">
      <c r="A2173" s="31">
        <v>2172</v>
      </c>
      <c r="B2173" s="31">
        <v>2019</v>
      </c>
      <c r="C2173" s="32" t="s">
        <v>6030</v>
      </c>
      <c r="D2173" s="32" t="s">
        <v>11139</v>
      </c>
      <c r="E2173" s="96" t="s">
        <v>11138</v>
      </c>
      <c r="F2173" s="31">
        <v>38</v>
      </c>
      <c r="G2173" s="31">
        <v>3</v>
      </c>
      <c r="H2173" s="31" t="s">
        <v>11140</v>
      </c>
      <c r="I2173" s="31" t="s">
        <v>11141</v>
      </c>
      <c r="J2173" s="33" t="str">
        <f t="shared" si="33"/>
        <v>https://aiche.onlinelibrary.wiley.com/doi/abs/10.1002/prs.12020</v>
      </c>
    </row>
    <row r="2174" spans="1:10" ht="47.5" customHeight="1" x14ac:dyDescent="0.35">
      <c r="A2174" s="31">
        <v>2173</v>
      </c>
      <c r="B2174" s="31">
        <v>2019</v>
      </c>
      <c r="C2174" s="32" t="s">
        <v>6030</v>
      </c>
      <c r="D2174" s="32" t="s">
        <v>11143</v>
      </c>
      <c r="E2174" s="96" t="s">
        <v>11142</v>
      </c>
      <c r="F2174" s="31">
        <v>38</v>
      </c>
      <c r="G2174" s="31">
        <v>3</v>
      </c>
      <c r="H2174" s="31" t="s">
        <v>11144</v>
      </c>
      <c r="I2174" s="31" t="s">
        <v>11145</v>
      </c>
      <c r="J2174" s="33" t="str">
        <f t="shared" si="33"/>
        <v>https://aiche.onlinelibrary.wiley.com/doi/abs/10.1002/prs.12021</v>
      </c>
    </row>
    <row r="2175" spans="1:10" ht="47.5" customHeight="1" x14ac:dyDescent="0.35">
      <c r="A2175" s="31">
        <v>2174</v>
      </c>
      <c r="B2175" s="31">
        <v>2019</v>
      </c>
      <c r="C2175" s="32" t="s">
        <v>6030</v>
      </c>
      <c r="D2175" s="32" t="s">
        <v>11147</v>
      </c>
      <c r="E2175" s="96" t="s">
        <v>11146</v>
      </c>
      <c r="F2175" s="31">
        <v>38</v>
      </c>
      <c r="G2175" s="31">
        <v>3</v>
      </c>
      <c r="H2175" s="31" t="s">
        <v>11148</v>
      </c>
      <c r="I2175" s="31" t="s">
        <v>11149</v>
      </c>
      <c r="J2175" s="33" t="str">
        <f t="shared" si="33"/>
        <v>https://aiche.onlinelibrary.wiley.com/doi/abs/10.1002/prs.12022</v>
      </c>
    </row>
    <row r="2176" spans="1:10" ht="47.5" customHeight="1" x14ac:dyDescent="0.35">
      <c r="A2176" s="31">
        <v>2175</v>
      </c>
      <c r="B2176" s="31">
        <v>2019</v>
      </c>
      <c r="C2176" s="32" t="s">
        <v>6030</v>
      </c>
      <c r="D2176" s="32" t="s">
        <v>11151</v>
      </c>
      <c r="E2176" s="96" t="s">
        <v>11150</v>
      </c>
      <c r="F2176" s="31">
        <v>38</v>
      </c>
      <c r="G2176" s="31">
        <v>3</v>
      </c>
      <c r="H2176" s="31" t="s">
        <v>11152</v>
      </c>
      <c r="I2176" s="31" t="s">
        <v>11153</v>
      </c>
      <c r="J2176" s="33" t="str">
        <f t="shared" si="33"/>
        <v>https://aiche.onlinelibrary.wiley.com/doi/abs/10.1002/prs.12023</v>
      </c>
    </row>
    <row r="2177" spans="1:10" ht="47.5" customHeight="1" x14ac:dyDescent="0.35">
      <c r="A2177" s="31">
        <v>2176</v>
      </c>
      <c r="B2177" s="31">
        <v>2019</v>
      </c>
      <c r="C2177" s="32" t="s">
        <v>6030</v>
      </c>
      <c r="D2177" s="32" t="s">
        <v>11155</v>
      </c>
      <c r="E2177" s="96" t="s">
        <v>11154</v>
      </c>
      <c r="F2177" s="31">
        <v>38</v>
      </c>
      <c r="G2177" s="31">
        <v>3</v>
      </c>
      <c r="H2177" s="31" t="s">
        <v>11156</v>
      </c>
      <c r="I2177" s="31" t="s">
        <v>11157</v>
      </c>
      <c r="J2177" s="33" t="str">
        <f t="shared" si="33"/>
        <v>https://aiche.onlinelibrary.wiley.com/doi/abs/10.1002/prs.12024</v>
      </c>
    </row>
    <row r="2178" spans="1:10" ht="47.5" customHeight="1" x14ac:dyDescent="0.35">
      <c r="A2178" s="31">
        <v>2177</v>
      </c>
      <c r="B2178" s="31">
        <v>2019</v>
      </c>
      <c r="C2178" s="32" t="s">
        <v>6030</v>
      </c>
      <c r="D2178" s="32" t="s">
        <v>11159</v>
      </c>
      <c r="E2178" s="96" t="s">
        <v>11158</v>
      </c>
      <c r="F2178" s="31">
        <v>38</v>
      </c>
      <c r="G2178" s="31">
        <v>3</v>
      </c>
      <c r="H2178" s="31" t="s">
        <v>11160</v>
      </c>
      <c r="I2178" s="31" t="s">
        <v>11161</v>
      </c>
      <c r="J2178" s="33" t="str">
        <f t="shared" si="33"/>
        <v>https://aiche.onlinelibrary.wiley.com/doi/abs/10.1002/prs.12025</v>
      </c>
    </row>
    <row r="2179" spans="1:10" ht="47.5" customHeight="1" x14ac:dyDescent="0.35">
      <c r="A2179" s="31">
        <v>2178</v>
      </c>
      <c r="B2179" s="31">
        <v>2019</v>
      </c>
      <c r="C2179" s="32" t="s">
        <v>6030</v>
      </c>
      <c r="D2179" s="32" t="s">
        <v>11163</v>
      </c>
      <c r="E2179" s="96" t="s">
        <v>11162</v>
      </c>
      <c r="F2179" s="31">
        <v>38</v>
      </c>
      <c r="G2179" s="31">
        <v>3</v>
      </c>
      <c r="H2179" s="31" t="s">
        <v>11164</v>
      </c>
      <c r="I2179" s="31" t="s">
        <v>11165</v>
      </c>
      <c r="J2179" s="33" t="str">
        <f t="shared" ref="J2179:J2242" si="34">HYPERLINK(I2179)</f>
        <v>https://aiche.onlinelibrary.wiley.com/doi/abs/10.1002/prs.12030</v>
      </c>
    </row>
    <row r="2180" spans="1:10" ht="47.5" customHeight="1" x14ac:dyDescent="0.35">
      <c r="A2180" s="31">
        <v>2179</v>
      </c>
      <c r="B2180" s="31">
        <v>2019</v>
      </c>
      <c r="C2180" s="32" t="s">
        <v>6030</v>
      </c>
      <c r="D2180" s="32" t="s">
        <v>11166</v>
      </c>
      <c r="E2180" s="96" t="s">
        <v>9806</v>
      </c>
      <c r="F2180" s="31">
        <v>38</v>
      </c>
      <c r="G2180" s="31">
        <v>3</v>
      </c>
      <c r="H2180" s="31" t="s">
        <v>11167</v>
      </c>
      <c r="I2180" s="31" t="s">
        <v>11168</v>
      </c>
      <c r="J2180" s="33" t="str">
        <f t="shared" si="34"/>
        <v>https://aiche.onlinelibrary.wiley.com/doi/abs/10.1002/prs.12031</v>
      </c>
    </row>
    <row r="2181" spans="1:10" ht="47.5" customHeight="1" x14ac:dyDescent="0.35">
      <c r="A2181" s="31">
        <v>2180</v>
      </c>
      <c r="B2181" s="31">
        <v>2019</v>
      </c>
      <c r="C2181" s="32" t="s">
        <v>6030</v>
      </c>
      <c r="D2181" s="32" t="s">
        <v>11170</v>
      </c>
      <c r="E2181" s="96" t="s">
        <v>11169</v>
      </c>
      <c r="F2181" s="31">
        <v>38</v>
      </c>
      <c r="G2181" s="31">
        <v>3</v>
      </c>
      <c r="H2181" s="31" t="s">
        <v>11171</v>
      </c>
      <c r="I2181" s="31" t="s">
        <v>11172</v>
      </c>
      <c r="J2181" s="33" t="str">
        <f t="shared" si="34"/>
        <v>https://aiche.onlinelibrary.wiley.com/doi/abs/10.1002/prs.12032</v>
      </c>
    </row>
    <row r="2182" spans="1:10" ht="47.5" customHeight="1" x14ac:dyDescent="0.35">
      <c r="A2182" s="31">
        <v>2181</v>
      </c>
      <c r="B2182" s="31">
        <v>2019</v>
      </c>
      <c r="C2182" s="32" t="s">
        <v>6030</v>
      </c>
      <c r="D2182" s="32" t="s">
        <v>11174</v>
      </c>
      <c r="E2182" s="96" t="s">
        <v>11173</v>
      </c>
      <c r="F2182" s="31">
        <v>38</v>
      </c>
      <c r="G2182" s="31">
        <v>3</v>
      </c>
      <c r="H2182" s="31" t="s">
        <v>11175</v>
      </c>
      <c r="I2182" s="31" t="s">
        <v>11176</v>
      </c>
      <c r="J2182" s="33" t="str">
        <f t="shared" si="34"/>
        <v>https://aiche.onlinelibrary.wiley.com/doi/abs/10.1002/prs.12033</v>
      </c>
    </row>
    <row r="2183" spans="1:10" ht="47.5" customHeight="1" x14ac:dyDescent="0.35">
      <c r="A2183" s="31">
        <v>2182</v>
      </c>
      <c r="B2183" s="31">
        <v>2019</v>
      </c>
      <c r="C2183" s="32" t="s">
        <v>6030</v>
      </c>
      <c r="D2183" s="32" t="s">
        <v>11178</v>
      </c>
      <c r="E2183" s="96" t="s">
        <v>11177</v>
      </c>
      <c r="F2183" s="31">
        <v>38</v>
      </c>
      <c r="G2183" s="31">
        <v>3</v>
      </c>
      <c r="H2183" s="31" t="s">
        <v>11179</v>
      </c>
      <c r="I2183" s="31" t="s">
        <v>11180</v>
      </c>
      <c r="J2183" s="33" t="str">
        <f t="shared" si="34"/>
        <v>https://aiche.onlinelibrary.wiley.com/doi/abs/10.1002/prs.12050</v>
      </c>
    </row>
    <row r="2184" spans="1:10" ht="47.5" customHeight="1" x14ac:dyDescent="0.35">
      <c r="A2184" s="31">
        <v>2183</v>
      </c>
      <c r="B2184" s="31">
        <v>2019</v>
      </c>
      <c r="C2184" s="32" t="s">
        <v>6030</v>
      </c>
      <c r="D2184" s="32" t="s">
        <v>11181</v>
      </c>
      <c r="E2184" s="96" t="s">
        <v>10447</v>
      </c>
      <c r="F2184" s="31">
        <v>38</v>
      </c>
      <c r="G2184" s="31">
        <v>3</v>
      </c>
      <c r="H2184" s="31" t="s">
        <v>11182</v>
      </c>
      <c r="I2184" s="31" t="s">
        <v>11183</v>
      </c>
      <c r="J2184" s="33" t="str">
        <f t="shared" si="34"/>
        <v>https://aiche.onlinelibrary.wiley.com/doi/abs/10.1002/prs.12062</v>
      </c>
    </row>
    <row r="2185" spans="1:10" ht="47.5" customHeight="1" x14ac:dyDescent="0.35">
      <c r="A2185" s="31">
        <v>2184</v>
      </c>
      <c r="B2185" s="31">
        <v>2019</v>
      </c>
      <c r="C2185" s="32" t="s">
        <v>6030</v>
      </c>
      <c r="D2185" s="32" t="s">
        <v>11185</v>
      </c>
      <c r="E2185" s="96" t="s">
        <v>11184</v>
      </c>
      <c r="F2185" s="31">
        <v>38</v>
      </c>
      <c r="G2185" s="31">
        <v>3</v>
      </c>
      <c r="H2185" s="31" t="s">
        <v>11186</v>
      </c>
      <c r="I2185" s="31" t="s">
        <v>11187</v>
      </c>
      <c r="J2185" s="33" t="str">
        <f t="shared" si="34"/>
        <v>https://aiche.onlinelibrary.wiley.com/doi/abs/10.1002/prs.12064</v>
      </c>
    </row>
    <row r="2186" spans="1:10" ht="47.5" customHeight="1" x14ac:dyDescent="0.35">
      <c r="A2186" s="31">
        <v>2185</v>
      </c>
      <c r="B2186" s="31">
        <v>2019</v>
      </c>
      <c r="C2186" s="32" t="s">
        <v>6030</v>
      </c>
      <c r="D2186" s="32" t="s">
        <v>11189</v>
      </c>
      <c r="E2186" s="96" t="s">
        <v>11188</v>
      </c>
      <c r="F2186" s="31">
        <v>38</v>
      </c>
      <c r="G2186" s="31">
        <v>3</v>
      </c>
      <c r="H2186" s="31" t="s">
        <v>11190</v>
      </c>
      <c r="I2186" s="31" t="s">
        <v>11191</v>
      </c>
      <c r="J2186" s="33" t="str">
        <f t="shared" si="34"/>
        <v>https://aiche.onlinelibrary.wiley.com/doi/abs/10.1002/prs.12075</v>
      </c>
    </row>
    <row r="2187" spans="1:10" ht="47.5" customHeight="1" x14ac:dyDescent="0.35">
      <c r="A2187" s="31">
        <v>2186</v>
      </c>
      <c r="B2187" s="31">
        <v>2019</v>
      </c>
      <c r="C2187" s="32" t="s">
        <v>6030</v>
      </c>
      <c r="D2187" s="32" t="s">
        <v>11193</v>
      </c>
      <c r="E2187" s="96" t="s">
        <v>11192</v>
      </c>
      <c r="F2187" s="31">
        <v>38</v>
      </c>
      <c r="G2187" s="31">
        <v>3</v>
      </c>
      <c r="H2187" s="31" t="s">
        <v>11194</v>
      </c>
      <c r="I2187" s="31" t="s">
        <v>11195</v>
      </c>
      <c r="J2187" s="33" t="str">
        <f t="shared" si="34"/>
        <v>https://aiche.onlinelibrary.wiley.com/doi/abs/10.1002/prs.12076</v>
      </c>
    </row>
    <row r="2188" spans="1:10" ht="47.5" customHeight="1" x14ac:dyDescent="0.35">
      <c r="A2188" s="31">
        <v>2187</v>
      </c>
      <c r="B2188" s="31">
        <v>2019</v>
      </c>
      <c r="C2188" s="32" t="s">
        <v>6030</v>
      </c>
      <c r="D2188" s="32" t="s">
        <v>11196</v>
      </c>
      <c r="E2188" s="96" t="s">
        <v>997</v>
      </c>
      <c r="F2188" s="31">
        <v>38</v>
      </c>
      <c r="G2188" s="31">
        <v>3</v>
      </c>
      <c r="H2188" s="31" t="s">
        <v>11197</v>
      </c>
      <c r="I2188" s="31" t="s">
        <v>11198</v>
      </c>
      <c r="J2188" s="33" t="str">
        <f t="shared" si="34"/>
        <v>https://aiche.onlinelibrary.wiley.com/doi/abs/10.1002/prs.12082</v>
      </c>
    </row>
    <row r="2189" spans="1:10" ht="47.5" customHeight="1" x14ac:dyDescent="0.35">
      <c r="A2189" s="31">
        <v>2188</v>
      </c>
      <c r="B2189" s="31">
        <v>2019</v>
      </c>
      <c r="C2189" s="32" t="s">
        <v>6030</v>
      </c>
      <c r="D2189" s="32" t="s">
        <v>11200</v>
      </c>
      <c r="E2189" s="96" t="s">
        <v>11199</v>
      </c>
      <c r="F2189" s="31">
        <v>38</v>
      </c>
      <c r="G2189" s="31">
        <v>3</v>
      </c>
      <c r="H2189" s="31" t="s">
        <v>11201</v>
      </c>
      <c r="I2189" s="31" t="s">
        <v>11202</v>
      </c>
      <c r="J2189" s="33" t="str">
        <f t="shared" si="34"/>
        <v>https://aiche.onlinelibrary.wiley.com/doi/abs/10.1002/prs.12083</v>
      </c>
    </row>
    <row r="2190" spans="1:10" ht="47.5" customHeight="1" x14ac:dyDescent="0.35">
      <c r="A2190" s="31">
        <v>2189</v>
      </c>
      <c r="B2190" s="31">
        <v>2019</v>
      </c>
      <c r="C2190" s="32" t="s">
        <v>6030</v>
      </c>
      <c r="D2190" s="32" t="s">
        <v>11204</v>
      </c>
      <c r="E2190" s="96" t="s">
        <v>11203</v>
      </c>
      <c r="F2190" s="31">
        <v>38</v>
      </c>
      <c r="G2190" s="31">
        <v>3</v>
      </c>
      <c r="H2190" s="31" t="s">
        <v>11205</v>
      </c>
      <c r="I2190" s="31" t="s">
        <v>11206</v>
      </c>
      <c r="J2190" s="33" t="str">
        <f t="shared" si="34"/>
        <v>https://aiche.onlinelibrary.wiley.com/doi/abs/10.1002/prs.12084</v>
      </c>
    </row>
    <row r="2191" spans="1:10" ht="47.5" customHeight="1" x14ac:dyDescent="0.35">
      <c r="A2191" s="31">
        <v>2190</v>
      </c>
      <c r="B2191" s="31">
        <v>2019</v>
      </c>
      <c r="C2191" s="32" t="s">
        <v>6030</v>
      </c>
      <c r="D2191" s="32" t="s">
        <v>9650</v>
      </c>
      <c r="E2191" s="96" t="s">
        <v>1553</v>
      </c>
      <c r="F2191" s="31">
        <v>38</v>
      </c>
      <c r="G2191" s="31">
        <v>3</v>
      </c>
      <c r="H2191" s="31" t="s">
        <v>11207</v>
      </c>
      <c r="I2191" s="31" t="s">
        <v>11208</v>
      </c>
      <c r="J2191" s="33" t="str">
        <f t="shared" si="34"/>
        <v>https://aiche.onlinelibrary.wiley.com/doi/abs/10.1002/prs.12085</v>
      </c>
    </row>
    <row r="2192" spans="1:10" ht="47.5" customHeight="1" x14ac:dyDescent="0.35">
      <c r="A2192" s="31">
        <v>2191</v>
      </c>
      <c r="B2192" s="31">
        <v>2019</v>
      </c>
      <c r="C2192" s="32" t="s">
        <v>6030</v>
      </c>
      <c r="D2192" s="123" t="s">
        <v>21187</v>
      </c>
      <c r="E2192" s="96" t="s">
        <v>1553</v>
      </c>
      <c r="F2192" s="31">
        <v>38</v>
      </c>
      <c r="G2192" s="31">
        <v>3</v>
      </c>
      <c r="H2192" s="31" t="s">
        <v>11209</v>
      </c>
      <c r="I2192" s="31" t="s">
        <v>11210</v>
      </c>
      <c r="J2192" s="33" t="str">
        <f t="shared" si="34"/>
        <v>https://aiche.onlinelibrary.wiley.com/doi/abs/10.1002/prs.12086</v>
      </c>
    </row>
    <row r="2193" spans="1:10" ht="47.5" customHeight="1" x14ac:dyDescent="0.35">
      <c r="A2193" s="31">
        <v>2192</v>
      </c>
      <c r="B2193" s="31">
        <v>2019</v>
      </c>
      <c r="C2193" s="32" t="s">
        <v>6030</v>
      </c>
      <c r="D2193" s="32" t="s">
        <v>11212</v>
      </c>
      <c r="E2193" s="96" t="s">
        <v>11211</v>
      </c>
      <c r="F2193" s="31">
        <v>38</v>
      </c>
      <c r="G2193" s="31">
        <v>3</v>
      </c>
      <c r="H2193" s="31" t="s">
        <v>11213</v>
      </c>
      <c r="I2193" s="31" t="s">
        <v>11214</v>
      </c>
      <c r="J2193" s="33" t="str">
        <f t="shared" si="34"/>
        <v>https://aiche.onlinelibrary.wiley.com/doi/abs/10.1002/prs.12087</v>
      </c>
    </row>
    <row r="2194" spans="1:10" ht="47.5" customHeight="1" x14ac:dyDescent="0.35">
      <c r="A2194" s="31">
        <v>2193</v>
      </c>
      <c r="B2194" s="31">
        <v>2019</v>
      </c>
      <c r="C2194" s="32" t="s">
        <v>6030</v>
      </c>
      <c r="D2194" s="32" t="s">
        <v>11216</v>
      </c>
      <c r="E2194" s="96" t="s">
        <v>11215</v>
      </c>
      <c r="F2194" s="31">
        <v>38</v>
      </c>
      <c r="G2194" s="31">
        <v>3</v>
      </c>
      <c r="H2194" s="31" t="s">
        <v>11217</v>
      </c>
      <c r="I2194" s="31" t="s">
        <v>11218</v>
      </c>
      <c r="J2194" s="33" t="str">
        <f t="shared" si="34"/>
        <v>https://aiche.onlinelibrary.wiley.com/doi/abs/10.1002/prs.12090</v>
      </c>
    </row>
    <row r="2195" spans="1:10" ht="47.5" customHeight="1" x14ac:dyDescent="0.35">
      <c r="A2195" s="31">
        <v>2194</v>
      </c>
      <c r="B2195" s="31">
        <v>2019</v>
      </c>
      <c r="C2195" s="32" t="s">
        <v>6030</v>
      </c>
      <c r="D2195" s="32" t="s">
        <v>11220</v>
      </c>
      <c r="E2195" s="96" t="s">
        <v>11219</v>
      </c>
      <c r="F2195" s="31">
        <v>38</v>
      </c>
      <c r="G2195" s="31">
        <v>3</v>
      </c>
      <c r="H2195" s="31" t="s">
        <v>11221</v>
      </c>
      <c r="I2195" s="31" t="s">
        <v>11222</v>
      </c>
      <c r="J2195" s="33" t="str">
        <f t="shared" si="34"/>
        <v>https://aiche.onlinelibrary.wiley.com/doi/abs/10.1002/prs.12091</v>
      </c>
    </row>
    <row r="2196" spans="1:10" ht="47.5" customHeight="1" x14ac:dyDescent="0.35">
      <c r="A2196" s="31">
        <v>2195</v>
      </c>
      <c r="B2196" s="31">
        <v>2019</v>
      </c>
      <c r="C2196" s="32" t="s">
        <v>6030</v>
      </c>
      <c r="D2196" s="32" t="s">
        <v>11016</v>
      </c>
      <c r="E2196" s="96"/>
      <c r="F2196" s="31">
        <v>38</v>
      </c>
      <c r="G2196" s="31">
        <v>4</v>
      </c>
      <c r="H2196" s="31" t="s">
        <v>11223</v>
      </c>
      <c r="I2196" s="31" t="s">
        <v>11224</v>
      </c>
      <c r="J2196" s="33" t="str">
        <f t="shared" si="34"/>
        <v>https://aiche.onlinelibrary.wiley.com/doi/abs/10.1002/prs.11988</v>
      </c>
    </row>
    <row r="2197" spans="1:10" ht="47.5" customHeight="1" x14ac:dyDescent="0.35">
      <c r="A2197" s="31">
        <v>2196</v>
      </c>
      <c r="B2197" s="31">
        <v>2019</v>
      </c>
      <c r="C2197" s="32" t="s">
        <v>6030</v>
      </c>
      <c r="D2197" s="32" t="s">
        <v>11226</v>
      </c>
      <c r="E2197" s="96" t="s">
        <v>11225</v>
      </c>
      <c r="F2197" s="31">
        <v>38</v>
      </c>
      <c r="G2197" s="31">
        <v>4</v>
      </c>
      <c r="H2197" s="31" t="s">
        <v>11227</v>
      </c>
      <c r="I2197" s="31" t="s">
        <v>11228</v>
      </c>
      <c r="J2197" s="33" t="str">
        <f t="shared" si="34"/>
        <v>https://aiche.onlinelibrary.wiley.com/doi/abs/10.1002/prs.12034</v>
      </c>
    </row>
    <row r="2198" spans="1:10" ht="47.5" customHeight="1" x14ac:dyDescent="0.35">
      <c r="A2198" s="31">
        <v>2197</v>
      </c>
      <c r="B2198" s="31">
        <v>2019</v>
      </c>
      <c r="C2198" s="32" t="s">
        <v>6030</v>
      </c>
      <c r="D2198" s="32" t="s">
        <v>11230</v>
      </c>
      <c r="E2198" s="96" t="s">
        <v>11229</v>
      </c>
      <c r="F2198" s="31">
        <v>38</v>
      </c>
      <c r="G2198" s="31">
        <v>4</v>
      </c>
      <c r="H2198" s="31" t="s">
        <v>11231</v>
      </c>
      <c r="I2198" s="31" t="s">
        <v>11232</v>
      </c>
      <c r="J2198" s="33" t="str">
        <f t="shared" si="34"/>
        <v>https://aiche.onlinelibrary.wiley.com/doi/abs/10.1002/prs.12035</v>
      </c>
    </row>
    <row r="2199" spans="1:10" ht="47.5" customHeight="1" x14ac:dyDescent="0.35">
      <c r="A2199" s="31">
        <v>2198</v>
      </c>
      <c r="B2199" s="31">
        <v>2019</v>
      </c>
      <c r="C2199" s="32" t="s">
        <v>6030</v>
      </c>
      <c r="D2199" s="32" t="s">
        <v>11234</v>
      </c>
      <c r="E2199" s="96" t="s">
        <v>11233</v>
      </c>
      <c r="F2199" s="31">
        <v>38</v>
      </c>
      <c r="G2199" s="31">
        <v>4</v>
      </c>
      <c r="H2199" s="31" t="s">
        <v>11235</v>
      </c>
      <c r="I2199" s="31" t="s">
        <v>11236</v>
      </c>
      <c r="J2199" s="33" t="str">
        <f t="shared" si="34"/>
        <v>https://aiche.onlinelibrary.wiley.com/doi/abs/10.1002/prs.12036</v>
      </c>
    </row>
    <row r="2200" spans="1:10" ht="47.5" customHeight="1" x14ac:dyDescent="0.35">
      <c r="A2200" s="31">
        <v>2199</v>
      </c>
      <c r="B2200" s="31">
        <v>2019</v>
      </c>
      <c r="C2200" s="32" t="s">
        <v>6030</v>
      </c>
      <c r="D2200" s="32" t="s">
        <v>11238</v>
      </c>
      <c r="E2200" s="96" t="s">
        <v>11237</v>
      </c>
      <c r="F2200" s="31">
        <v>38</v>
      </c>
      <c r="G2200" s="31">
        <v>4</v>
      </c>
      <c r="H2200" s="31" t="s">
        <v>11239</v>
      </c>
      <c r="I2200" s="31" t="s">
        <v>11240</v>
      </c>
      <c r="J2200" s="33" t="str">
        <f t="shared" si="34"/>
        <v>https://aiche.onlinelibrary.wiley.com/doi/abs/10.1002/prs.12038</v>
      </c>
    </row>
    <row r="2201" spans="1:10" ht="47.5" customHeight="1" x14ac:dyDescent="0.35">
      <c r="A2201" s="31">
        <v>2200</v>
      </c>
      <c r="B2201" s="31">
        <v>2019</v>
      </c>
      <c r="C2201" s="32" t="s">
        <v>6030</v>
      </c>
      <c r="D2201" s="32" t="s">
        <v>11242</v>
      </c>
      <c r="E2201" s="96" t="s">
        <v>11241</v>
      </c>
      <c r="F2201" s="31">
        <v>38</v>
      </c>
      <c r="G2201" s="31">
        <v>4</v>
      </c>
      <c r="H2201" s="31" t="s">
        <v>11243</v>
      </c>
      <c r="I2201" s="31" t="s">
        <v>11244</v>
      </c>
      <c r="J2201" s="33" t="str">
        <f t="shared" si="34"/>
        <v>https://aiche.onlinelibrary.wiley.com/doi/abs/10.1002/prs.12040</v>
      </c>
    </row>
    <row r="2202" spans="1:10" ht="47.5" customHeight="1" x14ac:dyDescent="0.35">
      <c r="A2202" s="31">
        <v>2201</v>
      </c>
      <c r="B2202" s="31">
        <v>2019</v>
      </c>
      <c r="C2202" s="32" t="s">
        <v>6030</v>
      </c>
      <c r="D2202" s="32" t="s">
        <v>11246</v>
      </c>
      <c r="E2202" s="96" t="s">
        <v>11245</v>
      </c>
      <c r="F2202" s="31">
        <v>38</v>
      </c>
      <c r="G2202" s="31">
        <v>4</v>
      </c>
      <c r="H2202" s="31" t="s">
        <v>11247</v>
      </c>
      <c r="I2202" s="31" t="s">
        <v>11248</v>
      </c>
      <c r="J2202" s="33" t="str">
        <f t="shared" si="34"/>
        <v>https://aiche.onlinelibrary.wiley.com/doi/abs/10.1002/prs.12041</v>
      </c>
    </row>
    <row r="2203" spans="1:10" ht="47.5" customHeight="1" x14ac:dyDescent="0.35">
      <c r="A2203" s="31">
        <v>2202</v>
      </c>
      <c r="B2203" s="31">
        <v>2019</v>
      </c>
      <c r="C2203" s="32" t="s">
        <v>6030</v>
      </c>
      <c r="D2203" s="32" t="s">
        <v>11250</v>
      </c>
      <c r="E2203" s="96" t="s">
        <v>11249</v>
      </c>
      <c r="F2203" s="31">
        <v>38</v>
      </c>
      <c r="G2203" s="31">
        <v>4</v>
      </c>
      <c r="H2203" s="31" t="s">
        <v>11251</v>
      </c>
      <c r="I2203" s="31" t="s">
        <v>11252</v>
      </c>
      <c r="J2203" s="33" t="str">
        <f t="shared" si="34"/>
        <v>https://aiche.onlinelibrary.wiley.com/doi/abs/10.1002/prs.12043</v>
      </c>
    </row>
    <row r="2204" spans="1:10" ht="47.5" customHeight="1" x14ac:dyDescent="0.35">
      <c r="A2204" s="31">
        <v>2203</v>
      </c>
      <c r="B2204" s="31">
        <v>2019</v>
      </c>
      <c r="C2204" s="32" t="s">
        <v>6030</v>
      </c>
      <c r="D2204" s="32" t="s">
        <v>11254</v>
      </c>
      <c r="E2204" s="96" t="s">
        <v>11253</v>
      </c>
      <c r="F2204" s="31">
        <v>38</v>
      </c>
      <c r="G2204" s="31">
        <v>4</v>
      </c>
      <c r="H2204" s="31" t="s">
        <v>11255</v>
      </c>
      <c r="I2204" s="31" t="s">
        <v>11256</v>
      </c>
      <c r="J2204" s="33" t="str">
        <f t="shared" si="34"/>
        <v>https://aiche.onlinelibrary.wiley.com/doi/abs/10.1002/prs.12044</v>
      </c>
    </row>
    <row r="2205" spans="1:10" ht="47.5" customHeight="1" x14ac:dyDescent="0.35">
      <c r="A2205" s="31">
        <v>2204</v>
      </c>
      <c r="B2205" s="31">
        <v>2019</v>
      </c>
      <c r="C2205" s="32" t="s">
        <v>6030</v>
      </c>
      <c r="D2205" s="32" t="s">
        <v>11258</v>
      </c>
      <c r="E2205" s="96" t="s">
        <v>11257</v>
      </c>
      <c r="F2205" s="31">
        <v>38</v>
      </c>
      <c r="G2205" s="31">
        <v>4</v>
      </c>
      <c r="H2205" s="31" t="s">
        <v>11259</v>
      </c>
      <c r="I2205" s="31" t="s">
        <v>11260</v>
      </c>
      <c r="J2205" s="33" t="str">
        <f t="shared" si="34"/>
        <v>https://aiche.onlinelibrary.wiley.com/doi/abs/10.1002/prs.12045</v>
      </c>
    </row>
    <row r="2206" spans="1:10" ht="47.5" customHeight="1" x14ac:dyDescent="0.35">
      <c r="A2206" s="31">
        <v>2205</v>
      </c>
      <c r="B2206" s="31">
        <v>2019</v>
      </c>
      <c r="C2206" s="32" t="s">
        <v>6030</v>
      </c>
      <c r="D2206" s="32" t="s">
        <v>11262</v>
      </c>
      <c r="E2206" s="96" t="s">
        <v>11261</v>
      </c>
      <c r="F2206" s="31">
        <v>38</v>
      </c>
      <c r="G2206" s="31">
        <v>4</v>
      </c>
      <c r="H2206" s="31" t="s">
        <v>11263</v>
      </c>
      <c r="I2206" s="31" t="s">
        <v>11264</v>
      </c>
      <c r="J2206" s="33" t="str">
        <f t="shared" si="34"/>
        <v>https://aiche.onlinelibrary.wiley.com/doi/abs/10.1002/prs.12047</v>
      </c>
    </row>
    <row r="2207" spans="1:10" ht="47.5" customHeight="1" x14ac:dyDescent="0.35">
      <c r="A2207" s="31">
        <v>2206</v>
      </c>
      <c r="B2207" s="31">
        <v>2019</v>
      </c>
      <c r="C2207" s="32" t="s">
        <v>6030</v>
      </c>
      <c r="D2207" s="32" t="s">
        <v>11266</v>
      </c>
      <c r="E2207" s="96" t="s">
        <v>11265</v>
      </c>
      <c r="F2207" s="31">
        <v>38</v>
      </c>
      <c r="G2207" s="31">
        <v>4</v>
      </c>
      <c r="H2207" s="31" t="s">
        <v>11267</v>
      </c>
      <c r="I2207" s="31" t="s">
        <v>11268</v>
      </c>
      <c r="J2207" s="33" t="str">
        <f t="shared" si="34"/>
        <v>https://aiche.onlinelibrary.wiley.com/doi/abs/10.1002/prs.12048</v>
      </c>
    </row>
    <row r="2208" spans="1:10" ht="47.5" customHeight="1" x14ac:dyDescent="0.35">
      <c r="A2208" s="31">
        <v>2207</v>
      </c>
      <c r="B2208" s="31">
        <v>2019</v>
      </c>
      <c r="C2208" s="32" t="s">
        <v>6030</v>
      </c>
      <c r="D2208" s="32" t="s">
        <v>11269</v>
      </c>
      <c r="E2208" s="96" t="s">
        <v>10443</v>
      </c>
      <c r="F2208" s="31">
        <v>38</v>
      </c>
      <c r="G2208" s="31">
        <v>4</v>
      </c>
      <c r="H2208" s="31" t="s">
        <v>11270</v>
      </c>
      <c r="I2208" s="31" t="s">
        <v>11271</v>
      </c>
      <c r="J2208" s="33" t="str">
        <f t="shared" si="34"/>
        <v>https://aiche.onlinelibrary.wiley.com/doi/abs/10.1002/prs.12049</v>
      </c>
    </row>
    <row r="2209" spans="1:10" ht="47.5" customHeight="1" x14ac:dyDescent="0.35">
      <c r="A2209" s="31">
        <v>2208</v>
      </c>
      <c r="B2209" s="31">
        <v>2019</v>
      </c>
      <c r="C2209" s="32" t="s">
        <v>6030</v>
      </c>
      <c r="D2209" s="32" t="s">
        <v>11273</v>
      </c>
      <c r="E2209" s="96" t="s">
        <v>11272</v>
      </c>
      <c r="F2209" s="31">
        <v>38</v>
      </c>
      <c r="G2209" s="31">
        <v>4</v>
      </c>
      <c r="H2209" s="31" t="s">
        <v>11274</v>
      </c>
      <c r="I2209" s="31" t="s">
        <v>11275</v>
      </c>
      <c r="J2209" s="33" t="str">
        <f t="shared" si="34"/>
        <v>https://aiche.onlinelibrary.wiley.com/doi/abs/10.1002/prs.12051</v>
      </c>
    </row>
    <row r="2210" spans="1:10" ht="47.5" customHeight="1" x14ac:dyDescent="0.35">
      <c r="A2210" s="31">
        <v>2209</v>
      </c>
      <c r="B2210" s="31">
        <v>2019</v>
      </c>
      <c r="C2210" s="32" t="s">
        <v>6030</v>
      </c>
      <c r="D2210" s="32" t="s">
        <v>11277</v>
      </c>
      <c r="E2210" s="96" t="s">
        <v>11276</v>
      </c>
      <c r="F2210" s="31">
        <v>38</v>
      </c>
      <c r="G2210" s="31">
        <v>4</v>
      </c>
      <c r="H2210" s="31" t="s">
        <v>11278</v>
      </c>
      <c r="I2210" s="31" t="s">
        <v>11279</v>
      </c>
      <c r="J2210" s="33" t="str">
        <f t="shared" si="34"/>
        <v>https://aiche.onlinelibrary.wiley.com/doi/abs/10.1002/prs.12053</v>
      </c>
    </row>
    <row r="2211" spans="1:10" ht="47.5" customHeight="1" x14ac:dyDescent="0.35">
      <c r="A2211" s="31">
        <v>2210</v>
      </c>
      <c r="B2211" s="31">
        <v>2019</v>
      </c>
      <c r="C2211" s="32" t="s">
        <v>6030</v>
      </c>
      <c r="D2211" s="32" t="s">
        <v>11281</v>
      </c>
      <c r="E2211" s="96" t="s">
        <v>11280</v>
      </c>
      <c r="F2211" s="31">
        <v>38</v>
      </c>
      <c r="G2211" s="31">
        <v>4</v>
      </c>
      <c r="H2211" s="31" t="s">
        <v>11282</v>
      </c>
      <c r="I2211" s="31" t="s">
        <v>11283</v>
      </c>
      <c r="J2211" s="33" t="str">
        <f t="shared" si="34"/>
        <v>https://aiche.onlinelibrary.wiley.com/doi/abs/10.1002/prs.12054</v>
      </c>
    </row>
    <row r="2212" spans="1:10" ht="47.5" customHeight="1" x14ac:dyDescent="0.35">
      <c r="A2212" s="31">
        <v>2211</v>
      </c>
      <c r="B2212" s="31">
        <v>2019</v>
      </c>
      <c r="C2212" s="32" t="s">
        <v>6030</v>
      </c>
      <c r="D2212" s="32" t="s">
        <v>11285</v>
      </c>
      <c r="E2212" s="96" t="s">
        <v>11284</v>
      </c>
      <c r="F2212" s="31">
        <v>38</v>
      </c>
      <c r="G2212" s="31">
        <v>4</v>
      </c>
      <c r="H2212" s="31" t="s">
        <v>11286</v>
      </c>
      <c r="I2212" s="31" t="s">
        <v>11287</v>
      </c>
      <c r="J2212" s="33" t="str">
        <f t="shared" si="34"/>
        <v>https://aiche.onlinelibrary.wiley.com/doi/abs/10.1002/prs.12055</v>
      </c>
    </row>
    <row r="2213" spans="1:10" ht="47.5" customHeight="1" x14ac:dyDescent="0.35">
      <c r="A2213" s="31">
        <v>2212</v>
      </c>
      <c r="B2213" s="31">
        <v>2019</v>
      </c>
      <c r="C2213" s="32" t="s">
        <v>6030</v>
      </c>
      <c r="D2213" s="32" t="s">
        <v>11289</v>
      </c>
      <c r="E2213" s="96" t="s">
        <v>11288</v>
      </c>
      <c r="F2213" s="31">
        <v>38</v>
      </c>
      <c r="G2213" s="31">
        <v>4</v>
      </c>
      <c r="H2213" s="31" t="s">
        <v>11290</v>
      </c>
      <c r="I2213" s="31" t="s">
        <v>11291</v>
      </c>
      <c r="J2213" s="33" t="str">
        <f t="shared" si="34"/>
        <v>https://aiche.onlinelibrary.wiley.com/doi/abs/10.1002/prs.12058</v>
      </c>
    </row>
    <row r="2214" spans="1:10" ht="47.5" customHeight="1" x14ac:dyDescent="0.35">
      <c r="A2214" s="31">
        <v>2213</v>
      </c>
      <c r="B2214" s="31">
        <v>2019</v>
      </c>
      <c r="C2214" s="32" t="s">
        <v>6030</v>
      </c>
      <c r="D2214" s="32" t="s">
        <v>9650</v>
      </c>
      <c r="E2214" s="96" t="s">
        <v>1553</v>
      </c>
      <c r="F2214" s="31">
        <v>38</v>
      </c>
      <c r="G2214" s="31">
        <v>4</v>
      </c>
      <c r="H2214" s="31" t="s">
        <v>11292</v>
      </c>
      <c r="I2214" s="31" t="s">
        <v>11293</v>
      </c>
      <c r="J2214" s="33" t="str">
        <f t="shared" si="34"/>
        <v>https://aiche.onlinelibrary.wiley.com/doi/abs/10.1002/prs.12104</v>
      </c>
    </row>
    <row r="2215" spans="1:10" ht="47.5" customHeight="1" x14ac:dyDescent="0.35">
      <c r="A2215" s="31">
        <v>2214</v>
      </c>
      <c r="B2215" s="31">
        <v>2019</v>
      </c>
      <c r="C2215" s="32" t="s">
        <v>6030</v>
      </c>
      <c r="D2215" s="32" t="s">
        <v>11295</v>
      </c>
      <c r="E2215" s="96" t="s">
        <v>11294</v>
      </c>
      <c r="F2215" s="31">
        <v>38</v>
      </c>
      <c r="G2215" s="31">
        <v>4</v>
      </c>
      <c r="H2215" s="31" t="s">
        <v>11296</v>
      </c>
      <c r="I2215" s="31" t="s">
        <v>11297</v>
      </c>
      <c r="J2215" s="33" t="str">
        <f t="shared" si="34"/>
        <v>https://aiche.onlinelibrary.wiley.com/doi/abs/10.1002/prs.12105</v>
      </c>
    </row>
    <row r="2216" spans="1:10" ht="47.5" customHeight="1" x14ac:dyDescent="0.35">
      <c r="A2216" s="31">
        <v>2215</v>
      </c>
      <c r="B2216" s="31">
        <v>2020</v>
      </c>
      <c r="C2216" s="32" t="s">
        <v>6030</v>
      </c>
      <c r="D2216" s="114" t="s">
        <v>19180</v>
      </c>
      <c r="E2216" s="114" t="s">
        <v>19181</v>
      </c>
      <c r="F2216" s="114">
        <v>39</v>
      </c>
      <c r="G2216" s="114">
        <v>1</v>
      </c>
      <c r="H2216" s="114" t="s">
        <v>19182</v>
      </c>
      <c r="I2216" s="29" t="s">
        <v>19183</v>
      </c>
      <c r="J2216" s="33" t="str">
        <f t="shared" si="34"/>
        <v>https://doi.org/10.1002/prs.12059</v>
      </c>
    </row>
    <row r="2217" spans="1:10" ht="47.5" customHeight="1" x14ac:dyDescent="0.35">
      <c r="A2217" s="31">
        <v>2216</v>
      </c>
      <c r="B2217" s="31">
        <v>2020</v>
      </c>
      <c r="C2217" s="32" t="s">
        <v>6030</v>
      </c>
      <c r="D2217" s="114" t="s">
        <v>19184</v>
      </c>
      <c r="E2217" s="114" t="s">
        <v>19185</v>
      </c>
      <c r="F2217" s="114">
        <v>39</v>
      </c>
      <c r="G2217" s="114">
        <v>1</v>
      </c>
      <c r="H2217" s="114" t="s">
        <v>19186</v>
      </c>
      <c r="I2217" s="29" t="s">
        <v>19187</v>
      </c>
      <c r="J2217" s="33" t="str">
        <f t="shared" si="34"/>
        <v>https://doi.org/10.1002/prs.12061</v>
      </c>
    </row>
    <row r="2218" spans="1:10" ht="47.5" customHeight="1" x14ac:dyDescent="0.35">
      <c r="A2218" s="31">
        <v>2217</v>
      </c>
      <c r="B2218" s="31">
        <v>2020</v>
      </c>
      <c r="C2218" s="32" t="s">
        <v>6030</v>
      </c>
      <c r="D2218" s="114" t="s">
        <v>19188</v>
      </c>
      <c r="E2218" s="114" t="s">
        <v>19189</v>
      </c>
      <c r="F2218" s="114">
        <v>39</v>
      </c>
      <c r="G2218" s="114">
        <v>1</v>
      </c>
      <c r="H2218" s="114" t="s">
        <v>19190</v>
      </c>
      <c r="I2218" s="29" t="s">
        <v>19191</v>
      </c>
      <c r="J2218" s="33" t="str">
        <f t="shared" si="34"/>
        <v>https://doi.org/10.1002/prs.12063</v>
      </c>
    </row>
    <row r="2219" spans="1:10" ht="47.5" customHeight="1" x14ac:dyDescent="0.35">
      <c r="A2219" s="31">
        <v>2218</v>
      </c>
      <c r="B2219" s="31">
        <v>2020</v>
      </c>
      <c r="C2219" s="32" t="s">
        <v>6030</v>
      </c>
      <c r="D2219" s="114" t="s">
        <v>19192</v>
      </c>
      <c r="E2219" s="114" t="s">
        <v>19193</v>
      </c>
      <c r="F2219" s="114">
        <v>39</v>
      </c>
      <c r="G2219" s="114">
        <v>1</v>
      </c>
      <c r="H2219" s="114" t="s">
        <v>19194</v>
      </c>
      <c r="I2219" s="29" t="s">
        <v>19195</v>
      </c>
      <c r="J2219" s="33" t="str">
        <f t="shared" si="34"/>
        <v>https://doi.org/10.1002/prs.12065</v>
      </c>
    </row>
    <row r="2220" spans="1:10" ht="47.5" customHeight="1" x14ac:dyDescent="0.35">
      <c r="A2220" s="31">
        <v>2219</v>
      </c>
      <c r="B2220" s="31">
        <v>2020</v>
      </c>
      <c r="C2220" s="32" t="s">
        <v>6030</v>
      </c>
      <c r="D2220" s="114" t="s">
        <v>19196</v>
      </c>
      <c r="E2220" s="114" t="s">
        <v>19197</v>
      </c>
      <c r="F2220" s="114">
        <v>39</v>
      </c>
      <c r="G2220" s="114">
        <v>1</v>
      </c>
      <c r="H2220" s="114" t="s">
        <v>19198</v>
      </c>
      <c r="I2220" s="29" t="s">
        <v>19199</v>
      </c>
      <c r="J2220" s="33" t="str">
        <f t="shared" si="34"/>
        <v>https://doi.org/10.1002/prs.12066</v>
      </c>
    </row>
    <row r="2221" spans="1:10" ht="47.5" customHeight="1" x14ac:dyDescent="0.35">
      <c r="A2221" s="31">
        <v>2220</v>
      </c>
      <c r="B2221" s="31">
        <v>2020</v>
      </c>
      <c r="C2221" s="32" t="s">
        <v>6030</v>
      </c>
      <c r="D2221" s="114" t="s">
        <v>19200</v>
      </c>
      <c r="E2221" s="114" t="s">
        <v>19201</v>
      </c>
      <c r="F2221" s="114">
        <v>39</v>
      </c>
      <c r="G2221" s="114">
        <v>1</v>
      </c>
      <c r="H2221" s="114" t="s">
        <v>19202</v>
      </c>
      <c r="I2221" s="29" t="s">
        <v>19203</v>
      </c>
      <c r="J2221" s="33" t="str">
        <f t="shared" si="34"/>
        <v>https://doi.org/10.1002/prs.12078</v>
      </c>
    </row>
    <row r="2222" spans="1:10" ht="47.5" customHeight="1" x14ac:dyDescent="0.35">
      <c r="A2222" s="31">
        <v>2221</v>
      </c>
      <c r="B2222" s="31">
        <v>2020</v>
      </c>
      <c r="C2222" s="32" t="s">
        <v>6030</v>
      </c>
      <c r="D2222" s="114" t="s">
        <v>19204</v>
      </c>
      <c r="E2222" s="114" t="s">
        <v>19205</v>
      </c>
      <c r="F2222" s="114">
        <v>39</v>
      </c>
      <c r="G2222" s="114">
        <v>1</v>
      </c>
      <c r="H2222" s="114" t="s">
        <v>19206</v>
      </c>
      <c r="I2222" s="29" t="s">
        <v>19207</v>
      </c>
      <c r="J2222" s="33" t="str">
        <f t="shared" si="34"/>
        <v>https://doi.org/10.1002/prs.12079</v>
      </c>
    </row>
    <row r="2223" spans="1:10" ht="47.5" customHeight="1" x14ac:dyDescent="0.35">
      <c r="A2223" s="31">
        <v>2222</v>
      </c>
      <c r="B2223" s="31">
        <v>2020</v>
      </c>
      <c r="C2223" s="32" t="s">
        <v>6030</v>
      </c>
      <c r="D2223" s="114" t="s">
        <v>19208</v>
      </c>
      <c r="E2223" s="114" t="s">
        <v>8635</v>
      </c>
      <c r="F2223" s="114">
        <v>39</v>
      </c>
      <c r="G2223" s="114">
        <v>1</v>
      </c>
      <c r="H2223" s="114" t="s">
        <v>19209</v>
      </c>
      <c r="I2223" s="29" t="s">
        <v>19210</v>
      </c>
      <c r="J2223" s="33" t="str">
        <f t="shared" si="34"/>
        <v>https://doi.org/10.1002/prs.12088</v>
      </c>
    </row>
    <row r="2224" spans="1:10" ht="47.5" customHeight="1" x14ac:dyDescent="0.35">
      <c r="A2224" s="31">
        <v>2223</v>
      </c>
      <c r="B2224" s="31">
        <v>2020</v>
      </c>
      <c r="C2224" s="32" t="s">
        <v>6030</v>
      </c>
      <c r="D2224" s="114" t="s">
        <v>19211</v>
      </c>
      <c r="E2224" s="114" t="s">
        <v>19212</v>
      </c>
      <c r="F2224" s="114">
        <v>39</v>
      </c>
      <c r="G2224" s="114">
        <v>1</v>
      </c>
      <c r="H2224" s="114" t="s">
        <v>19213</v>
      </c>
      <c r="I2224" s="114" t="s">
        <v>19214</v>
      </c>
      <c r="J2224" s="33" t="str">
        <f t="shared" si="34"/>
        <v>https://doi.org/10.1002/prs.12089</v>
      </c>
    </row>
    <row r="2225" spans="1:10" ht="47.5" customHeight="1" x14ac:dyDescent="0.35">
      <c r="A2225" s="31">
        <v>2224</v>
      </c>
      <c r="B2225" s="31">
        <v>2020</v>
      </c>
      <c r="C2225" s="32" t="s">
        <v>6030</v>
      </c>
      <c r="D2225" s="114" t="s">
        <v>19215</v>
      </c>
      <c r="E2225" s="114" t="s">
        <v>19216</v>
      </c>
      <c r="F2225" s="114">
        <v>39</v>
      </c>
      <c r="G2225" s="114">
        <v>1</v>
      </c>
      <c r="H2225" s="114" t="s">
        <v>19217</v>
      </c>
      <c r="I2225" s="114" t="s">
        <v>19218</v>
      </c>
      <c r="J2225" s="33" t="str">
        <f t="shared" si="34"/>
        <v>https://doi.org/10.1002/prs.12093</v>
      </c>
    </row>
    <row r="2226" spans="1:10" ht="47.5" customHeight="1" x14ac:dyDescent="0.35">
      <c r="A2226" s="31">
        <v>2225</v>
      </c>
      <c r="B2226" s="31">
        <v>2020</v>
      </c>
      <c r="C2226" s="32" t="s">
        <v>6030</v>
      </c>
      <c r="D2226" s="114" t="s">
        <v>19219</v>
      </c>
      <c r="E2226" s="114" t="s">
        <v>19220</v>
      </c>
      <c r="F2226" s="114">
        <v>39</v>
      </c>
      <c r="G2226" s="114">
        <v>1</v>
      </c>
      <c r="H2226" s="114" t="s">
        <v>19221</v>
      </c>
      <c r="I2226" s="114" t="s">
        <v>19222</v>
      </c>
      <c r="J2226" s="33" t="str">
        <f t="shared" si="34"/>
        <v>https://doi.org/10.1002/prs.12094</v>
      </c>
    </row>
    <row r="2227" spans="1:10" ht="47.5" customHeight="1" x14ac:dyDescent="0.35">
      <c r="A2227" s="31">
        <v>2226</v>
      </c>
      <c r="B2227" s="31">
        <v>2020</v>
      </c>
      <c r="C2227" s="32" t="s">
        <v>6030</v>
      </c>
      <c r="D2227" s="114" t="s">
        <v>19223</v>
      </c>
      <c r="E2227" s="114" t="s">
        <v>19224</v>
      </c>
      <c r="F2227" s="114">
        <v>39</v>
      </c>
      <c r="G2227" s="114">
        <v>1</v>
      </c>
      <c r="H2227" s="114" t="s">
        <v>19225</v>
      </c>
      <c r="I2227" s="114" t="s">
        <v>19226</v>
      </c>
      <c r="J2227" s="33" t="str">
        <f t="shared" si="34"/>
        <v>https://doi.org/10.1002/prs.12095</v>
      </c>
    </row>
    <row r="2228" spans="1:10" ht="47.5" customHeight="1" x14ac:dyDescent="0.35">
      <c r="A2228" s="31">
        <v>2227</v>
      </c>
      <c r="B2228" s="31">
        <v>2020</v>
      </c>
      <c r="C2228" s="32" t="s">
        <v>6030</v>
      </c>
      <c r="D2228" s="114" t="s">
        <v>19227</v>
      </c>
      <c r="E2228" s="114" t="s">
        <v>19228</v>
      </c>
      <c r="F2228" s="114">
        <v>39</v>
      </c>
      <c r="G2228" s="114">
        <v>1</v>
      </c>
      <c r="H2228" s="114" t="s">
        <v>19229</v>
      </c>
      <c r="I2228" s="114" t="s">
        <v>19230</v>
      </c>
      <c r="J2228" s="33" t="str">
        <f t="shared" si="34"/>
        <v>https://doi.org/10.1002/prs.12096</v>
      </c>
    </row>
    <row r="2229" spans="1:10" ht="47.5" customHeight="1" x14ac:dyDescent="0.35">
      <c r="A2229" s="31">
        <v>2228</v>
      </c>
      <c r="B2229" s="31">
        <v>2020</v>
      </c>
      <c r="C2229" s="32" t="s">
        <v>6030</v>
      </c>
      <c r="D2229" s="114" t="s">
        <v>19231</v>
      </c>
      <c r="E2229" s="114" t="s">
        <v>19232</v>
      </c>
      <c r="F2229" s="114">
        <v>39</v>
      </c>
      <c r="G2229" s="114">
        <v>1</v>
      </c>
      <c r="H2229" s="114" t="s">
        <v>19233</v>
      </c>
      <c r="I2229" s="114" t="s">
        <v>19234</v>
      </c>
      <c r="J2229" s="33" t="str">
        <f t="shared" si="34"/>
        <v>https://doi.org/10.1002/prs.12097</v>
      </c>
    </row>
    <row r="2230" spans="1:10" ht="47.5" customHeight="1" x14ac:dyDescent="0.35">
      <c r="A2230" s="31">
        <v>2229</v>
      </c>
      <c r="B2230" s="31">
        <v>2020</v>
      </c>
      <c r="C2230" s="32" t="s">
        <v>6030</v>
      </c>
      <c r="D2230" s="114" t="s">
        <v>19235</v>
      </c>
      <c r="E2230" s="114" t="s">
        <v>19236</v>
      </c>
      <c r="F2230" s="114">
        <v>39</v>
      </c>
      <c r="G2230" s="114">
        <v>1</v>
      </c>
      <c r="H2230" s="114" t="s">
        <v>19237</v>
      </c>
      <c r="I2230" s="114" t="s">
        <v>19238</v>
      </c>
      <c r="J2230" s="33" t="str">
        <f t="shared" si="34"/>
        <v>https://doi.org/10.1002/prs.12099</v>
      </c>
    </row>
    <row r="2231" spans="1:10" ht="47.5" customHeight="1" x14ac:dyDescent="0.35">
      <c r="A2231" s="31">
        <v>2230</v>
      </c>
      <c r="B2231" s="31">
        <v>2020</v>
      </c>
      <c r="C2231" s="32" t="s">
        <v>6030</v>
      </c>
      <c r="D2231" s="114" t="s">
        <v>19239</v>
      </c>
      <c r="E2231" s="114" t="s">
        <v>19240</v>
      </c>
      <c r="F2231" s="114">
        <v>39</v>
      </c>
      <c r="G2231" s="114">
        <v>1</v>
      </c>
      <c r="H2231" s="114" t="s">
        <v>19241</v>
      </c>
      <c r="I2231" s="114" t="s">
        <v>19242</v>
      </c>
      <c r="J2231" s="33" t="str">
        <f t="shared" si="34"/>
        <v>https://doi.org/10.1002/prs.12120</v>
      </c>
    </row>
    <row r="2232" spans="1:10" ht="47.5" customHeight="1" x14ac:dyDescent="0.35">
      <c r="A2232" s="31">
        <v>2231</v>
      </c>
      <c r="B2232" s="31">
        <v>2020</v>
      </c>
      <c r="C2232" s="32" t="s">
        <v>6030</v>
      </c>
      <c r="D2232" s="114" t="s">
        <v>19243</v>
      </c>
      <c r="E2232" s="114" t="s">
        <v>19244</v>
      </c>
      <c r="F2232" s="114">
        <v>39</v>
      </c>
      <c r="G2232" s="114">
        <v>1</v>
      </c>
      <c r="H2232" s="114" t="s">
        <v>19245</v>
      </c>
      <c r="I2232" s="114" t="s">
        <v>19246</v>
      </c>
      <c r="J2232" s="33" t="str">
        <f t="shared" si="34"/>
        <v>https://doi.org/10.1002/prs.12132</v>
      </c>
    </row>
    <row r="2233" spans="1:10" ht="47.5" customHeight="1" x14ac:dyDescent="0.35">
      <c r="A2233" s="31">
        <v>2232</v>
      </c>
      <c r="B2233" s="31">
        <v>2020</v>
      </c>
      <c r="C2233" s="32" t="s">
        <v>6030</v>
      </c>
      <c r="D2233" s="114" t="s">
        <v>9650</v>
      </c>
      <c r="E2233" s="114" t="s">
        <v>1553</v>
      </c>
      <c r="F2233" s="114">
        <v>39</v>
      </c>
      <c r="G2233" s="114">
        <v>1</v>
      </c>
      <c r="H2233" s="114" t="s">
        <v>19247</v>
      </c>
      <c r="I2233" s="114" t="s">
        <v>19248</v>
      </c>
      <c r="J2233" s="33" t="str">
        <f t="shared" si="34"/>
        <v>https://doi.org/10.1002/prs.12134</v>
      </c>
    </row>
    <row r="2234" spans="1:10" ht="47.5" customHeight="1" x14ac:dyDescent="0.35">
      <c r="A2234" s="31">
        <v>2233</v>
      </c>
      <c r="B2234" s="31">
        <v>2020</v>
      </c>
      <c r="C2234" s="32" t="s">
        <v>6030</v>
      </c>
      <c r="D2234" s="114" t="s">
        <v>19249</v>
      </c>
      <c r="E2234" s="114" t="s">
        <v>19250</v>
      </c>
      <c r="F2234" s="114">
        <v>39</v>
      </c>
      <c r="G2234" s="114">
        <v>1</v>
      </c>
      <c r="H2234" s="114" t="s">
        <v>19251</v>
      </c>
      <c r="I2234" s="114" t="s">
        <v>19252</v>
      </c>
      <c r="J2234" s="33" t="str">
        <f t="shared" si="34"/>
        <v>https://doi.org/10.1002/prs.12137</v>
      </c>
    </row>
    <row r="2235" spans="1:10" ht="47.5" customHeight="1" x14ac:dyDescent="0.35">
      <c r="A2235" s="31">
        <v>2234</v>
      </c>
      <c r="B2235" s="31">
        <v>2020</v>
      </c>
      <c r="C2235" s="32" t="s">
        <v>6030</v>
      </c>
      <c r="D2235" s="114" t="s">
        <v>19253</v>
      </c>
      <c r="E2235" s="114" t="s">
        <v>7076</v>
      </c>
      <c r="F2235" s="114">
        <v>39</v>
      </c>
      <c r="G2235" s="114">
        <v>1</v>
      </c>
      <c r="H2235" s="114" t="s">
        <v>19254</v>
      </c>
      <c r="I2235" s="114" t="s">
        <v>19255</v>
      </c>
      <c r="J2235" s="33" t="str">
        <f t="shared" si="34"/>
        <v>https://doi.org/10.1002/prs.12138</v>
      </c>
    </row>
    <row r="2236" spans="1:10" ht="47.5" customHeight="1" x14ac:dyDescent="0.35">
      <c r="A2236" s="31">
        <v>2235</v>
      </c>
      <c r="B2236" s="31">
        <v>2020</v>
      </c>
      <c r="C2236" s="32" t="s">
        <v>6030</v>
      </c>
      <c r="D2236" s="114" t="s">
        <v>19256</v>
      </c>
      <c r="E2236" s="114" t="s">
        <v>19257</v>
      </c>
      <c r="F2236" s="114">
        <v>39</v>
      </c>
      <c r="G2236" s="114">
        <v>2</v>
      </c>
      <c r="H2236" s="114" t="s">
        <v>19258</v>
      </c>
      <c r="I2236" s="114" t="s">
        <v>19259</v>
      </c>
      <c r="J2236" s="33" t="str">
        <f t="shared" si="34"/>
        <v>https://doi.org/10.1002/prs.12077</v>
      </c>
    </row>
    <row r="2237" spans="1:10" ht="47.5" customHeight="1" x14ac:dyDescent="0.35">
      <c r="A2237" s="31">
        <v>2236</v>
      </c>
      <c r="B2237" s="31">
        <v>2020</v>
      </c>
      <c r="C2237" s="32" t="s">
        <v>6030</v>
      </c>
      <c r="D2237" s="114" t="s">
        <v>19260</v>
      </c>
      <c r="E2237" s="114" t="s">
        <v>19261</v>
      </c>
      <c r="F2237" s="114">
        <v>39</v>
      </c>
      <c r="G2237" s="114">
        <v>2</v>
      </c>
      <c r="H2237" s="114" t="s">
        <v>19262</v>
      </c>
      <c r="I2237" s="114" t="s">
        <v>19263</v>
      </c>
      <c r="J2237" s="33" t="str">
        <f t="shared" si="34"/>
        <v>https://doi.org/10.1002/prs.12080</v>
      </c>
    </row>
    <row r="2238" spans="1:10" ht="47.5" customHeight="1" x14ac:dyDescent="0.35">
      <c r="A2238" s="31">
        <v>2237</v>
      </c>
      <c r="B2238" s="31">
        <v>2020</v>
      </c>
      <c r="C2238" s="32" t="s">
        <v>6030</v>
      </c>
      <c r="D2238" s="114" t="s">
        <v>19264</v>
      </c>
      <c r="E2238" s="114" t="s">
        <v>19265</v>
      </c>
      <c r="F2238" s="114">
        <v>39</v>
      </c>
      <c r="G2238" s="114">
        <v>2</v>
      </c>
      <c r="H2238" s="114" t="s">
        <v>19266</v>
      </c>
      <c r="I2238" s="114" t="s">
        <v>19267</v>
      </c>
      <c r="J2238" s="33" t="str">
        <f t="shared" si="34"/>
        <v>https://doi.org/10.1002/prs.12081</v>
      </c>
    </row>
    <row r="2239" spans="1:10" ht="47.5" customHeight="1" x14ac:dyDescent="0.35">
      <c r="A2239" s="31">
        <v>2238</v>
      </c>
      <c r="B2239" s="31">
        <v>2020</v>
      </c>
      <c r="C2239" s="32" t="s">
        <v>6030</v>
      </c>
      <c r="D2239" s="114" t="s">
        <v>19268</v>
      </c>
      <c r="E2239" s="114" t="s">
        <v>19269</v>
      </c>
      <c r="F2239" s="114">
        <v>39</v>
      </c>
      <c r="G2239" s="114">
        <v>2</v>
      </c>
      <c r="H2239" s="114" t="s">
        <v>19270</v>
      </c>
      <c r="I2239" s="114" t="s">
        <v>19271</v>
      </c>
      <c r="J2239" s="33" t="str">
        <f t="shared" si="34"/>
        <v>https://doi.org/10.1002/prs.12092</v>
      </c>
    </row>
    <row r="2240" spans="1:10" ht="47.5" customHeight="1" x14ac:dyDescent="0.35">
      <c r="A2240" s="31">
        <v>2239</v>
      </c>
      <c r="B2240" s="31">
        <v>2020</v>
      </c>
      <c r="C2240" s="32" t="s">
        <v>6030</v>
      </c>
      <c r="D2240" s="114" t="s">
        <v>19272</v>
      </c>
      <c r="E2240" s="114" t="s">
        <v>19273</v>
      </c>
      <c r="F2240" s="114">
        <v>39</v>
      </c>
      <c r="G2240" s="114">
        <v>2</v>
      </c>
      <c r="H2240" s="114" t="s">
        <v>19274</v>
      </c>
      <c r="I2240" s="114" t="s">
        <v>19275</v>
      </c>
      <c r="J2240" s="33" t="str">
        <f t="shared" si="34"/>
        <v>https://doi.org/10.1002/prs.12098</v>
      </c>
    </row>
    <row r="2241" spans="1:10" ht="47.5" customHeight="1" x14ac:dyDescent="0.35">
      <c r="A2241" s="31">
        <v>2240</v>
      </c>
      <c r="B2241" s="31">
        <v>2020</v>
      </c>
      <c r="C2241" s="32" t="s">
        <v>6030</v>
      </c>
      <c r="D2241" s="114" t="s">
        <v>19276</v>
      </c>
      <c r="E2241" s="114" t="s">
        <v>19277</v>
      </c>
      <c r="F2241" s="114">
        <v>39</v>
      </c>
      <c r="G2241" s="114">
        <v>2</v>
      </c>
      <c r="H2241" s="114" t="s">
        <v>19278</v>
      </c>
      <c r="I2241" s="114" t="s">
        <v>19279</v>
      </c>
      <c r="J2241" s="33" t="str">
        <f t="shared" si="34"/>
        <v>https://doi.org/10.1002/prs.12100</v>
      </c>
    </row>
    <row r="2242" spans="1:10" ht="47.5" customHeight="1" x14ac:dyDescent="0.35">
      <c r="A2242" s="31">
        <v>2241</v>
      </c>
      <c r="B2242" s="31">
        <v>2020</v>
      </c>
      <c r="C2242" s="32" t="s">
        <v>6030</v>
      </c>
      <c r="D2242" s="114" t="s">
        <v>19280</v>
      </c>
      <c r="E2242" s="114" t="s">
        <v>19281</v>
      </c>
      <c r="F2242" s="114">
        <v>39</v>
      </c>
      <c r="G2242" s="114">
        <v>2</v>
      </c>
      <c r="H2242" s="114" t="s">
        <v>19282</v>
      </c>
      <c r="I2242" s="114" t="s">
        <v>19283</v>
      </c>
      <c r="J2242" s="33" t="str">
        <f t="shared" si="34"/>
        <v>https://doi.org/10.1002/prs.12101</v>
      </c>
    </row>
    <row r="2243" spans="1:10" ht="47.5" customHeight="1" x14ac:dyDescent="0.35">
      <c r="A2243" s="31">
        <v>2242</v>
      </c>
      <c r="B2243" s="31">
        <v>2020</v>
      </c>
      <c r="C2243" s="32" t="s">
        <v>6030</v>
      </c>
      <c r="D2243" s="114" t="s">
        <v>19284</v>
      </c>
      <c r="E2243" s="114" t="s">
        <v>19285</v>
      </c>
      <c r="F2243" s="114">
        <v>39</v>
      </c>
      <c r="G2243" s="114">
        <v>2</v>
      </c>
      <c r="H2243" s="114" t="s">
        <v>19286</v>
      </c>
      <c r="I2243" s="114" t="s">
        <v>19287</v>
      </c>
      <c r="J2243" s="33" t="str">
        <f t="shared" ref="J2243:J2306" si="35">HYPERLINK(I2243)</f>
        <v>https://doi.org/10.1002/prs.12102</v>
      </c>
    </row>
    <row r="2244" spans="1:10" ht="47.5" customHeight="1" x14ac:dyDescent="0.35">
      <c r="A2244" s="31">
        <v>2243</v>
      </c>
      <c r="B2244" s="31">
        <v>2020</v>
      </c>
      <c r="C2244" s="32" t="s">
        <v>6030</v>
      </c>
      <c r="D2244" s="114" t="s">
        <v>19288</v>
      </c>
      <c r="E2244" s="114" t="s">
        <v>19289</v>
      </c>
      <c r="F2244" s="114">
        <v>39</v>
      </c>
      <c r="G2244" s="114">
        <v>2</v>
      </c>
      <c r="H2244" s="114" t="s">
        <v>19290</v>
      </c>
      <c r="I2244" s="114" t="s">
        <v>19291</v>
      </c>
      <c r="J2244" s="33" t="str">
        <f t="shared" si="35"/>
        <v>https://doi.org/10.1002/prs.12103</v>
      </c>
    </row>
    <row r="2245" spans="1:10" ht="66" customHeight="1" x14ac:dyDescent="0.35">
      <c r="A2245" s="31">
        <v>2244</v>
      </c>
      <c r="B2245" s="31">
        <v>2020</v>
      </c>
      <c r="C2245" s="32" t="s">
        <v>6030</v>
      </c>
      <c r="D2245" s="114" t="s">
        <v>19292</v>
      </c>
      <c r="E2245" s="114" t="s">
        <v>19293</v>
      </c>
      <c r="F2245" s="114">
        <v>39</v>
      </c>
      <c r="G2245" s="114">
        <v>2</v>
      </c>
      <c r="H2245" s="114" t="s">
        <v>19294</v>
      </c>
      <c r="I2245" s="114" t="s">
        <v>19295</v>
      </c>
      <c r="J2245" s="33" t="str">
        <f t="shared" si="35"/>
        <v>https://doi.org/10.1002/prs.12106</v>
      </c>
    </row>
    <row r="2246" spans="1:10" ht="47.5" customHeight="1" x14ac:dyDescent="0.35">
      <c r="A2246" s="31">
        <v>2245</v>
      </c>
      <c r="B2246" s="31">
        <v>2020</v>
      </c>
      <c r="C2246" s="32" t="s">
        <v>6030</v>
      </c>
      <c r="D2246" s="114" t="s">
        <v>19296</v>
      </c>
      <c r="E2246" s="114" t="s">
        <v>19297</v>
      </c>
      <c r="F2246" s="114">
        <v>39</v>
      </c>
      <c r="G2246" s="114">
        <v>2</v>
      </c>
      <c r="H2246" s="114" t="s">
        <v>19298</v>
      </c>
      <c r="I2246" s="114" t="s">
        <v>19299</v>
      </c>
      <c r="J2246" s="33" t="str">
        <f t="shared" si="35"/>
        <v>https://doi.org/10.1002/prs.12136</v>
      </c>
    </row>
    <row r="2247" spans="1:10" ht="47.5" customHeight="1" x14ac:dyDescent="0.35">
      <c r="A2247" s="31">
        <v>2246</v>
      </c>
      <c r="B2247" s="31">
        <v>2020</v>
      </c>
      <c r="C2247" s="32" t="s">
        <v>6030</v>
      </c>
      <c r="D2247" s="114" t="s">
        <v>19300</v>
      </c>
      <c r="E2247" s="114" t="s">
        <v>19301</v>
      </c>
      <c r="F2247" s="114">
        <v>39</v>
      </c>
      <c r="G2247" s="114">
        <v>2</v>
      </c>
      <c r="H2247" s="114" t="s">
        <v>19302</v>
      </c>
      <c r="I2247" s="114" t="s">
        <v>19303</v>
      </c>
      <c r="J2247" s="33" t="str">
        <f t="shared" si="35"/>
        <v>https://doi.org/10.1002/prs.12141</v>
      </c>
    </row>
    <row r="2248" spans="1:10" ht="47.5" customHeight="1" x14ac:dyDescent="0.35">
      <c r="A2248" s="31">
        <v>2247</v>
      </c>
      <c r="B2248" s="31">
        <v>2020</v>
      </c>
      <c r="C2248" s="32" t="s">
        <v>6030</v>
      </c>
      <c r="D2248" s="114" t="s">
        <v>19304</v>
      </c>
      <c r="E2248" s="114" t="s">
        <v>19305</v>
      </c>
      <c r="F2248" s="114">
        <v>39</v>
      </c>
      <c r="G2248" s="114">
        <v>2</v>
      </c>
      <c r="H2248" s="114" t="s">
        <v>19306</v>
      </c>
      <c r="I2248" s="114" t="s">
        <v>19307</v>
      </c>
      <c r="J2248" s="33" t="str">
        <f t="shared" si="35"/>
        <v>https://doi.org/10.1002/prs.12142</v>
      </c>
    </row>
    <row r="2249" spans="1:10" ht="47.5" customHeight="1" x14ac:dyDescent="0.35">
      <c r="A2249" s="31">
        <v>2248</v>
      </c>
      <c r="B2249" s="31">
        <v>2020</v>
      </c>
      <c r="C2249" s="32" t="s">
        <v>6030</v>
      </c>
      <c r="D2249" s="114" t="s">
        <v>19308</v>
      </c>
      <c r="E2249" s="114"/>
      <c r="F2249" s="114">
        <v>39</v>
      </c>
      <c r="G2249" s="114">
        <v>2</v>
      </c>
      <c r="H2249" s="114" t="s">
        <v>19309</v>
      </c>
      <c r="I2249" s="114" t="s">
        <v>19310</v>
      </c>
      <c r="J2249" s="33" t="str">
        <f t="shared" si="35"/>
        <v>https://doi.org/10.1002/prs.12148</v>
      </c>
    </row>
    <row r="2250" spans="1:10" ht="47.5" customHeight="1" x14ac:dyDescent="0.35">
      <c r="A2250" s="31">
        <v>2249</v>
      </c>
      <c r="B2250" s="31">
        <v>2020</v>
      </c>
      <c r="C2250" s="32" t="s">
        <v>6030</v>
      </c>
      <c r="D2250" s="114" t="s">
        <v>19311</v>
      </c>
      <c r="E2250" s="114" t="s">
        <v>7076</v>
      </c>
      <c r="F2250" s="114">
        <v>39</v>
      </c>
      <c r="G2250" s="114">
        <v>2</v>
      </c>
      <c r="H2250" s="114" t="s">
        <v>19312</v>
      </c>
      <c r="I2250" s="114" t="s">
        <v>19313</v>
      </c>
      <c r="J2250" s="33" t="str">
        <f t="shared" si="35"/>
        <v>https://doi.org/10.1002/prs.12156</v>
      </c>
    </row>
    <row r="2251" spans="1:10" ht="47.5" customHeight="1" x14ac:dyDescent="0.35">
      <c r="A2251" s="31">
        <v>2250</v>
      </c>
      <c r="B2251" s="31">
        <v>2020</v>
      </c>
      <c r="C2251" s="32" t="s">
        <v>6030</v>
      </c>
      <c r="D2251" s="114" t="s">
        <v>19314</v>
      </c>
      <c r="E2251" s="114" t="s">
        <v>8071</v>
      </c>
      <c r="F2251" s="114">
        <v>39</v>
      </c>
      <c r="G2251" s="114">
        <v>2</v>
      </c>
      <c r="H2251" s="114" t="s">
        <v>19315</v>
      </c>
      <c r="I2251" s="114" t="s">
        <v>19316</v>
      </c>
      <c r="J2251" s="33" t="str">
        <f t="shared" si="35"/>
        <v>https://doi.org/10.1002/prs.12157</v>
      </c>
    </row>
    <row r="2252" spans="1:10" ht="47.5" customHeight="1" x14ac:dyDescent="0.35">
      <c r="A2252" s="31">
        <v>2251</v>
      </c>
      <c r="B2252" s="31">
        <v>2020</v>
      </c>
      <c r="C2252" s="32" t="s">
        <v>6030</v>
      </c>
      <c r="D2252" s="114" t="s">
        <v>19317</v>
      </c>
      <c r="E2252" s="114" t="s">
        <v>9520</v>
      </c>
      <c r="F2252" s="114">
        <v>39</v>
      </c>
      <c r="G2252" s="114">
        <v>2</v>
      </c>
      <c r="H2252" s="114" t="s">
        <v>19318</v>
      </c>
      <c r="I2252" s="114" t="s">
        <v>19319</v>
      </c>
      <c r="J2252" s="33" t="str">
        <f t="shared" si="35"/>
        <v>https://doi.org/10.1002/prs.12159</v>
      </c>
    </row>
    <row r="2253" spans="1:10" ht="47.5" customHeight="1" x14ac:dyDescent="0.35">
      <c r="A2253" s="31">
        <v>2252</v>
      </c>
      <c r="B2253" s="31">
        <v>2020</v>
      </c>
      <c r="C2253" s="32" t="s">
        <v>6030</v>
      </c>
      <c r="D2253" s="114" t="s">
        <v>19320</v>
      </c>
      <c r="E2253" s="114" t="s">
        <v>19321</v>
      </c>
      <c r="F2253" s="114">
        <v>39</v>
      </c>
      <c r="G2253" s="114">
        <v>2</v>
      </c>
      <c r="H2253" s="114" t="s">
        <v>19322</v>
      </c>
      <c r="I2253" s="114" t="s">
        <v>19323</v>
      </c>
      <c r="J2253" s="33" t="str">
        <f t="shared" si="35"/>
        <v>https://doi.org/10.1002/prs.12160</v>
      </c>
    </row>
    <row r="2254" spans="1:10" ht="47.5" customHeight="1" x14ac:dyDescent="0.35">
      <c r="A2254" s="31">
        <v>2253</v>
      </c>
      <c r="B2254" s="31">
        <v>2020</v>
      </c>
      <c r="C2254" s="32" t="s">
        <v>6030</v>
      </c>
      <c r="D2254" s="114" t="s">
        <v>19324</v>
      </c>
      <c r="E2254" s="114" t="s">
        <v>1553</v>
      </c>
      <c r="F2254" s="114">
        <v>39</v>
      </c>
      <c r="G2254" s="114">
        <v>2</v>
      </c>
      <c r="H2254" s="114" t="s">
        <v>19325</v>
      </c>
      <c r="I2254" s="114" t="s">
        <v>19326</v>
      </c>
      <c r="J2254" s="33" t="str">
        <f t="shared" si="35"/>
        <v>https://doi.org/10.1002/prs.12161</v>
      </c>
    </row>
    <row r="2255" spans="1:10" ht="47.5" customHeight="1" x14ac:dyDescent="0.35">
      <c r="A2255" s="31">
        <v>2254</v>
      </c>
      <c r="B2255" s="31">
        <v>2020</v>
      </c>
      <c r="C2255" s="32" t="s">
        <v>6030</v>
      </c>
      <c r="D2255" s="114" t="s">
        <v>19327</v>
      </c>
      <c r="E2255" s="114" t="s">
        <v>19328</v>
      </c>
      <c r="F2255" s="114">
        <v>39</v>
      </c>
      <c r="G2255" s="114">
        <v>3</v>
      </c>
      <c r="H2255" s="114" t="s">
        <v>19329</v>
      </c>
      <c r="I2255" s="114" t="s">
        <v>19330</v>
      </c>
      <c r="J2255" s="33" t="str">
        <f t="shared" si="35"/>
        <v>https://doi.org/10.1002/prs.12109</v>
      </c>
    </row>
    <row r="2256" spans="1:10" ht="47.5" customHeight="1" x14ac:dyDescent="0.35">
      <c r="A2256" s="31">
        <v>2255</v>
      </c>
      <c r="B2256" s="31">
        <v>2020</v>
      </c>
      <c r="C2256" s="32" t="s">
        <v>6030</v>
      </c>
      <c r="D2256" s="114" t="s">
        <v>19331</v>
      </c>
      <c r="E2256" s="114" t="s">
        <v>19332</v>
      </c>
      <c r="F2256" s="114">
        <v>39</v>
      </c>
      <c r="G2256" s="114">
        <v>3</v>
      </c>
      <c r="H2256" s="114" t="s">
        <v>19333</v>
      </c>
      <c r="I2256" s="114" t="s">
        <v>19334</v>
      </c>
      <c r="J2256" s="33" t="str">
        <f t="shared" si="35"/>
        <v>https://doi.org/10.1002/prs.12111</v>
      </c>
    </row>
    <row r="2257" spans="1:10" ht="47.5" customHeight="1" x14ac:dyDescent="0.35">
      <c r="A2257" s="31">
        <v>2256</v>
      </c>
      <c r="B2257" s="31">
        <v>2020</v>
      </c>
      <c r="C2257" s="32" t="s">
        <v>6030</v>
      </c>
      <c r="D2257" s="114" t="s">
        <v>19335</v>
      </c>
      <c r="E2257" s="114" t="s">
        <v>19336</v>
      </c>
      <c r="F2257" s="114">
        <v>39</v>
      </c>
      <c r="G2257" s="114">
        <v>3</v>
      </c>
      <c r="H2257" s="114" t="s">
        <v>19337</v>
      </c>
      <c r="I2257" s="114" t="s">
        <v>19338</v>
      </c>
      <c r="J2257" s="33" t="str">
        <f t="shared" si="35"/>
        <v>https://doi.org/10.1002/prs.12119</v>
      </c>
    </row>
    <row r="2258" spans="1:10" ht="47.5" customHeight="1" x14ac:dyDescent="0.35">
      <c r="A2258" s="31">
        <v>2257</v>
      </c>
      <c r="B2258" s="31">
        <v>2020</v>
      </c>
      <c r="C2258" s="32" t="s">
        <v>6030</v>
      </c>
      <c r="D2258" s="114" t="s">
        <v>19339</v>
      </c>
      <c r="E2258" s="114" t="s">
        <v>19340</v>
      </c>
      <c r="F2258" s="114">
        <v>39</v>
      </c>
      <c r="G2258" s="114">
        <v>3</v>
      </c>
      <c r="H2258" s="114" t="s">
        <v>19341</v>
      </c>
      <c r="I2258" s="114" t="s">
        <v>19342</v>
      </c>
      <c r="J2258" s="33" t="str">
        <f t="shared" si="35"/>
        <v>https://doi.org/10.1002/prs.12121</v>
      </c>
    </row>
    <row r="2259" spans="1:10" ht="47.5" customHeight="1" x14ac:dyDescent="0.35">
      <c r="A2259" s="31">
        <v>2258</v>
      </c>
      <c r="B2259" s="31">
        <v>2020</v>
      </c>
      <c r="C2259" s="32" t="s">
        <v>6030</v>
      </c>
      <c r="D2259" s="114" t="s">
        <v>19343</v>
      </c>
      <c r="E2259" s="114" t="s">
        <v>19344</v>
      </c>
      <c r="F2259" s="114">
        <v>39</v>
      </c>
      <c r="G2259" s="114">
        <v>3</v>
      </c>
      <c r="H2259" s="114" t="s">
        <v>19345</v>
      </c>
      <c r="I2259" s="114" t="s">
        <v>19346</v>
      </c>
      <c r="J2259" s="33" t="str">
        <f t="shared" si="35"/>
        <v>https://doi.org/10.1002/prs.12126</v>
      </c>
    </row>
    <row r="2260" spans="1:10" ht="47.5" customHeight="1" x14ac:dyDescent="0.35">
      <c r="A2260" s="31">
        <v>2259</v>
      </c>
      <c r="B2260" s="31">
        <v>2020</v>
      </c>
      <c r="C2260" s="32" t="s">
        <v>6030</v>
      </c>
      <c r="D2260" s="114" t="s">
        <v>19347</v>
      </c>
      <c r="E2260" s="114" t="s">
        <v>19348</v>
      </c>
      <c r="F2260" s="114">
        <v>39</v>
      </c>
      <c r="G2260" s="114">
        <v>3</v>
      </c>
      <c r="H2260" s="114" t="s">
        <v>19349</v>
      </c>
      <c r="I2260" s="114" t="s">
        <v>19350</v>
      </c>
      <c r="J2260" s="33" t="str">
        <f t="shared" si="35"/>
        <v>https://doi.org/10.1002/prs.12127</v>
      </c>
    </row>
    <row r="2261" spans="1:10" ht="47.5" customHeight="1" x14ac:dyDescent="0.35">
      <c r="A2261" s="31">
        <v>2260</v>
      </c>
      <c r="B2261" s="31">
        <v>2020</v>
      </c>
      <c r="C2261" s="32" t="s">
        <v>6030</v>
      </c>
      <c r="D2261" s="114" t="s">
        <v>19351</v>
      </c>
      <c r="E2261" s="114" t="s">
        <v>19352</v>
      </c>
      <c r="F2261" s="114">
        <v>39</v>
      </c>
      <c r="G2261" s="114">
        <v>3</v>
      </c>
      <c r="H2261" s="114" t="s">
        <v>19353</v>
      </c>
      <c r="I2261" s="114" t="s">
        <v>19354</v>
      </c>
      <c r="J2261" s="33" t="str">
        <f t="shared" si="35"/>
        <v>https://doi.org/10.1002/prs.12128</v>
      </c>
    </row>
    <row r="2262" spans="1:10" ht="47.5" customHeight="1" x14ac:dyDescent="0.35">
      <c r="A2262" s="31">
        <v>2261</v>
      </c>
      <c r="B2262" s="31">
        <v>2020</v>
      </c>
      <c r="C2262" s="32" t="s">
        <v>6030</v>
      </c>
      <c r="D2262" s="114" t="s">
        <v>19355</v>
      </c>
      <c r="E2262" s="114" t="s">
        <v>19356</v>
      </c>
      <c r="F2262" s="114">
        <v>39</v>
      </c>
      <c r="G2262" s="114">
        <v>3</v>
      </c>
      <c r="H2262" s="114" t="s">
        <v>19357</v>
      </c>
      <c r="I2262" s="114" t="s">
        <v>19358</v>
      </c>
      <c r="J2262" s="33" t="str">
        <f t="shared" si="35"/>
        <v>https://doi.org/10.1002/prs.12131</v>
      </c>
    </row>
    <row r="2263" spans="1:10" ht="47.5" customHeight="1" x14ac:dyDescent="0.35">
      <c r="A2263" s="31">
        <v>2262</v>
      </c>
      <c r="B2263" s="31">
        <v>2020</v>
      </c>
      <c r="C2263" s="32" t="s">
        <v>6030</v>
      </c>
      <c r="D2263" s="114" t="s">
        <v>19359</v>
      </c>
      <c r="E2263" s="114" t="s">
        <v>19360</v>
      </c>
      <c r="F2263" s="114">
        <v>39</v>
      </c>
      <c r="G2263" s="114">
        <v>3</v>
      </c>
      <c r="H2263" s="114" t="s">
        <v>19361</v>
      </c>
      <c r="I2263" s="114" t="s">
        <v>19362</v>
      </c>
      <c r="J2263" s="33" t="str">
        <f t="shared" si="35"/>
        <v>https://doi.org/10.1002/prs.12135</v>
      </c>
    </row>
    <row r="2264" spans="1:10" ht="47.5" customHeight="1" x14ac:dyDescent="0.35">
      <c r="A2264" s="31">
        <v>2263</v>
      </c>
      <c r="B2264" s="31">
        <v>2020</v>
      </c>
      <c r="C2264" s="32" t="s">
        <v>6030</v>
      </c>
      <c r="D2264" s="114" t="s">
        <v>19363</v>
      </c>
      <c r="E2264" s="114" t="s">
        <v>19364</v>
      </c>
      <c r="F2264" s="114">
        <v>39</v>
      </c>
      <c r="G2264" s="114">
        <v>3</v>
      </c>
      <c r="H2264" s="114" t="s">
        <v>19365</v>
      </c>
      <c r="I2264" s="114" t="s">
        <v>19366</v>
      </c>
      <c r="J2264" s="33" t="str">
        <f t="shared" si="35"/>
        <v>https://doi.org/10.1002/prs.12139</v>
      </c>
    </row>
    <row r="2265" spans="1:10" ht="47.5" customHeight="1" x14ac:dyDescent="0.35">
      <c r="A2265" s="31">
        <v>2264</v>
      </c>
      <c r="B2265" s="31">
        <v>2020</v>
      </c>
      <c r="C2265" s="32" t="s">
        <v>6030</v>
      </c>
      <c r="D2265" s="114" t="s">
        <v>19367</v>
      </c>
      <c r="E2265" s="114" t="s">
        <v>19368</v>
      </c>
      <c r="F2265" s="114">
        <v>39</v>
      </c>
      <c r="G2265" s="114">
        <v>3</v>
      </c>
      <c r="H2265" s="114" t="s">
        <v>19369</v>
      </c>
      <c r="I2265" s="114" t="s">
        <v>19370</v>
      </c>
      <c r="J2265" s="33" t="str">
        <f t="shared" si="35"/>
        <v>https://doi.org/10.1002/prs.12153</v>
      </c>
    </row>
    <row r="2266" spans="1:10" ht="47.5" customHeight="1" x14ac:dyDescent="0.35">
      <c r="A2266" s="31">
        <v>2265</v>
      </c>
      <c r="B2266" s="31">
        <v>2020</v>
      </c>
      <c r="C2266" s="32" t="s">
        <v>6030</v>
      </c>
      <c r="D2266" s="114" t="s">
        <v>19371</v>
      </c>
      <c r="E2266" s="114" t="s">
        <v>9520</v>
      </c>
      <c r="F2266" s="114">
        <v>39</v>
      </c>
      <c r="G2266" s="114">
        <v>3</v>
      </c>
      <c r="H2266" s="114" t="s">
        <v>19372</v>
      </c>
      <c r="I2266" s="114" t="s">
        <v>19373</v>
      </c>
      <c r="J2266" s="33" t="str">
        <f t="shared" si="35"/>
        <v>https://doi.org/10.1002/prs.12173</v>
      </c>
    </row>
    <row r="2267" spans="1:10" ht="47.5" customHeight="1" x14ac:dyDescent="0.35">
      <c r="A2267" s="31">
        <v>2266</v>
      </c>
      <c r="B2267" s="31">
        <v>2020</v>
      </c>
      <c r="C2267" s="32" t="s">
        <v>6030</v>
      </c>
      <c r="D2267" s="114" t="s">
        <v>9650</v>
      </c>
      <c r="E2267" s="114" t="s">
        <v>1553</v>
      </c>
      <c r="F2267" s="114">
        <v>39</v>
      </c>
      <c r="G2267" s="114">
        <v>3</v>
      </c>
      <c r="H2267" s="114" t="s">
        <v>19374</v>
      </c>
      <c r="I2267" s="114" t="s">
        <v>19375</v>
      </c>
      <c r="J2267" s="33" t="str">
        <f t="shared" si="35"/>
        <v>https://doi.org/10.1002/prs.12178</v>
      </c>
    </row>
    <row r="2268" spans="1:10" ht="47.5" customHeight="1" x14ac:dyDescent="0.35">
      <c r="A2268" s="31">
        <v>2267</v>
      </c>
      <c r="B2268" s="31">
        <v>2020</v>
      </c>
      <c r="C2268" s="32" t="s">
        <v>6030</v>
      </c>
      <c r="D2268" s="114" t="s">
        <v>19376</v>
      </c>
      <c r="E2268" s="114" t="s">
        <v>19377</v>
      </c>
      <c r="F2268" s="114">
        <v>39</v>
      </c>
      <c r="G2268" s="114">
        <v>3</v>
      </c>
      <c r="H2268" s="114" t="s">
        <v>19378</v>
      </c>
      <c r="I2268" s="114" t="s">
        <v>19379</v>
      </c>
      <c r="J2268" s="33" t="str">
        <f t="shared" si="35"/>
        <v>https://doi.org/10.1002/prs.12180</v>
      </c>
    </row>
    <row r="2269" spans="1:10" ht="47.5" customHeight="1" x14ac:dyDescent="0.35">
      <c r="A2269" s="31">
        <v>2268</v>
      </c>
      <c r="B2269" s="31">
        <v>2020</v>
      </c>
      <c r="C2269" s="32" t="s">
        <v>6030</v>
      </c>
      <c r="D2269" s="114" t="s">
        <v>19380</v>
      </c>
      <c r="E2269" s="114" t="s">
        <v>19381</v>
      </c>
      <c r="F2269" s="114">
        <v>39</v>
      </c>
      <c r="G2269" s="114">
        <v>3</v>
      </c>
      <c r="H2269" s="114" t="s">
        <v>19382</v>
      </c>
      <c r="I2269" s="114" t="s">
        <v>19383</v>
      </c>
      <c r="J2269" s="33" t="str">
        <f t="shared" si="35"/>
        <v>https://doi.org/10.1002/prs.12181</v>
      </c>
    </row>
    <row r="2270" spans="1:10" ht="47.5" customHeight="1" x14ac:dyDescent="0.35">
      <c r="A2270" s="31">
        <v>2269</v>
      </c>
      <c r="B2270" s="31">
        <v>2020</v>
      </c>
      <c r="C2270" s="32" t="s">
        <v>6030</v>
      </c>
      <c r="D2270" s="114" t="s">
        <v>19384</v>
      </c>
      <c r="E2270" s="114" t="s">
        <v>1553</v>
      </c>
      <c r="F2270" s="114">
        <v>39</v>
      </c>
      <c r="G2270" s="114">
        <v>3</v>
      </c>
      <c r="H2270" s="114" t="s">
        <v>19385</v>
      </c>
      <c r="I2270" s="114" t="s">
        <v>19386</v>
      </c>
      <c r="J2270" s="33" t="str">
        <f t="shared" si="35"/>
        <v>https://doi.org/10.1002/prs.12183</v>
      </c>
    </row>
    <row r="2271" spans="1:10" ht="47.5" customHeight="1" x14ac:dyDescent="0.35">
      <c r="A2271" s="31">
        <v>2270</v>
      </c>
      <c r="B2271" s="31">
        <v>2020</v>
      </c>
      <c r="C2271" s="32" t="s">
        <v>6030</v>
      </c>
      <c r="D2271" s="114" t="s">
        <v>19387</v>
      </c>
      <c r="E2271" s="114" t="s">
        <v>19388</v>
      </c>
      <c r="F2271" s="114">
        <v>39</v>
      </c>
      <c r="G2271" s="114">
        <v>3</v>
      </c>
      <c r="H2271" s="114" t="s">
        <v>19389</v>
      </c>
      <c r="I2271" s="114" t="s">
        <v>19390</v>
      </c>
      <c r="J2271" s="33" t="str">
        <f t="shared" si="35"/>
        <v>https://doi.org/10.1002/prs.12185</v>
      </c>
    </row>
    <row r="2272" spans="1:10" ht="47.5" customHeight="1" x14ac:dyDescent="0.35">
      <c r="A2272" s="31">
        <v>2271</v>
      </c>
      <c r="B2272" s="31">
        <v>2020</v>
      </c>
      <c r="C2272" s="32" t="s">
        <v>6030</v>
      </c>
      <c r="D2272" s="114" t="s">
        <v>19391</v>
      </c>
      <c r="E2272" s="114" t="s">
        <v>19392</v>
      </c>
      <c r="F2272" s="114">
        <v>39</v>
      </c>
      <c r="G2272" s="114">
        <v>3</v>
      </c>
      <c r="H2272" s="114" t="s">
        <v>19393</v>
      </c>
      <c r="I2272" s="114" t="s">
        <v>19394</v>
      </c>
      <c r="J2272" s="33" t="str">
        <f t="shared" si="35"/>
        <v>https://doi.org/10.1002/prs.12188</v>
      </c>
    </row>
    <row r="2273" spans="1:10" ht="47.5" customHeight="1" x14ac:dyDescent="0.35">
      <c r="A2273" s="31">
        <v>2272</v>
      </c>
      <c r="B2273" s="31">
        <v>2020</v>
      </c>
      <c r="C2273" s="32" t="s">
        <v>6030</v>
      </c>
      <c r="D2273" s="114" t="s">
        <v>19395</v>
      </c>
      <c r="E2273" s="114"/>
      <c r="F2273" s="114">
        <v>39</v>
      </c>
      <c r="G2273" s="114">
        <v>4</v>
      </c>
      <c r="H2273" s="114" t="s">
        <v>19396</v>
      </c>
      <c r="I2273" s="112" t="s">
        <v>19397</v>
      </c>
      <c r="J2273" s="33" t="str">
        <f t="shared" si="35"/>
        <v>https://doi.org/10.1002/prs.10325</v>
      </c>
    </row>
    <row r="2274" spans="1:10" ht="47.5" customHeight="1" x14ac:dyDescent="0.35">
      <c r="A2274" s="31">
        <v>2273</v>
      </c>
      <c r="B2274" s="31">
        <v>2020</v>
      </c>
      <c r="C2274" s="32" t="s">
        <v>6030</v>
      </c>
      <c r="D2274" s="114" t="s">
        <v>19398</v>
      </c>
      <c r="E2274" s="114" t="s">
        <v>19399</v>
      </c>
      <c r="F2274" s="114">
        <v>39</v>
      </c>
      <c r="G2274" s="114">
        <v>4</v>
      </c>
      <c r="H2274" s="114" t="s">
        <v>19400</v>
      </c>
      <c r="I2274" s="114" t="s">
        <v>19401</v>
      </c>
      <c r="J2274" s="33" t="str">
        <f t="shared" si="35"/>
        <v>https://doi.org/10.1002/prs.12143</v>
      </c>
    </row>
    <row r="2275" spans="1:10" ht="47.5" customHeight="1" x14ac:dyDescent="0.35">
      <c r="A2275" s="31">
        <v>2274</v>
      </c>
      <c r="B2275" s="31">
        <v>2020</v>
      </c>
      <c r="C2275" s="32" t="s">
        <v>6030</v>
      </c>
      <c r="D2275" s="114" t="s">
        <v>19402</v>
      </c>
      <c r="E2275" s="114" t="s">
        <v>19403</v>
      </c>
      <c r="F2275" s="114">
        <v>39</v>
      </c>
      <c r="G2275" s="114">
        <v>4</v>
      </c>
      <c r="H2275" s="114" t="s">
        <v>19404</v>
      </c>
      <c r="I2275" s="114" t="s">
        <v>19405</v>
      </c>
      <c r="J2275" s="33" t="str">
        <f t="shared" si="35"/>
        <v>https://doi.org/10.1002/prs.12144</v>
      </c>
    </row>
    <row r="2276" spans="1:10" ht="47.5" customHeight="1" x14ac:dyDescent="0.35">
      <c r="A2276" s="31">
        <v>2275</v>
      </c>
      <c r="B2276" s="31">
        <v>2020</v>
      </c>
      <c r="C2276" s="32" t="s">
        <v>6030</v>
      </c>
      <c r="D2276" s="114" t="s">
        <v>19406</v>
      </c>
      <c r="E2276" s="114" t="s">
        <v>8071</v>
      </c>
      <c r="F2276" s="114">
        <v>39</v>
      </c>
      <c r="G2276" s="114">
        <v>4</v>
      </c>
      <c r="H2276" s="114" t="s">
        <v>19407</v>
      </c>
      <c r="I2276" s="114" t="s">
        <v>19408</v>
      </c>
      <c r="J2276" s="33" t="str">
        <f t="shared" si="35"/>
        <v>https://doi.org/10.1002/prs.12146</v>
      </c>
    </row>
    <row r="2277" spans="1:10" ht="47.5" customHeight="1" x14ac:dyDescent="0.35">
      <c r="A2277" s="31">
        <v>2276</v>
      </c>
      <c r="B2277" s="31">
        <v>2020</v>
      </c>
      <c r="C2277" s="32" t="s">
        <v>6030</v>
      </c>
      <c r="D2277" s="114" t="s">
        <v>19409</v>
      </c>
      <c r="E2277" s="114" t="s">
        <v>19410</v>
      </c>
      <c r="F2277" s="114">
        <v>39</v>
      </c>
      <c r="G2277" s="114">
        <v>4</v>
      </c>
      <c r="H2277" s="114" t="s">
        <v>19411</v>
      </c>
      <c r="I2277" s="114" t="s">
        <v>19412</v>
      </c>
      <c r="J2277" s="33" t="str">
        <f t="shared" si="35"/>
        <v>https://doi.org/10.1002/prs.12147</v>
      </c>
    </row>
    <row r="2278" spans="1:10" ht="47.5" customHeight="1" x14ac:dyDescent="0.35">
      <c r="A2278" s="31">
        <v>2277</v>
      </c>
      <c r="B2278" s="31">
        <v>2020</v>
      </c>
      <c r="C2278" s="32" t="s">
        <v>6030</v>
      </c>
      <c r="D2278" s="114" t="s">
        <v>19413</v>
      </c>
      <c r="E2278" s="114" t="s">
        <v>19414</v>
      </c>
      <c r="F2278" s="114">
        <v>39</v>
      </c>
      <c r="G2278" s="114">
        <v>4</v>
      </c>
      <c r="H2278" s="114" t="s">
        <v>19415</v>
      </c>
      <c r="I2278" s="114" t="s">
        <v>19416</v>
      </c>
      <c r="J2278" s="33" t="str">
        <f t="shared" si="35"/>
        <v>https://doi.org/10.1002/prs.12149</v>
      </c>
    </row>
    <row r="2279" spans="1:10" ht="47.5" customHeight="1" x14ac:dyDescent="0.35">
      <c r="A2279" s="31">
        <v>2278</v>
      </c>
      <c r="B2279" s="31">
        <v>2020</v>
      </c>
      <c r="C2279" s="32" t="s">
        <v>6030</v>
      </c>
      <c r="D2279" s="114" t="s">
        <v>19417</v>
      </c>
      <c r="E2279" s="114" t="s">
        <v>19418</v>
      </c>
      <c r="F2279" s="114">
        <v>39</v>
      </c>
      <c r="G2279" s="114">
        <v>4</v>
      </c>
      <c r="H2279" s="114" t="s">
        <v>19419</v>
      </c>
      <c r="I2279" s="114" t="s">
        <v>19420</v>
      </c>
      <c r="J2279" s="33" t="str">
        <f t="shared" si="35"/>
        <v>https://doi.org/10.1002/prs.12150</v>
      </c>
    </row>
    <row r="2280" spans="1:10" ht="47.5" customHeight="1" x14ac:dyDescent="0.35">
      <c r="A2280" s="31">
        <v>2279</v>
      </c>
      <c r="B2280" s="31">
        <v>2020</v>
      </c>
      <c r="C2280" s="32" t="s">
        <v>6030</v>
      </c>
      <c r="D2280" s="114" t="s">
        <v>19421</v>
      </c>
      <c r="E2280" s="114" t="s">
        <v>19422</v>
      </c>
      <c r="F2280" s="114">
        <v>39</v>
      </c>
      <c r="G2280" s="114">
        <v>4</v>
      </c>
      <c r="H2280" s="114" t="s">
        <v>19423</v>
      </c>
      <c r="I2280" s="114" t="s">
        <v>19424</v>
      </c>
      <c r="J2280" s="33" t="str">
        <f t="shared" si="35"/>
        <v>https://doi.org/10.1002/prs.12196</v>
      </c>
    </row>
    <row r="2281" spans="1:10" ht="47.5" customHeight="1" x14ac:dyDescent="0.35">
      <c r="A2281" s="31">
        <v>2280</v>
      </c>
      <c r="B2281" s="31">
        <v>2020</v>
      </c>
      <c r="C2281" s="32" t="s">
        <v>6030</v>
      </c>
      <c r="D2281" s="114" t="s">
        <v>19425</v>
      </c>
      <c r="E2281" s="114" t="s">
        <v>19426</v>
      </c>
      <c r="F2281" s="114">
        <v>39</v>
      </c>
      <c r="G2281" s="114">
        <v>4</v>
      </c>
      <c r="H2281" s="114" t="s">
        <v>19427</v>
      </c>
      <c r="I2281" s="114" t="s">
        <v>19428</v>
      </c>
      <c r="J2281" s="33" t="str">
        <f t="shared" si="35"/>
        <v>https://doi.org/10.1002/prs.12197</v>
      </c>
    </row>
    <row r="2282" spans="1:10" ht="47.5" customHeight="1" x14ac:dyDescent="0.35">
      <c r="A2282" s="31">
        <v>2281</v>
      </c>
      <c r="B2282" s="31">
        <v>2020</v>
      </c>
      <c r="C2282" s="32" t="s">
        <v>6030</v>
      </c>
      <c r="D2282" s="114" t="s">
        <v>19429</v>
      </c>
      <c r="E2282" s="114" t="s">
        <v>6542</v>
      </c>
      <c r="F2282" s="114">
        <v>39</v>
      </c>
      <c r="G2282" s="114">
        <v>4</v>
      </c>
      <c r="H2282" s="114" t="s">
        <v>19430</v>
      </c>
      <c r="I2282" s="114" t="s">
        <v>19431</v>
      </c>
      <c r="J2282" s="33" t="str">
        <f t="shared" si="35"/>
        <v>https://doi.org/10.1002/prs.12200</v>
      </c>
    </row>
    <row r="2283" spans="1:10" ht="47.5" customHeight="1" x14ac:dyDescent="0.35">
      <c r="A2283" s="31">
        <v>2282</v>
      </c>
      <c r="B2283" s="31">
        <v>2020</v>
      </c>
      <c r="C2283" s="32" t="s">
        <v>6030</v>
      </c>
      <c r="D2283" s="114" t="s">
        <v>9650</v>
      </c>
      <c r="E2283" s="114" t="s">
        <v>1553</v>
      </c>
      <c r="F2283" s="114">
        <v>39</v>
      </c>
      <c r="G2283" s="114">
        <v>4</v>
      </c>
      <c r="H2283" s="114" t="s">
        <v>19432</v>
      </c>
      <c r="I2283" s="114" t="s">
        <v>19433</v>
      </c>
      <c r="J2283" s="33" t="str">
        <f t="shared" si="35"/>
        <v>https://doi.org/10.1002/prs.12202</v>
      </c>
    </row>
    <row r="2284" spans="1:10" ht="47.5" customHeight="1" x14ac:dyDescent="0.35">
      <c r="A2284" s="31">
        <v>2283</v>
      </c>
      <c r="B2284" s="31">
        <v>2020</v>
      </c>
      <c r="C2284" s="32" t="s">
        <v>6030</v>
      </c>
      <c r="D2284" s="114" t="s">
        <v>19434</v>
      </c>
      <c r="E2284" s="114" t="s">
        <v>19435</v>
      </c>
      <c r="F2284" s="114">
        <v>39</v>
      </c>
      <c r="G2284" s="114">
        <v>4</v>
      </c>
      <c r="H2284" s="114" t="s">
        <v>19436</v>
      </c>
      <c r="I2284" s="114" t="s">
        <v>19437</v>
      </c>
      <c r="J2284" s="33" t="str">
        <f t="shared" si="35"/>
        <v>https://doi.org/10.1002/prs.12203</v>
      </c>
    </row>
    <row r="2285" spans="1:10" ht="47.5" customHeight="1" x14ac:dyDescent="0.35">
      <c r="A2285" s="31">
        <v>2284</v>
      </c>
      <c r="B2285" s="31">
        <v>2020</v>
      </c>
      <c r="C2285" s="32" t="s">
        <v>6030</v>
      </c>
      <c r="D2285" s="114" t="s">
        <v>19438</v>
      </c>
      <c r="E2285" s="114" t="s">
        <v>19439</v>
      </c>
      <c r="F2285" s="114">
        <v>39</v>
      </c>
      <c r="G2285" s="114">
        <v>4</v>
      </c>
      <c r="H2285" s="114" t="s">
        <v>19440</v>
      </c>
      <c r="I2285" s="114" t="s">
        <v>19441</v>
      </c>
      <c r="J2285" s="33" t="str">
        <f t="shared" si="35"/>
        <v>https://doi.org/10.1002/prs.12204</v>
      </c>
    </row>
    <row r="2286" spans="1:10" ht="47.5" customHeight="1" x14ac:dyDescent="0.35">
      <c r="A2286" s="31">
        <v>2285</v>
      </c>
      <c r="B2286" s="31">
        <v>2020</v>
      </c>
      <c r="C2286" s="32" t="s">
        <v>6030</v>
      </c>
      <c r="D2286" s="114" t="s">
        <v>19442</v>
      </c>
      <c r="E2286" s="114" t="s">
        <v>1553</v>
      </c>
      <c r="F2286" s="114">
        <v>39</v>
      </c>
      <c r="G2286" s="114">
        <v>4</v>
      </c>
      <c r="H2286" s="114" t="s">
        <v>19443</v>
      </c>
      <c r="I2286" s="114" t="s">
        <v>19444</v>
      </c>
      <c r="J2286" s="33" t="str">
        <f t="shared" si="35"/>
        <v>https://doi.org/10.1002/prs.12209</v>
      </c>
    </row>
    <row r="2287" spans="1:10" ht="47.5" customHeight="1" x14ac:dyDescent="0.35">
      <c r="A2287" s="31">
        <v>2286</v>
      </c>
      <c r="B2287" s="31">
        <v>2020</v>
      </c>
      <c r="C2287" s="32" t="s">
        <v>6030</v>
      </c>
      <c r="D2287" s="114" t="s">
        <v>19445</v>
      </c>
      <c r="E2287" s="114" t="s">
        <v>1128</v>
      </c>
      <c r="F2287" s="114">
        <v>39</v>
      </c>
      <c r="G2287" s="114">
        <v>4</v>
      </c>
      <c r="H2287" s="114" t="s">
        <v>19446</v>
      </c>
      <c r="I2287" s="114" t="s">
        <v>19447</v>
      </c>
      <c r="J2287" s="33" t="str">
        <f t="shared" si="35"/>
        <v>https://doi.org/10.1002/prs.12210</v>
      </c>
    </row>
    <row r="2288" spans="1:10" ht="47.5" customHeight="1" x14ac:dyDescent="0.35">
      <c r="A2288" s="31">
        <v>2287</v>
      </c>
      <c r="B2288" s="31">
        <v>2020</v>
      </c>
      <c r="C2288" s="32" t="s">
        <v>6030</v>
      </c>
      <c r="D2288" s="114" t="s">
        <v>19448</v>
      </c>
      <c r="E2288" s="114" t="s">
        <v>19449</v>
      </c>
      <c r="F2288" s="114">
        <v>39</v>
      </c>
      <c r="G2288" s="114">
        <v>4</v>
      </c>
      <c r="H2288" s="114" t="s">
        <v>19450</v>
      </c>
      <c r="I2288" s="114" t="s">
        <v>19451</v>
      </c>
      <c r="J2288" s="33" t="str">
        <f t="shared" si="35"/>
        <v>https://doi.org/10.1002/prs.12211</v>
      </c>
    </row>
    <row r="2289" spans="1:10" ht="47.5" customHeight="1" x14ac:dyDescent="0.35">
      <c r="A2289" s="31">
        <v>2288</v>
      </c>
      <c r="B2289" s="31">
        <v>2020</v>
      </c>
      <c r="C2289" s="32" t="s">
        <v>6030</v>
      </c>
      <c r="D2289" s="114" t="s">
        <v>19452</v>
      </c>
      <c r="E2289" s="114" t="s">
        <v>7076</v>
      </c>
      <c r="F2289" s="114">
        <v>39</v>
      </c>
      <c r="G2289" s="114">
        <v>4</v>
      </c>
      <c r="H2289" s="114" t="s">
        <v>19453</v>
      </c>
      <c r="I2289" s="114" t="s">
        <v>19454</v>
      </c>
      <c r="J2289" s="33" t="str">
        <f t="shared" si="35"/>
        <v>https://doi.org/10.1002/prs.12214</v>
      </c>
    </row>
    <row r="2290" spans="1:10" ht="47.5" customHeight="1" x14ac:dyDescent="0.35">
      <c r="A2290" s="31">
        <v>2289</v>
      </c>
      <c r="B2290" s="31">
        <v>2020</v>
      </c>
      <c r="C2290" s="32" t="s">
        <v>6030</v>
      </c>
      <c r="D2290" s="114" t="s">
        <v>19455</v>
      </c>
      <c r="E2290" s="114" t="s">
        <v>19456</v>
      </c>
      <c r="F2290" s="114">
        <v>39</v>
      </c>
      <c r="G2290" s="114">
        <v>4</v>
      </c>
      <c r="H2290" s="114" t="s">
        <v>19457</v>
      </c>
      <c r="I2290" s="114" t="s">
        <v>19458</v>
      </c>
      <c r="J2290" s="33" t="str">
        <f t="shared" si="35"/>
        <v>https://doi.org/10.1002/prs.12216</v>
      </c>
    </row>
    <row r="2291" spans="1:10" ht="47.5" customHeight="1" x14ac:dyDescent="0.35">
      <c r="A2291" s="31">
        <v>2290</v>
      </c>
      <c r="B2291" s="31">
        <v>2020</v>
      </c>
      <c r="C2291" s="32" t="s">
        <v>6030</v>
      </c>
      <c r="D2291" s="114" t="s">
        <v>19459</v>
      </c>
      <c r="E2291" s="114" t="s">
        <v>19460</v>
      </c>
      <c r="F2291" s="114">
        <v>39</v>
      </c>
      <c r="G2291" s="114">
        <v>4</v>
      </c>
      <c r="H2291" s="114" t="s">
        <v>19461</v>
      </c>
      <c r="I2291" s="114" t="s">
        <v>19462</v>
      </c>
      <c r="J2291" s="33" t="str">
        <f t="shared" si="35"/>
        <v>https://doi.org/10.1002/prs.12218</v>
      </c>
    </row>
    <row r="2292" spans="1:10" ht="47.5" customHeight="1" x14ac:dyDescent="0.35">
      <c r="A2292" s="31">
        <v>2291</v>
      </c>
      <c r="B2292" s="31">
        <v>2020</v>
      </c>
      <c r="C2292" s="32" t="s">
        <v>6030</v>
      </c>
      <c r="D2292" s="114" t="s">
        <v>19463</v>
      </c>
      <c r="E2292" s="114" t="s">
        <v>19464</v>
      </c>
      <c r="F2292" s="114">
        <v>39</v>
      </c>
      <c r="G2292" s="114" t="s">
        <v>19465</v>
      </c>
      <c r="H2292" s="114" t="s">
        <v>19466</v>
      </c>
      <c r="I2292" s="114" t="s">
        <v>19467</v>
      </c>
      <c r="J2292" s="33" t="str">
        <f t="shared" si="35"/>
        <v>https://doi.org/10.1002/prs.12107</v>
      </c>
    </row>
    <row r="2293" spans="1:10" ht="47.5" customHeight="1" x14ac:dyDescent="0.35">
      <c r="A2293" s="31">
        <v>2292</v>
      </c>
      <c r="B2293" s="31">
        <v>2020</v>
      </c>
      <c r="C2293" s="32" t="s">
        <v>6030</v>
      </c>
      <c r="D2293" s="114" t="s">
        <v>19468</v>
      </c>
      <c r="E2293" s="114" t="s">
        <v>19469</v>
      </c>
      <c r="F2293" s="114">
        <v>39</v>
      </c>
      <c r="G2293" s="114" t="s">
        <v>19465</v>
      </c>
      <c r="H2293" s="114" t="s">
        <v>19470</v>
      </c>
      <c r="I2293" s="114" t="s">
        <v>19471</v>
      </c>
      <c r="J2293" s="33" t="str">
        <f t="shared" si="35"/>
        <v>https://doi.org/10.1002/prs.12108</v>
      </c>
    </row>
    <row r="2294" spans="1:10" ht="47.5" customHeight="1" x14ac:dyDescent="0.35">
      <c r="A2294" s="31">
        <v>2293</v>
      </c>
      <c r="B2294" s="31">
        <v>2020</v>
      </c>
      <c r="C2294" s="32" t="s">
        <v>6030</v>
      </c>
      <c r="D2294" s="114" t="s">
        <v>19472</v>
      </c>
      <c r="E2294" s="114" t="s">
        <v>19473</v>
      </c>
      <c r="F2294" s="114">
        <v>39</v>
      </c>
      <c r="G2294" s="114" t="s">
        <v>19465</v>
      </c>
      <c r="H2294" s="114" t="s">
        <v>19474</v>
      </c>
      <c r="I2294" s="114" t="s">
        <v>19475</v>
      </c>
      <c r="J2294" s="33" t="str">
        <f t="shared" si="35"/>
        <v>https://doi.org/10.1002/prs.12110</v>
      </c>
    </row>
    <row r="2295" spans="1:10" ht="47.5" customHeight="1" x14ac:dyDescent="0.35">
      <c r="A2295" s="31">
        <v>2294</v>
      </c>
      <c r="B2295" s="31">
        <v>2020</v>
      </c>
      <c r="C2295" s="32" t="s">
        <v>6030</v>
      </c>
      <c r="D2295" s="114" t="s">
        <v>19476</v>
      </c>
      <c r="E2295" s="114" t="s">
        <v>19477</v>
      </c>
      <c r="F2295" s="114">
        <v>39</v>
      </c>
      <c r="G2295" s="114" t="s">
        <v>19465</v>
      </c>
      <c r="H2295" s="114" t="s">
        <v>19478</v>
      </c>
      <c r="I2295" s="114" t="s">
        <v>19479</v>
      </c>
      <c r="J2295" s="33" t="str">
        <f t="shared" si="35"/>
        <v>https://doi.org/10.1002/prs.12112</v>
      </c>
    </row>
    <row r="2296" spans="1:10" ht="47.5" customHeight="1" x14ac:dyDescent="0.35">
      <c r="A2296" s="31">
        <v>2295</v>
      </c>
      <c r="B2296" s="31">
        <v>2020</v>
      </c>
      <c r="C2296" s="32" t="s">
        <v>6030</v>
      </c>
      <c r="D2296" s="114" t="s">
        <v>19480</v>
      </c>
      <c r="E2296" s="114" t="s">
        <v>19481</v>
      </c>
      <c r="F2296" s="114">
        <v>39</v>
      </c>
      <c r="G2296" s="114" t="s">
        <v>19465</v>
      </c>
      <c r="H2296" s="114" t="s">
        <v>19482</v>
      </c>
      <c r="I2296" s="114" t="s">
        <v>19483</v>
      </c>
      <c r="J2296" s="33" t="str">
        <f t="shared" si="35"/>
        <v>https://doi.org/10.1002/prs.12113</v>
      </c>
    </row>
    <row r="2297" spans="1:10" ht="47.5" customHeight="1" x14ac:dyDescent="0.35">
      <c r="A2297" s="31">
        <v>2296</v>
      </c>
      <c r="B2297" s="31">
        <v>2020</v>
      </c>
      <c r="C2297" s="32" t="s">
        <v>6030</v>
      </c>
      <c r="D2297" s="114" t="s">
        <v>19484</v>
      </c>
      <c r="E2297" s="114" t="s">
        <v>19485</v>
      </c>
      <c r="F2297" s="114">
        <v>39</v>
      </c>
      <c r="G2297" s="114" t="s">
        <v>19465</v>
      </c>
      <c r="H2297" s="114" t="s">
        <v>19486</v>
      </c>
      <c r="I2297" s="114" t="s">
        <v>19487</v>
      </c>
      <c r="J2297" s="33" t="str">
        <f t="shared" si="35"/>
        <v>https://doi.org/10.1002/prs.12114</v>
      </c>
    </row>
    <row r="2298" spans="1:10" ht="47.5" customHeight="1" x14ac:dyDescent="0.35">
      <c r="A2298" s="31">
        <v>2297</v>
      </c>
      <c r="B2298" s="31">
        <v>2020</v>
      </c>
      <c r="C2298" s="32" t="s">
        <v>6030</v>
      </c>
      <c r="D2298" s="114" t="s">
        <v>19488</v>
      </c>
      <c r="E2298" s="114" t="s">
        <v>19489</v>
      </c>
      <c r="F2298" s="114">
        <v>39</v>
      </c>
      <c r="G2298" s="114" t="s">
        <v>19465</v>
      </c>
      <c r="H2298" s="114" t="s">
        <v>19490</v>
      </c>
      <c r="I2298" s="114" t="s">
        <v>19491</v>
      </c>
      <c r="J2298" s="33" t="str">
        <f t="shared" si="35"/>
        <v>https://doi.org/10.1002/prs.12115</v>
      </c>
    </row>
    <row r="2299" spans="1:10" ht="47.5" customHeight="1" x14ac:dyDescent="0.35">
      <c r="A2299" s="31">
        <v>2298</v>
      </c>
      <c r="B2299" s="31">
        <v>2020</v>
      </c>
      <c r="C2299" s="32" t="s">
        <v>6030</v>
      </c>
      <c r="D2299" s="114" t="s">
        <v>19492</v>
      </c>
      <c r="E2299" s="114" t="s">
        <v>19493</v>
      </c>
      <c r="F2299" s="114">
        <v>39</v>
      </c>
      <c r="G2299" s="114" t="s">
        <v>19465</v>
      </c>
      <c r="H2299" s="114" t="s">
        <v>19494</v>
      </c>
      <c r="I2299" s="114" t="s">
        <v>19495</v>
      </c>
      <c r="J2299" s="33" t="str">
        <f t="shared" si="35"/>
        <v>https://doi.org/10.1002/prs.12116</v>
      </c>
    </row>
    <row r="2300" spans="1:10" ht="47.5" customHeight="1" x14ac:dyDescent="0.35">
      <c r="A2300" s="31">
        <v>2299</v>
      </c>
      <c r="B2300" s="31">
        <v>2020</v>
      </c>
      <c r="C2300" s="32" t="s">
        <v>6030</v>
      </c>
      <c r="D2300" s="114" t="s">
        <v>19496</v>
      </c>
      <c r="E2300" s="114" t="s">
        <v>19497</v>
      </c>
      <c r="F2300" s="114">
        <v>39</v>
      </c>
      <c r="G2300" s="114" t="s">
        <v>19465</v>
      </c>
      <c r="H2300" s="114" t="s">
        <v>19498</v>
      </c>
      <c r="I2300" s="114" t="s">
        <v>19499</v>
      </c>
      <c r="J2300" s="33" t="str">
        <f t="shared" si="35"/>
        <v>https://doi.org/10.1002/prs.12117</v>
      </c>
    </row>
    <row r="2301" spans="1:10" ht="47.5" customHeight="1" x14ac:dyDescent="0.35">
      <c r="A2301" s="31">
        <v>2300</v>
      </c>
      <c r="B2301" s="31">
        <v>2020</v>
      </c>
      <c r="C2301" s="32" t="s">
        <v>6030</v>
      </c>
      <c r="D2301" s="114" t="s">
        <v>19500</v>
      </c>
      <c r="E2301" s="114" t="s">
        <v>19501</v>
      </c>
      <c r="F2301" s="114">
        <v>39</v>
      </c>
      <c r="G2301" s="114" t="s">
        <v>19465</v>
      </c>
      <c r="H2301" s="114" t="s">
        <v>19502</v>
      </c>
      <c r="I2301" s="114" t="s">
        <v>19503</v>
      </c>
      <c r="J2301" s="33" t="str">
        <f t="shared" si="35"/>
        <v>https://doi.org/10.1002/prs.12118</v>
      </c>
    </row>
    <row r="2302" spans="1:10" ht="47.5" customHeight="1" x14ac:dyDescent="0.35">
      <c r="A2302" s="31">
        <v>2301</v>
      </c>
      <c r="B2302" s="31">
        <v>2020</v>
      </c>
      <c r="C2302" s="32" t="s">
        <v>6030</v>
      </c>
      <c r="D2302" s="114" t="s">
        <v>19504</v>
      </c>
      <c r="E2302" s="114" t="s">
        <v>19505</v>
      </c>
      <c r="F2302" s="114">
        <v>39</v>
      </c>
      <c r="G2302" s="114" t="s">
        <v>19465</v>
      </c>
      <c r="H2302" s="114" t="s">
        <v>19506</v>
      </c>
      <c r="I2302" s="114" t="s">
        <v>19507</v>
      </c>
      <c r="J2302" s="33" t="str">
        <f t="shared" si="35"/>
        <v>https://doi.org/10.1002/prs.12122</v>
      </c>
    </row>
    <row r="2303" spans="1:10" ht="47.5" customHeight="1" x14ac:dyDescent="0.35">
      <c r="A2303" s="31">
        <v>2302</v>
      </c>
      <c r="B2303" s="31">
        <v>2020</v>
      </c>
      <c r="C2303" s="32" t="s">
        <v>6030</v>
      </c>
      <c r="D2303" s="114" t="s">
        <v>19508</v>
      </c>
      <c r="E2303" s="114" t="s">
        <v>19509</v>
      </c>
      <c r="F2303" s="114">
        <v>39</v>
      </c>
      <c r="G2303" s="114" t="s">
        <v>19465</v>
      </c>
      <c r="H2303" s="114" t="s">
        <v>19510</v>
      </c>
      <c r="I2303" s="114" t="s">
        <v>19511</v>
      </c>
      <c r="J2303" s="33" t="str">
        <f t="shared" si="35"/>
        <v>https://doi.org/10.1002/prs.12123</v>
      </c>
    </row>
    <row r="2304" spans="1:10" ht="47.5" customHeight="1" x14ac:dyDescent="0.35">
      <c r="A2304" s="31">
        <v>2303</v>
      </c>
      <c r="B2304" s="31">
        <v>2020</v>
      </c>
      <c r="C2304" s="32" t="s">
        <v>6030</v>
      </c>
      <c r="D2304" s="114" t="s">
        <v>19512</v>
      </c>
      <c r="E2304" s="114" t="s">
        <v>19513</v>
      </c>
      <c r="F2304" s="114">
        <v>39</v>
      </c>
      <c r="G2304" s="114" t="s">
        <v>19465</v>
      </c>
      <c r="H2304" s="114" t="s">
        <v>19514</v>
      </c>
      <c r="I2304" s="114" t="s">
        <v>19515</v>
      </c>
      <c r="J2304" s="33" t="str">
        <f t="shared" si="35"/>
        <v>https://doi.org/10.1002/prs.12124</v>
      </c>
    </row>
    <row r="2305" spans="1:10" ht="47.5" customHeight="1" x14ac:dyDescent="0.35">
      <c r="A2305" s="31">
        <v>2304</v>
      </c>
      <c r="B2305" s="31">
        <v>2020</v>
      </c>
      <c r="C2305" s="32" t="s">
        <v>6030</v>
      </c>
      <c r="D2305" s="114" t="s">
        <v>19516</v>
      </c>
      <c r="E2305" s="114" t="s">
        <v>19517</v>
      </c>
      <c r="F2305" s="114">
        <v>39</v>
      </c>
      <c r="G2305" s="114" t="s">
        <v>19465</v>
      </c>
      <c r="H2305" s="114" t="s">
        <v>19518</v>
      </c>
      <c r="I2305" s="114" t="s">
        <v>19519</v>
      </c>
      <c r="J2305" s="33" t="str">
        <f t="shared" si="35"/>
        <v>https://doi.org/10.1002/prs.12125</v>
      </c>
    </row>
    <row r="2306" spans="1:10" ht="47.5" customHeight="1" x14ac:dyDescent="0.35">
      <c r="A2306" s="31">
        <v>2305</v>
      </c>
      <c r="B2306" s="31">
        <v>2020</v>
      </c>
      <c r="C2306" s="32" t="s">
        <v>6030</v>
      </c>
      <c r="D2306" s="114" t="s">
        <v>19520</v>
      </c>
      <c r="E2306" s="114" t="s">
        <v>19521</v>
      </c>
      <c r="F2306" s="114">
        <v>39</v>
      </c>
      <c r="G2306" s="114" t="s">
        <v>19465</v>
      </c>
      <c r="H2306" s="114" t="s">
        <v>19522</v>
      </c>
      <c r="I2306" s="114" t="s">
        <v>19523</v>
      </c>
      <c r="J2306" s="33" t="str">
        <f t="shared" si="35"/>
        <v>https://doi.org/10.1002/prs.12129</v>
      </c>
    </row>
    <row r="2307" spans="1:10" ht="47.5" customHeight="1" x14ac:dyDescent="0.35">
      <c r="A2307" s="31">
        <v>2306</v>
      </c>
      <c r="B2307" s="31">
        <v>2020</v>
      </c>
      <c r="C2307" s="32" t="s">
        <v>6030</v>
      </c>
      <c r="D2307" s="114" t="s">
        <v>19524</v>
      </c>
      <c r="E2307" s="114" t="s">
        <v>19525</v>
      </c>
      <c r="F2307" s="114">
        <v>39</v>
      </c>
      <c r="G2307" s="114" t="s">
        <v>19465</v>
      </c>
      <c r="H2307" s="114" t="s">
        <v>19526</v>
      </c>
      <c r="I2307" s="114" t="s">
        <v>19527</v>
      </c>
      <c r="J2307" s="33" t="str">
        <f t="shared" ref="J2307:J2370" si="36">HYPERLINK(I2307)</f>
        <v>https://doi.org/10.1002/prs.12130</v>
      </c>
    </row>
    <row r="2308" spans="1:10" ht="47.5" customHeight="1" x14ac:dyDescent="0.35">
      <c r="A2308" s="31">
        <f>A2307+1</f>
        <v>2307</v>
      </c>
      <c r="B2308" s="31">
        <v>2020</v>
      </c>
      <c r="C2308" s="32" t="s">
        <v>6030</v>
      </c>
      <c r="D2308" s="114" t="s">
        <v>19528</v>
      </c>
      <c r="E2308" s="114" t="s">
        <v>19529</v>
      </c>
      <c r="F2308" s="114">
        <v>39</v>
      </c>
      <c r="G2308" s="114" t="s">
        <v>19465</v>
      </c>
      <c r="H2308" s="114" t="s">
        <v>19530</v>
      </c>
      <c r="I2308" s="114" t="s">
        <v>19531</v>
      </c>
      <c r="J2308" s="33" t="str">
        <f t="shared" si="36"/>
        <v>https://doi.org/10.1002/prs.12133</v>
      </c>
    </row>
    <row r="2309" spans="1:10" ht="47.5" customHeight="1" x14ac:dyDescent="0.35">
      <c r="A2309" s="31">
        <v>2308</v>
      </c>
      <c r="B2309" s="115">
        <v>2021</v>
      </c>
      <c r="C2309" s="32" t="s">
        <v>6030</v>
      </c>
      <c r="D2309" s="32" t="s">
        <v>19544</v>
      </c>
      <c r="E2309" s="96" t="s">
        <v>19545</v>
      </c>
      <c r="F2309" s="31">
        <v>40</v>
      </c>
      <c r="G2309" s="31">
        <v>1</v>
      </c>
      <c r="H2309" s="31" t="s">
        <v>19965</v>
      </c>
      <c r="I2309" s="31" t="s">
        <v>19546</v>
      </c>
      <c r="J2309" s="33" t="str">
        <f t="shared" si="36"/>
        <v>https://doi.org/10.1002/prs.12151</v>
      </c>
    </row>
    <row r="2310" spans="1:10" ht="47.5" customHeight="1" x14ac:dyDescent="0.35">
      <c r="A2310" s="31">
        <v>2309</v>
      </c>
      <c r="B2310" s="31">
        <v>2021</v>
      </c>
      <c r="C2310" s="32" t="s">
        <v>6030</v>
      </c>
      <c r="D2310" s="32" t="s">
        <v>19558</v>
      </c>
      <c r="E2310" s="96" t="s">
        <v>19559</v>
      </c>
      <c r="F2310" s="31">
        <v>40</v>
      </c>
      <c r="G2310" s="31">
        <v>1</v>
      </c>
      <c r="H2310" s="31" t="s">
        <v>19966</v>
      </c>
      <c r="I2310" s="31" t="s">
        <v>19560</v>
      </c>
      <c r="J2310" s="33" t="str">
        <f t="shared" si="36"/>
        <v>https://doi.org/10.1002/prs.12152</v>
      </c>
    </row>
    <row r="2311" spans="1:10" ht="47.5" customHeight="1" x14ac:dyDescent="0.35">
      <c r="A2311" s="31">
        <v>2310</v>
      </c>
      <c r="B2311" s="31">
        <v>2021</v>
      </c>
      <c r="C2311" s="32" t="s">
        <v>6030</v>
      </c>
      <c r="D2311" s="32" t="s">
        <v>19532</v>
      </c>
      <c r="E2311" s="96" t="s">
        <v>19533</v>
      </c>
      <c r="F2311" s="31">
        <v>40</v>
      </c>
      <c r="G2311" s="31">
        <v>1</v>
      </c>
      <c r="H2311" s="31" t="s">
        <v>19967</v>
      </c>
      <c r="I2311" s="31" t="s">
        <v>19534</v>
      </c>
      <c r="J2311" s="33" t="str">
        <f t="shared" si="36"/>
        <v>https://doi.org/10.1002/prs.12154</v>
      </c>
    </row>
    <row r="2312" spans="1:10" ht="47.5" customHeight="1" x14ac:dyDescent="0.35">
      <c r="A2312" s="31">
        <v>2311</v>
      </c>
      <c r="B2312" s="31">
        <v>2021</v>
      </c>
      <c r="C2312" s="32" t="s">
        <v>6030</v>
      </c>
      <c r="D2312" s="32" t="s">
        <v>19570</v>
      </c>
      <c r="E2312" s="96" t="s">
        <v>19571</v>
      </c>
      <c r="F2312" s="31">
        <v>40</v>
      </c>
      <c r="G2312" s="31">
        <v>1</v>
      </c>
      <c r="H2312" s="31" t="s">
        <v>19968</v>
      </c>
      <c r="I2312" s="31" t="s">
        <v>19572</v>
      </c>
      <c r="J2312" s="33" t="str">
        <f t="shared" si="36"/>
        <v>https://doi.org/10.1002/prs.12155</v>
      </c>
    </row>
    <row r="2313" spans="1:10" ht="47.5" customHeight="1" x14ac:dyDescent="0.35">
      <c r="A2313" s="31">
        <v>2312</v>
      </c>
      <c r="B2313" s="31">
        <v>2021</v>
      </c>
      <c r="C2313" s="32" t="s">
        <v>6030</v>
      </c>
      <c r="D2313" s="32" t="s">
        <v>19576</v>
      </c>
      <c r="E2313" s="96" t="s">
        <v>19577</v>
      </c>
      <c r="F2313" s="31">
        <v>40</v>
      </c>
      <c r="G2313" s="31">
        <v>1</v>
      </c>
      <c r="H2313" s="31" t="s">
        <v>19969</v>
      </c>
      <c r="I2313" s="31" t="s">
        <v>19578</v>
      </c>
      <c r="J2313" s="33" t="str">
        <f t="shared" si="36"/>
        <v>https://doi.org/10.1002/prs.12158</v>
      </c>
    </row>
    <row r="2314" spans="1:10" ht="47.5" customHeight="1" x14ac:dyDescent="0.35">
      <c r="A2314" s="31">
        <v>2313</v>
      </c>
      <c r="B2314" s="31">
        <v>2021</v>
      </c>
      <c r="C2314" s="32" t="s">
        <v>6030</v>
      </c>
      <c r="D2314" s="32" t="s">
        <v>19561</v>
      </c>
      <c r="E2314" s="96" t="s">
        <v>19562</v>
      </c>
      <c r="F2314" s="31">
        <v>40</v>
      </c>
      <c r="G2314" s="31">
        <v>1</v>
      </c>
      <c r="H2314" s="31" t="s">
        <v>19970</v>
      </c>
      <c r="I2314" s="31" t="s">
        <v>19563</v>
      </c>
      <c r="J2314" s="33" t="str">
        <f t="shared" si="36"/>
        <v>https://doi.org/10.1002/prs.12162</v>
      </c>
    </row>
    <row r="2315" spans="1:10" ht="47.5" customHeight="1" x14ac:dyDescent="0.35">
      <c r="A2315" s="31">
        <v>2314</v>
      </c>
      <c r="B2315" s="31">
        <v>2021</v>
      </c>
      <c r="C2315" s="32" t="s">
        <v>6030</v>
      </c>
      <c r="D2315" s="32" t="s">
        <v>19538</v>
      </c>
      <c r="E2315" s="96" t="s">
        <v>19539</v>
      </c>
      <c r="F2315" s="31">
        <v>40</v>
      </c>
      <c r="G2315" s="31">
        <v>1</v>
      </c>
      <c r="H2315" s="31" t="s">
        <v>19971</v>
      </c>
      <c r="I2315" s="31" t="s">
        <v>19540</v>
      </c>
      <c r="J2315" s="33" t="str">
        <f t="shared" si="36"/>
        <v>https://doi.org/10.1002/prs.12163</v>
      </c>
    </row>
    <row r="2316" spans="1:10" ht="47.5" customHeight="1" x14ac:dyDescent="0.35">
      <c r="A2316" s="31">
        <v>2315</v>
      </c>
      <c r="B2316" s="31">
        <v>2021</v>
      </c>
      <c r="C2316" s="32" t="s">
        <v>6030</v>
      </c>
      <c r="D2316" s="32" t="s">
        <v>19535</v>
      </c>
      <c r="E2316" s="96" t="s">
        <v>19536</v>
      </c>
      <c r="F2316" s="31">
        <v>40</v>
      </c>
      <c r="G2316" s="31">
        <v>1</v>
      </c>
      <c r="H2316" s="31" t="s">
        <v>19972</v>
      </c>
      <c r="I2316" s="31" t="s">
        <v>19537</v>
      </c>
      <c r="J2316" s="33" t="str">
        <f t="shared" si="36"/>
        <v>https://doi.org/10.1002/prs.12164</v>
      </c>
    </row>
    <row r="2317" spans="1:10" ht="47.5" customHeight="1" x14ac:dyDescent="0.35">
      <c r="A2317" s="31">
        <v>2316</v>
      </c>
      <c r="B2317" s="31">
        <v>2021</v>
      </c>
      <c r="C2317" s="32" t="s">
        <v>6030</v>
      </c>
      <c r="D2317" s="32" t="s">
        <v>19547</v>
      </c>
      <c r="E2317" s="96" t="s">
        <v>19548</v>
      </c>
      <c r="F2317" s="31">
        <v>40</v>
      </c>
      <c r="G2317" s="31">
        <v>1</v>
      </c>
      <c r="H2317" s="31" t="s">
        <v>19973</v>
      </c>
      <c r="I2317" s="31" t="s">
        <v>19549</v>
      </c>
      <c r="J2317" s="33" t="str">
        <f t="shared" si="36"/>
        <v>https://doi.org/10.1002/prs.12174</v>
      </c>
    </row>
    <row r="2318" spans="1:10" ht="47.5" customHeight="1" x14ac:dyDescent="0.35">
      <c r="A2318" s="31">
        <v>2317</v>
      </c>
      <c r="B2318" s="31">
        <v>2021</v>
      </c>
      <c r="C2318" s="32" t="s">
        <v>6030</v>
      </c>
      <c r="D2318" s="32" t="s">
        <v>19567</v>
      </c>
      <c r="E2318" s="96" t="s">
        <v>19568</v>
      </c>
      <c r="F2318" s="31">
        <v>40</v>
      </c>
      <c r="G2318" s="31">
        <v>1</v>
      </c>
      <c r="H2318" s="31" t="s">
        <v>19974</v>
      </c>
      <c r="I2318" s="31" t="s">
        <v>19569</v>
      </c>
      <c r="J2318" s="33" t="str">
        <f t="shared" si="36"/>
        <v>https://doi.org/10.1002/prs.12175</v>
      </c>
    </row>
    <row r="2319" spans="1:10" ht="47.5" customHeight="1" x14ac:dyDescent="0.35">
      <c r="A2319" s="31">
        <v>2318</v>
      </c>
      <c r="B2319" s="31">
        <v>2021</v>
      </c>
      <c r="C2319" s="32" t="s">
        <v>6030</v>
      </c>
      <c r="D2319" s="32" t="s">
        <v>19564</v>
      </c>
      <c r="E2319" s="96" t="s">
        <v>19565</v>
      </c>
      <c r="F2319" s="31">
        <v>40</v>
      </c>
      <c r="G2319" s="31">
        <v>1</v>
      </c>
      <c r="H2319" s="31" t="s">
        <v>19975</v>
      </c>
      <c r="I2319" s="31" t="s">
        <v>19566</v>
      </c>
      <c r="J2319" s="33" t="str">
        <f t="shared" si="36"/>
        <v>https://doi.org/10.1002/prs.12176</v>
      </c>
    </row>
    <row r="2320" spans="1:10" ht="47.5" customHeight="1" x14ac:dyDescent="0.35">
      <c r="A2320" s="31">
        <v>2319</v>
      </c>
      <c r="B2320" s="31">
        <v>2021</v>
      </c>
      <c r="C2320" s="32" t="s">
        <v>6030</v>
      </c>
      <c r="D2320" s="32" t="s">
        <v>19550</v>
      </c>
      <c r="E2320" s="96" t="s">
        <v>19551</v>
      </c>
      <c r="F2320" s="31">
        <v>40</v>
      </c>
      <c r="G2320" s="31">
        <v>1</v>
      </c>
      <c r="H2320" s="31" t="s">
        <v>19976</v>
      </c>
      <c r="I2320" s="31" t="s">
        <v>19552</v>
      </c>
      <c r="J2320" s="33" t="str">
        <f t="shared" si="36"/>
        <v>https://doi.org/10.1002/prs.12177</v>
      </c>
    </row>
    <row r="2321" spans="1:10" ht="47.5" customHeight="1" x14ac:dyDescent="0.35">
      <c r="A2321" s="31">
        <v>2320</v>
      </c>
      <c r="B2321" s="31">
        <v>2021</v>
      </c>
      <c r="C2321" s="32" t="s">
        <v>6030</v>
      </c>
      <c r="D2321" s="32" t="s">
        <v>19553</v>
      </c>
      <c r="E2321" s="96" t="s">
        <v>3155</v>
      </c>
      <c r="F2321" s="31">
        <v>40</v>
      </c>
      <c r="G2321" s="31">
        <v>1</v>
      </c>
      <c r="H2321" s="31" t="s">
        <v>19977</v>
      </c>
      <c r="I2321" s="31" t="s">
        <v>19554</v>
      </c>
      <c r="J2321" s="33" t="str">
        <f t="shared" si="36"/>
        <v>https://doi.org/10.1002/prs.12179</v>
      </c>
    </row>
    <row r="2322" spans="1:10" ht="47.5" customHeight="1" x14ac:dyDescent="0.35">
      <c r="A2322" s="31">
        <v>2321</v>
      </c>
      <c r="B2322" s="31">
        <v>2021</v>
      </c>
      <c r="C2322" s="32" t="s">
        <v>6030</v>
      </c>
      <c r="D2322" s="32" t="s">
        <v>19555</v>
      </c>
      <c r="E2322" s="96" t="s">
        <v>19556</v>
      </c>
      <c r="F2322" s="31">
        <v>40</v>
      </c>
      <c r="G2322" s="31">
        <v>1</v>
      </c>
      <c r="H2322" s="31" t="s">
        <v>19978</v>
      </c>
      <c r="I2322" s="31" t="s">
        <v>19557</v>
      </c>
      <c r="J2322" s="33" t="str">
        <f t="shared" si="36"/>
        <v>https://doi.org/10.1002/prs.12182</v>
      </c>
    </row>
    <row r="2323" spans="1:10" ht="47.5" customHeight="1" x14ac:dyDescent="0.35">
      <c r="A2323" s="31">
        <v>2322</v>
      </c>
      <c r="B2323" s="31">
        <v>2021</v>
      </c>
      <c r="C2323" s="32" t="s">
        <v>6030</v>
      </c>
      <c r="D2323" s="32" t="s">
        <v>19541</v>
      </c>
      <c r="E2323" s="96" t="s">
        <v>19542</v>
      </c>
      <c r="F2323" s="31">
        <v>40</v>
      </c>
      <c r="G2323" s="31">
        <v>1</v>
      </c>
      <c r="H2323" s="31" t="s">
        <v>19979</v>
      </c>
      <c r="I2323" s="31" t="s">
        <v>19543</v>
      </c>
      <c r="J2323" s="33" t="str">
        <f t="shared" si="36"/>
        <v>https://doi.org/10.1002/prs.12184</v>
      </c>
    </row>
    <row r="2324" spans="1:10" ht="47.5" customHeight="1" x14ac:dyDescent="0.35">
      <c r="A2324" s="31">
        <v>2323</v>
      </c>
      <c r="B2324" s="31">
        <v>2021</v>
      </c>
      <c r="C2324" s="32" t="s">
        <v>6030</v>
      </c>
      <c r="D2324" s="32" t="s">
        <v>19573</v>
      </c>
      <c r="E2324" s="96" t="s">
        <v>19574</v>
      </c>
      <c r="F2324" s="31">
        <v>40</v>
      </c>
      <c r="G2324" s="31">
        <v>1</v>
      </c>
      <c r="H2324" s="31" t="s">
        <v>19980</v>
      </c>
      <c r="I2324" s="31" t="s">
        <v>19575</v>
      </c>
      <c r="J2324" s="33" t="str">
        <f t="shared" si="36"/>
        <v>https://doi.org/10.1002/prs.12186</v>
      </c>
    </row>
    <row r="2325" spans="1:10" ht="47.5" customHeight="1" x14ac:dyDescent="0.35">
      <c r="A2325" s="31">
        <v>2324</v>
      </c>
      <c r="B2325" s="31">
        <v>2021</v>
      </c>
      <c r="C2325" s="32" t="s">
        <v>6030</v>
      </c>
      <c r="D2325" s="32" t="s">
        <v>19582</v>
      </c>
      <c r="E2325" s="96" t="s">
        <v>19583</v>
      </c>
      <c r="F2325" s="31">
        <v>40</v>
      </c>
      <c r="G2325" s="31">
        <v>1</v>
      </c>
      <c r="H2325" s="31" t="s">
        <v>19981</v>
      </c>
      <c r="I2325" s="31" t="s">
        <v>19584</v>
      </c>
      <c r="J2325" s="33" t="str">
        <f t="shared" si="36"/>
        <v>https://doi.org/10.1002/prs.12187</v>
      </c>
    </row>
    <row r="2326" spans="1:10" ht="47.5" customHeight="1" x14ac:dyDescent="0.35">
      <c r="A2326" s="31">
        <v>2325</v>
      </c>
      <c r="B2326" s="31">
        <v>2021</v>
      </c>
      <c r="C2326" s="32" t="s">
        <v>6030</v>
      </c>
      <c r="D2326" s="32" t="s">
        <v>9650</v>
      </c>
      <c r="E2326" s="96" t="s">
        <v>1553</v>
      </c>
      <c r="F2326" s="31">
        <v>40</v>
      </c>
      <c r="G2326" s="31">
        <v>1</v>
      </c>
      <c r="H2326" s="31" t="s">
        <v>19982</v>
      </c>
      <c r="I2326" s="31" t="s">
        <v>19587</v>
      </c>
      <c r="J2326" s="33" t="str">
        <f t="shared" si="36"/>
        <v>https://doi.org/10.1002/prs.12236</v>
      </c>
    </row>
    <row r="2327" spans="1:10" ht="47.5" customHeight="1" x14ac:dyDescent="0.35">
      <c r="A2327" s="31">
        <v>2326</v>
      </c>
      <c r="B2327" s="31">
        <v>2021</v>
      </c>
      <c r="C2327" s="32" t="s">
        <v>6030</v>
      </c>
      <c r="D2327" s="32" t="s">
        <v>19588</v>
      </c>
      <c r="E2327" s="96" t="s">
        <v>19589</v>
      </c>
      <c r="F2327" s="31">
        <v>40</v>
      </c>
      <c r="G2327" s="31">
        <v>1</v>
      </c>
      <c r="H2327" s="31" t="s">
        <v>19983</v>
      </c>
      <c r="I2327" s="31" t="s">
        <v>19590</v>
      </c>
      <c r="J2327" s="33" t="str">
        <f t="shared" si="36"/>
        <v>https://doi.org/10.1002/prs.12238</v>
      </c>
    </row>
    <row r="2328" spans="1:10" ht="47.5" customHeight="1" x14ac:dyDescent="0.35">
      <c r="A2328" s="31">
        <v>2327</v>
      </c>
      <c r="B2328" s="31">
        <v>2021</v>
      </c>
      <c r="C2328" s="32" t="s">
        <v>6030</v>
      </c>
      <c r="D2328" s="32" t="s">
        <v>19585</v>
      </c>
      <c r="E2328" s="96" t="s">
        <v>3084</v>
      </c>
      <c r="F2328" s="31">
        <v>40</v>
      </c>
      <c r="G2328" s="31">
        <v>1</v>
      </c>
      <c r="H2328" s="31" t="s">
        <v>19984</v>
      </c>
      <c r="I2328" s="31" t="s">
        <v>19586</v>
      </c>
      <c r="J2328" s="33" t="str">
        <f t="shared" si="36"/>
        <v>https://doi.org/10.1002/prs.12240</v>
      </c>
    </row>
    <row r="2329" spans="1:10" ht="47.5" customHeight="1" x14ac:dyDescent="0.35">
      <c r="A2329" s="31">
        <v>2328</v>
      </c>
      <c r="B2329" s="31">
        <v>2021</v>
      </c>
      <c r="C2329" s="32" t="s">
        <v>6030</v>
      </c>
      <c r="D2329" s="32" t="s">
        <v>19579</v>
      </c>
      <c r="E2329" s="96" t="s">
        <v>19580</v>
      </c>
      <c r="F2329" s="31">
        <v>40</v>
      </c>
      <c r="G2329" s="31">
        <v>1</v>
      </c>
      <c r="H2329" s="31" t="s">
        <v>19985</v>
      </c>
      <c r="I2329" s="31" t="s">
        <v>19581</v>
      </c>
      <c r="J2329" s="33" t="str">
        <f t="shared" si="36"/>
        <v>https://doi.org/10.1002/prs.12242</v>
      </c>
    </row>
    <row r="2330" spans="1:10" ht="47.5" customHeight="1" x14ac:dyDescent="0.35">
      <c r="A2330" s="31">
        <v>2329</v>
      </c>
      <c r="B2330" s="31">
        <v>2021</v>
      </c>
      <c r="C2330" s="32" t="s">
        <v>6030</v>
      </c>
      <c r="D2330" s="32" t="s">
        <v>19618</v>
      </c>
      <c r="E2330" s="96" t="s">
        <v>19619</v>
      </c>
      <c r="F2330" s="31">
        <v>40</v>
      </c>
      <c r="G2330" s="31">
        <v>2</v>
      </c>
      <c r="H2330" s="31" t="s">
        <v>19986</v>
      </c>
      <c r="I2330" s="31" t="s">
        <v>19620</v>
      </c>
      <c r="J2330" s="33" t="str">
        <f t="shared" si="36"/>
        <v>https://doi.org/10.1002/prs.12189</v>
      </c>
    </row>
    <row r="2331" spans="1:10" ht="47.5" customHeight="1" x14ac:dyDescent="0.35">
      <c r="A2331" s="31">
        <v>2330</v>
      </c>
      <c r="B2331" s="31">
        <v>2021</v>
      </c>
      <c r="C2331" s="32" t="s">
        <v>6030</v>
      </c>
      <c r="D2331" s="32" t="s">
        <v>19630</v>
      </c>
      <c r="E2331" s="96" t="s">
        <v>19631</v>
      </c>
      <c r="F2331" s="31">
        <v>40</v>
      </c>
      <c r="G2331" s="31">
        <v>2</v>
      </c>
      <c r="H2331" s="31" t="s">
        <v>19987</v>
      </c>
      <c r="I2331" s="31" t="s">
        <v>19632</v>
      </c>
      <c r="J2331" s="33" t="str">
        <f t="shared" si="36"/>
        <v>https://doi.org/10.1002/prs.12190</v>
      </c>
    </row>
    <row r="2332" spans="1:10" ht="47.5" customHeight="1" x14ac:dyDescent="0.35">
      <c r="A2332" s="31">
        <v>2331</v>
      </c>
      <c r="B2332" s="31">
        <v>2021</v>
      </c>
      <c r="C2332" s="32" t="s">
        <v>6030</v>
      </c>
      <c r="D2332" s="32" t="s">
        <v>19608</v>
      </c>
      <c r="E2332" s="96" t="s">
        <v>19609</v>
      </c>
      <c r="F2332" s="31">
        <v>40</v>
      </c>
      <c r="G2332" s="31">
        <v>2</v>
      </c>
      <c r="H2332" s="31" t="s">
        <v>19988</v>
      </c>
      <c r="I2332" s="31" t="s">
        <v>19610</v>
      </c>
      <c r="J2332" s="33" t="str">
        <f t="shared" si="36"/>
        <v>https://doi.org/10.1002/prs.12191</v>
      </c>
    </row>
    <row r="2333" spans="1:10" ht="47.5" customHeight="1" x14ac:dyDescent="0.35">
      <c r="A2333" s="31">
        <v>2332</v>
      </c>
      <c r="B2333" s="31">
        <v>2021</v>
      </c>
      <c r="C2333" s="32" t="s">
        <v>6030</v>
      </c>
      <c r="D2333" s="32" t="s">
        <v>19644</v>
      </c>
      <c r="E2333" s="96" t="s">
        <v>19645</v>
      </c>
      <c r="F2333" s="31">
        <v>40</v>
      </c>
      <c r="G2333" s="31">
        <v>2</v>
      </c>
      <c r="H2333" s="31" t="s">
        <v>19989</v>
      </c>
      <c r="I2333" s="31" t="s">
        <v>19646</v>
      </c>
      <c r="J2333" s="33" t="str">
        <f t="shared" si="36"/>
        <v>https://doi.org/10.1002/prs.12192</v>
      </c>
    </row>
    <row r="2334" spans="1:10" ht="47.5" customHeight="1" x14ac:dyDescent="0.35">
      <c r="A2334" s="31">
        <v>2333</v>
      </c>
      <c r="B2334" s="31">
        <v>2021</v>
      </c>
      <c r="C2334" s="32" t="s">
        <v>6030</v>
      </c>
      <c r="D2334" s="32" t="s">
        <v>19641</v>
      </c>
      <c r="E2334" s="96" t="s">
        <v>19642</v>
      </c>
      <c r="F2334" s="31">
        <v>40</v>
      </c>
      <c r="G2334" s="31">
        <v>2</v>
      </c>
      <c r="H2334" s="31" t="s">
        <v>19990</v>
      </c>
      <c r="I2334" s="31" t="s">
        <v>19643</v>
      </c>
      <c r="J2334" s="33" t="str">
        <f t="shared" si="36"/>
        <v>https://doi.org/10.1002/prs.12193</v>
      </c>
    </row>
    <row r="2335" spans="1:10" ht="47.5" customHeight="1" x14ac:dyDescent="0.35">
      <c r="A2335" s="31">
        <v>2334</v>
      </c>
      <c r="B2335" s="31">
        <v>2021</v>
      </c>
      <c r="C2335" s="32" t="s">
        <v>6030</v>
      </c>
      <c r="D2335" s="32" t="s">
        <v>19594</v>
      </c>
      <c r="E2335" s="96" t="s">
        <v>7192</v>
      </c>
      <c r="F2335" s="31">
        <v>40</v>
      </c>
      <c r="G2335" s="31">
        <v>2</v>
      </c>
      <c r="H2335" s="31" t="s">
        <v>19991</v>
      </c>
      <c r="I2335" s="31" t="s">
        <v>19595</v>
      </c>
      <c r="J2335" s="33" t="str">
        <f t="shared" si="36"/>
        <v>https://doi.org/10.1002/prs.12194</v>
      </c>
    </row>
    <row r="2336" spans="1:10" ht="47.5" customHeight="1" x14ac:dyDescent="0.35">
      <c r="A2336" s="31">
        <v>2335</v>
      </c>
      <c r="B2336" s="31">
        <v>2021</v>
      </c>
      <c r="C2336" s="32" t="s">
        <v>6030</v>
      </c>
      <c r="D2336" s="32" t="s">
        <v>19611</v>
      </c>
      <c r="E2336" s="96" t="s">
        <v>7076</v>
      </c>
      <c r="F2336" s="31">
        <v>40</v>
      </c>
      <c r="G2336" s="31">
        <v>2</v>
      </c>
      <c r="H2336" s="31" t="s">
        <v>19992</v>
      </c>
      <c r="I2336" s="31" t="s">
        <v>19612</v>
      </c>
      <c r="J2336" s="33" t="str">
        <f t="shared" si="36"/>
        <v>https://doi.org/10.1002/prs.12195</v>
      </c>
    </row>
    <row r="2337" spans="1:10" ht="47.5" customHeight="1" x14ac:dyDescent="0.35">
      <c r="A2337" s="31">
        <v>2336</v>
      </c>
      <c r="B2337" s="31">
        <v>2021</v>
      </c>
      <c r="C2337" s="32" t="s">
        <v>6030</v>
      </c>
      <c r="D2337" s="32" t="s">
        <v>19613</v>
      </c>
      <c r="E2337" s="96" t="s">
        <v>9032</v>
      </c>
      <c r="F2337" s="31">
        <v>40</v>
      </c>
      <c r="G2337" s="31">
        <v>2</v>
      </c>
      <c r="H2337" s="31" t="s">
        <v>19993</v>
      </c>
      <c r="I2337" s="31" t="s">
        <v>19614</v>
      </c>
      <c r="J2337" s="33" t="str">
        <f t="shared" si="36"/>
        <v>https://doi.org/10.1002/prs.12198</v>
      </c>
    </row>
    <row r="2338" spans="1:10" ht="47.5" customHeight="1" x14ac:dyDescent="0.35">
      <c r="A2338" s="31">
        <v>2337</v>
      </c>
      <c r="B2338" s="31">
        <v>2021</v>
      </c>
      <c r="C2338" s="32" t="s">
        <v>6030</v>
      </c>
      <c r="D2338" s="32" t="s">
        <v>19621</v>
      </c>
      <c r="E2338" s="96" t="s">
        <v>19622</v>
      </c>
      <c r="F2338" s="31">
        <v>40</v>
      </c>
      <c r="G2338" s="31">
        <v>2</v>
      </c>
      <c r="H2338" s="31" t="s">
        <v>19994</v>
      </c>
      <c r="I2338" s="31" t="s">
        <v>19623</v>
      </c>
      <c r="J2338" s="33" t="str">
        <f t="shared" si="36"/>
        <v>https://doi.org/10.1002/prs.12199</v>
      </c>
    </row>
    <row r="2339" spans="1:10" ht="47.5" customHeight="1" x14ac:dyDescent="0.35">
      <c r="A2339" s="31">
        <v>2338</v>
      </c>
      <c r="B2339" s="31">
        <v>2021</v>
      </c>
      <c r="C2339" s="32" t="s">
        <v>6030</v>
      </c>
      <c r="D2339" s="32" t="s">
        <v>19602</v>
      </c>
      <c r="E2339" s="96" t="s">
        <v>19603</v>
      </c>
      <c r="F2339" s="31">
        <v>40</v>
      </c>
      <c r="G2339" s="31">
        <v>2</v>
      </c>
      <c r="H2339" s="31" t="s">
        <v>19995</v>
      </c>
      <c r="I2339" s="31" t="s">
        <v>19604</v>
      </c>
      <c r="J2339" s="33" t="str">
        <f t="shared" si="36"/>
        <v>https://doi.org/10.1002/prs.12201</v>
      </c>
    </row>
    <row r="2340" spans="1:10" ht="47.5" customHeight="1" x14ac:dyDescent="0.35">
      <c r="A2340" s="31">
        <v>2339</v>
      </c>
      <c r="B2340" s="31">
        <v>2021</v>
      </c>
      <c r="C2340" s="32" t="s">
        <v>6030</v>
      </c>
      <c r="D2340" s="32" t="s">
        <v>19605</v>
      </c>
      <c r="E2340" s="96" t="s">
        <v>19606</v>
      </c>
      <c r="F2340" s="31">
        <v>40</v>
      </c>
      <c r="G2340" s="31">
        <v>2</v>
      </c>
      <c r="H2340" s="31" t="s">
        <v>19996</v>
      </c>
      <c r="I2340" s="31" t="s">
        <v>19607</v>
      </c>
      <c r="J2340" s="33" t="str">
        <f t="shared" si="36"/>
        <v>https://doi.org/10.1002/prs.12205</v>
      </c>
    </row>
    <row r="2341" spans="1:10" ht="47.5" customHeight="1" x14ac:dyDescent="0.35">
      <c r="A2341" s="31">
        <v>2340</v>
      </c>
      <c r="B2341" s="31">
        <v>2021</v>
      </c>
      <c r="C2341" s="32" t="s">
        <v>6030</v>
      </c>
      <c r="D2341" s="32" t="s">
        <v>19591</v>
      </c>
      <c r="E2341" s="96" t="s">
        <v>19592</v>
      </c>
      <c r="F2341" s="31">
        <v>40</v>
      </c>
      <c r="G2341" s="31">
        <v>2</v>
      </c>
      <c r="H2341" s="31" t="s">
        <v>19997</v>
      </c>
      <c r="I2341" s="31" t="s">
        <v>19593</v>
      </c>
      <c r="J2341" s="33" t="str">
        <f t="shared" si="36"/>
        <v>https://doi.org/10.1002/prs.12206</v>
      </c>
    </row>
    <row r="2342" spans="1:10" ht="47.5" customHeight="1" x14ac:dyDescent="0.35">
      <c r="A2342" s="31">
        <v>2341</v>
      </c>
      <c r="B2342" s="31">
        <v>2021</v>
      </c>
      <c r="C2342" s="32" t="s">
        <v>6030</v>
      </c>
      <c r="D2342" s="32" t="s">
        <v>19615</v>
      </c>
      <c r="E2342" s="96" t="s">
        <v>19616</v>
      </c>
      <c r="F2342" s="31">
        <v>40</v>
      </c>
      <c r="G2342" s="31">
        <v>2</v>
      </c>
      <c r="H2342" s="31" t="s">
        <v>19998</v>
      </c>
      <c r="I2342" s="31" t="s">
        <v>19617</v>
      </c>
      <c r="J2342" s="33" t="str">
        <f t="shared" si="36"/>
        <v>https://doi.org/10.1002/prs.12207</v>
      </c>
    </row>
    <row r="2343" spans="1:10" ht="47.5" customHeight="1" x14ac:dyDescent="0.35">
      <c r="A2343" s="31">
        <v>2342</v>
      </c>
      <c r="B2343" s="31">
        <v>2021</v>
      </c>
      <c r="C2343" s="32" t="s">
        <v>6030</v>
      </c>
      <c r="D2343" s="32" t="s">
        <v>19638</v>
      </c>
      <c r="E2343" s="96" t="s">
        <v>19639</v>
      </c>
      <c r="F2343" s="31">
        <v>40</v>
      </c>
      <c r="G2343" s="31">
        <v>2</v>
      </c>
      <c r="H2343" s="31" t="s">
        <v>19999</v>
      </c>
      <c r="I2343" s="31" t="s">
        <v>19640</v>
      </c>
      <c r="J2343" s="33" t="str">
        <f t="shared" si="36"/>
        <v>https://doi.org/10.1002/prs.12208</v>
      </c>
    </row>
    <row r="2344" spans="1:10" ht="47.5" customHeight="1" x14ac:dyDescent="0.35">
      <c r="A2344" s="31">
        <v>2343</v>
      </c>
      <c r="B2344" s="31">
        <v>2021</v>
      </c>
      <c r="C2344" s="32" t="s">
        <v>6030</v>
      </c>
      <c r="D2344" s="32" t="s">
        <v>19635</v>
      </c>
      <c r="E2344" s="96" t="s">
        <v>19636</v>
      </c>
      <c r="F2344" s="31">
        <v>40</v>
      </c>
      <c r="G2344" s="31">
        <v>2</v>
      </c>
      <c r="H2344" s="31" t="s">
        <v>20000</v>
      </c>
      <c r="I2344" s="31" t="s">
        <v>19637</v>
      </c>
      <c r="J2344" s="33" t="str">
        <f t="shared" si="36"/>
        <v>https://doi.org/10.1002/prs.12212</v>
      </c>
    </row>
    <row r="2345" spans="1:10" ht="47.5" customHeight="1" x14ac:dyDescent="0.35">
      <c r="A2345" s="31">
        <v>2344</v>
      </c>
      <c r="B2345" s="31">
        <v>2021</v>
      </c>
      <c r="C2345" s="32" t="s">
        <v>6030</v>
      </c>
      <c r="D2345" s="32" t="s">
        <v>19599</v>
      </c>
      <c r="E2345" s="96" t="s">
        <v>19600</v>
      </c>
      <c r="F2345" s="31">
        <v>40</v>
      </c>
      <c r="G2345" s="31">
        <v>2</v>
      </c>
      <c r="H2345" s="31" t="s">
        <v>20001</v>
      </c>
      <c r="I2345" s="31" t="s">
        <v>19601</v>
      </c>
      <c r="J2345" s="33" t="str">
        <f t="shared" si="36"/>
        <v>https://doi.org/10.1002/prs.12213</v>
      </c>
    </row>
    <row r="2346" spans="1:10" ht="47.5" customHeight="1" x14ac:dyDescent="0.35">
      <c r="A2346" s="31">
        <v>2345</v>
      </c>
      <c r="B2346" s="31">
        <v>2021</v>
      </c>
      <c r="C2346" s="32" t="s">
        <v>6030</v>
      </c>
      <c r="D2346" s="32" t="s">
        <v>19596</v>
      </c>
      <c r="E2346" s="96" t="s">
        <v>19597</v>
      </c>
      <c r="F2346" s="31">
        <v>40</v>
      </c>
      <c r="G2346" s="31">
        <v>2</v>
      </c>
      <c r="H2346" s="31" t="s">
        <v>20002</v>
      </c>
      <c r="I2346" s="31" t="s">
        <v>19598</v>
      </c>
      <c r="J2346" s="33" t="str">
        <f t="shared" si="36"/>
        <v>https://doi.org/10.1002/prs.12215</v>
      </c>
    </row>
    <row r="2347" spans="1:10" ht="47.5" customHeight="1" x14ac:dyDescent="0.35">
      <c r="A2347" s="31">
        <v>2346</v>
      </c>
      <c r="B2347" s="31">
        <v>2021</v>
      </c>
      <c r="C2347" s="32" t="s">
        <v>6030</v>
      </c>
      <c r="D2347" s="32" t="s">
        <v>19627</v>
      </c>
      <c r="E2347" s="96" t="s">
        <v>19628</v>
      </c>
      <c r="F2347" s="31">
        <v>40</v>
      </c>
      <c r="G2347" s="31">
        <v>2</v>
      </c>
      <c r="H2347" s="31" t="s">
        <v>20003</v>
      </c>
      <c r="I2347" s="31" t="s">
        <v>19629</v>
      </c>
      <c r="J2347" s="33" t="str">
        <f t="shared" si="36"/>
        <v>https://doi.org/10.1002/prs.12253</v>
      </c>
    </row>
    <row r="2348" spans="1:10" ht="47.5" customHeight="1" x14ac:dyDescent="0.35">
      <c r="A2348" s="31">
        <v>2347</v>
      </c>
      <c r="B2348" s="31">
        <v>2021</v>
      </c>
      <c r="C2348" s="32" t="s">
        <v>6030</v>
      </c>
      <c r="D2348" s="32" t="s">
        <v>19624</v>
      </c>
      <c r="E2348" s="96" t="s">
        <v>19625</v>
      </c>
      <c r="F2348" s="31">
        <v>40</v>
      </c>
      <c r="G2348" s="31">
        <v>2</v>
      </c>
      <c r="H2348" s="31" t="s">
        <v>20004</v>
      </c>
      <c r="I2348" s="31" t="s">
        <v>19626</v>
      </c>
      <c r="J2348" s="33" t="str">
        <f t="shared" si="36"/>
        <v>https://doi.org/10.1002/prs.12256</v>
      </c>
    </row>
    <row r="2349" spans="1:10" ht="47.5" customHeight="1" x14ac:dyDescent="0.35">
      <c r="A2349" s="31">
        <v>2348</v>
      </c>
      <c r="B2349" s="31">
        <v>2021</v>
      </c>
      <c r="C2349" s="32" t="s">
        <v>6030</v>
      </c>
      <c r="D2349" s="32" t="s">
        <v>19633</v>
      </c>
      <c r="E2349" s="96" t="s">
        <v>1553</v>
      </c>
      <c r="F2349" s="31">
        <v>40</v>
      </c>
      <c r="G2349" s="31">
        <v>2</v>
      </c>
      <c r="H2349" s="31" t="s">
        <v>20005</v>
      </c>
      <c r="I2349" s="31" t="s">
        <v>19634</v>
      </c>
      <c r="J2349" s="33" t="str">
        <f t="shared" si="36"/>
        <v>https://doi.org/10.1002/prs.12258</v>
      </c>
    </row>
    <row r="2350" spans="1:10" ht="47.5" customHeight="1" x14ac:dyDescent="0.35">
      <c r="A2350" s="31">
        <v>2349</v>
      </c>
      <c r="B2350" s="31">
        <v>2021</v>
      </c>
      <c r="C2350" s="32" t="s">
        <v>6030</v>
      </c>
      <c r="D2350" s="32" t="s">
        <v>19683</v>
      </c>
      <c r="E2350" s="96" t="s">
        <v>8075</v>
      </c>
      <c r="F2350" s="31">
        <v>40</v>
      </c>
      <c r="G2350" s="31">
        <v>3</v>
      </c>
      <c r="H2350" s="31" t="s">
        <v>3556</v>
      </c>
      <c r="I2350" s="31" t="s">
        <v>19684</v>
      </c>
      <c r="J2350" s="33" t="str">
        <f t="shared" si="36"/>
        <v>https://doi.org/10.1002/prs.12293</v>
      </c>
    </row>
    <row r="2351" spans="1:10" ht="47.5" customHeight="1" x14ac:dyDescent="0.35">
      <c r="A2351" s="31">
        <v>2350</v>
      </c>
      <c r="B2351" s="31">
        <v>2021</v>
      </c>
      <c r="C2351" s="32" t="s">
        <v>6030</v>
      </c>
      <c r="D2351" s="32" t="s">
        <v>19691</v>
      </c>
      <c r="E2351" s="96" t="s">
        <v>19692</v>
      </c>
      <c r="F2351" s="31">
        <v>40</v>
      </c>
      <c r="G2351" s="31">
        <v>3</v>
      </c>
      <c r="H2351" s="31" t="s">
        <v>20006</v>
      </c>
      <c r="I2351" s="31" t="s">
        <v>19693</v>
      </c>
      <c r="J2351" s="33" t="str">
        <f t="shared" si="36"/>
        <v>https://doi.org/10.1002/prs.12228</v>
      </c>
    </row>
    <row r="2352" spans="1:10" ht="47.5" customHeight="1" x14ac:dyDescent="0.35">
      <c r="A2352" s="31">
        <v>2351</v>
      </c>
      <c r="B2352" s="31">
        <v>2021</v>
      </c>
      <c r="C2352" s="32" t="s">
        <v>6030</v>
      </c>
      <c r="D2352" s="32" t="s">
        <v>19702</v>
      </c>
      <c r="E2352" s="96" t="s">
        <v>19703</v>
      </c>
      <c r="F2352" s="31">
        <v>40</v>
      </c>
      <c r="G2352" s="31">
        <v>3</v>
      </c>
      <c r="H2352" s="31" t="s">
        <v>20007</v>
      </c>
      <c r="I2352" s="31" t="s">
        <v>19704</v>
      </c>
      <c r="J2352" s="33" t="str">
        <f t="shared" si="36"/>
        <v>https://doi.org/10.1002/prs.12241</v>
      </c>
    </row>
    <row r="2353" spans="1:10" ht="47.5" customHeight="1" x14ac:dyDescent="0.35">
      <c r="A2353" s="31">
        <v>2352</v>
      </c>
      <c r="B2353" s="31">
        <v>2021</v>
      </c>
      <c r="C2353" s="32" t="s">
        <v>6030</v>
      </c>
      <c r="D2353" s="32" t="s">
        <v>19686</v>
      </c>
      <c r="E2353" s="96" t="s">
        <v>3922</v>
      </c>
      <c r="F2353" s="31">
        <v>40</v>
      </c>
      <c r="G2353" s="31">
        <v>3</v>
      </c>
      <c r="H2353" s="31" t="s">
        <v>20008</v>
      </c>
      <c r="I2353" s="31" t="s">
        <v>19687</v>
      </c>
      <c r="J2353" s="33" t="str">
        <f t="shared" si="36"/>
        <v>https://doi.org/10.1002/prs.12222</v>
      </c>
    </row>
    <row r="2354" spans="1:10" ht="47.5" customHeight="1" x14ac:dyDescent="0.35">
      <c r="A2354" s="31">
        <v>2353</v>
      </c>
      <c r="B2354" s="31">
        <v>2021</v>
      </c>
      <c r="C2354" s="32" t="s">
        <v>6030</v>
      </c>
      <c r="D2354" s="32" t="s">
        <v>19653</v>
      </c>
      <c r="E2354" s="96" t="s">
        <v>10430</v>
      </c>
      <c r="F2354" s="31">
        <v>40</v>
      </c>
      <c r="G2354" s="31">
        <v>3</v>
      </c>
      <c r="H2354" s="31" t="s">
        <v>20009</v>
      </c>
      <c r="I2354" s="31" t="s">
        <v>19654</v>
      </c>
      <c r="J2354" s="33" t="str">
        <f t="shared" si="36"/>
        <v>https://doi.org/10.1002/prs.12231</v>
      </c>
    </row>
    <row r="2355" spans="1:10" ht="47.5" customHeight="1" x14ac:dyDescent="0.35">
      <c r="A2355" s="31">
        <v>2354</v>
      </c>
      <c r="B2355" s="31">
        <v>2021</v>
      </c>
      <c r="C2355" s="32" t="s">
        <v>6030</v>
      </c>
      <c r="D2355" s="32" t="s">
        <v>19650</v>
      </c>
      <c r="E2355" s="96" t="s">
        <v>19651</v>
      </c>
      <c r="F2355" s="31">
        <v>40</v>
      </c>
      <c r="G2355" s="31">
        <v>3</v>
      </c>
      <c r="H2355" s="31" t="s">
        <v>20010</v>
      </c>
      <c r="I2355" s="31" t="s">
        <v>19652</v>
      </c>
      <c r="J2355" s="33" t="str">
        <f t="shared" si="36"/>
        <v>https://doi.org/10.1002/prs.12234</v>
      </c>
    </row>
    <row r="2356" spans="1:10" ht="47.5" customHeight="1" x14ac:dyDescent="0.35">
      <c r="A2356" s="31">
        <v>2355</v>
      </c>
      <c r="B2356" s="31">
        <v>2021</v>
      </c>
      <c r="C2356" s="32" t="s">
        <v>6030</v>
      </c>
      <c r="D2356" s="32" t="s">
        <v>19647</v>
      </c>
      <c r="E2356" s="96" t="s">
        <v>19648</v>
      </c>
      <c r="F2356" s="31">
        <v>40</v>
      </c>
      <c r="G2356" s="31">
        <v>3</v>
      </c>
      <c r="H2356" s="31" t="s">
        <v>20011</v>
      </c>
      <c r="I2356" s="31" t="s">
        <v>19649</v>
      </c>
      <c r="J2356" s="33" t="str">
        <f t="shared" si="36"/>
        <v>https://doi.org/10.1002/prs.12243</v>
      </c>
    </row>
    <row r="2357" spans="1:10" ht="47.5" customHeight="1" x14ac:dyDescent="0.35">
      <c r="A2357" s="31">
        <v>2356</v>
      </c>
      <c r="B2357" s="31">
        <v>2021</v>
      </c>
      <c r="C2357" s="32" t="s">
        <v>6030</v>
      </c>
      <c r="D2357" s="32" t="s">
        <v>19678</v>
      </c>
      <c r="E2357" s="96" t="s">
        <v>8566</v>
      </c>
      <c r="F2357" s="31">
        <v>40</v>
      </c>
      <c r="G2357" s="31">
        <v>3</v>
      </c>
      <c r="H2357" s="31" t="s">
        <v>20012</v>
      </c>
      <c r="I2357" s="31" t="s">
        <v>19679</v>
      </c>
      <c r="J2357" s="33" t="str">
        <f t="shared" si="36"/>
        <v>https://doi.org/10.1002/prs.12219</v>
      </c>
    </row>
    <row r="2358" spans="1:10" ht="47.5" customHeight="1" x14ac:dyDescent="0.35">
      <c r="A2358" s="31">
        <v>2357</v>
      </c>
      <c r="B2358" s="31">
        <v>2021</v>
      </c>
      <c r="C2358" s="32" t="s">
        <v>6030</v>
      </c>
      <c r="D2358" s="32" t="s">
        <v>19658</v>
      </c>
      <c r="E2358" s="96" t="s">
        <v>19659</v>
      </c>
      <c r="F2358" s="31">
        <v>40</v>
      </c>
      <c r="G2358" s="31">
        <v>3</v>
      </c>
      <c r="H2358" s="31" t="s">
        <v>20013</v>
      </c>
      <c r="I2358" s="31" t="s">
        <v>19660</v>
      </c>
      <c r="J2358" s="33" t="str">
        <f t="shared" si="36"/>
        <v>https://doi.org/10.1002/prs.12217</v>
      </c>
    </row>
    <row r="2359" spans="1:10" ht="47.5" customHeight="1" x14ac:dyDescent="0.35">
      <c r="A2359" s="31">
        <v>2358</v>
      </c>
      <c r="B2359" s="31">
        <v>2021</v>
      </c>
      <c r="C2359" s="32" t="s">
        <v>6030</v>
      </c>
      <c r="D2359" s="32" t="s">
        <v>19697</v>
      </c>
      <c r="E2359" s="96" t="s">
        <v>6209</v>
      </c>
      <c r="F2359" s="31">
        <v>40</v>
      </c>
      <c r="G2359" s="31">
        <v>3</v>
      </c>
      <c r="H2359" s="31" t="s">
        <v>20014</v>
      </c>
      <c r="I2359" s="31" t="s">
        <v>19698</v>
      </c>
      <c r="J2359" s="33" t="str">
        <f t="shared" si="36"/>
        <v>https://doi.org/10.1002/prs.12220</v>
      </c>
    </row>
    <row r="2360" spans="1:10" ht="47.5" customHeight="1" x14ac:dyDescent="0.35">
      <c r="A2360" s="31">
        <v>2359</v>
      </c>
      <c r="B2360" s="31">
        <v>2021</v>
      </c>
      <c r="C2360" s="32" t="s">
        <v>6030</v>
      </c>
      <c r="D2360" s="32" t="s">
        <v>19673</v>
      </c>
      <c r="E2360" s="96" t="s">
        <v>19674</v>
      </c>
      <c r="F2360" s="31">
        <v>40</v>
      </c>
      <c r="G2360" s="31">
        <v>3</v>
      </c>
      <c r="H2360" s="31" t="s">
        <v>20015</v>
      </c>
      <c r="I2360" s="31" t="s">
        <v>19675</v>
      </c>
      <c r="J2360" s="33" t="str">
        <f t="shared" si="36"/>
        <v>https://doi.org/10.1002/prs.12223</v>
      </c>
    </row>
    <row r="2361" spans="1:10" ht="47.5" customHeight="1" x14ac:dyDescent="0.35">
      <c r="A2361" s="31">
        <v>2360</v>
      </c>
      <c r="B2361" s="31">
        <v>2021</v>
      </c>
      <c r="C2361" s="32" t="s">
        <v>6030</v>
      </c>
      <c r="D2361" s="32" t="s">
        <v>19694</v>
      </c>
      <c r="E2361" s="96" t="s">
        <v>19695</v>
      </c>
      <c r="F2361" s="31">
        <v>40</v>
      </c>
      <c r="G2361" s="31">
        <v>3</v>
      </c>
      <c r="H2361" s="31" t="s">
        <v>20016</v>
      </c>
      <c r="I2361" s="31" t="s">
        <v>19696</v>
      </c>
      <c r="J2361" s="33" t="str">
        <f t="shared" si="36"/>
        <v>https://doi.org/10.1002/prs.12227</v>
      </c>
    </row>
    <row r="2362" spans="1:10" ht="47.5" customHeight="1" x14ac:dyDescent="0.35">
      <c r="A2362" s="31">
        <v>2361</v>
      </c>
      <c r="B2362" s="31">
        <v>2021</v>
      </c>
      <c r="C2362" s="32" t="s">
        <v>6030</v>
      </c>
      <c r="D2362" s="32" t="s">
        <v>19667</v>
      </c>
      <c r="E2362" s="96" t="s">
        <v>19668</v>
      </c>
      <c r="F2362" s="31">
        <v>40</v>
      </c>
      <c r="G2362" s="31">
        <v>3</v>
      </c>
      <c r="H2362" s="31" t="s">
        <v>20017</v>
      </c>
      <c r="I2362" s="31" t="s">
        <v>19669</v>
      </c>
      <c r="J2362" s="33" t="str">
        <f t="shared" si="36"/>
        <v>https://doi.org/10.1002/prs.12237</v>
      </c>
    </row>
    <row r="2363" spans="1:10" ht="47.5" customHeight="1" x14ac:dyDescent="0.35">
      <c r="A2363" s="31">
        <v>2362</v>
      </c>
      <c r="B2363" s="31">
        <v>2021</v>
      </c>
      <c r="C2363" s="32" t="s">
        <v>6030</v>
      </c>
      <c r="D2363" s="32" t="s">
        <v>19664</v>
      </c>
      <c r="E2363" s="96" t="s">
        <v>19665</v>
      </c>
      <c r="F2363" s="31">
        <v>40</v>
      </c>
      <c r="G2363" s="31">
        <v>3</v>
      </c>
      <c r="H2363" s="31" t="s">
        <v>20018</v>
      </c>
      <c r="I2363" s="31" t="s">
        <v>19666</v>
      </c>
      <c r="J2363" s="33" t="str">
        <f t="shared" si="36"/>
        <v>https://doi.org/10.1002/prs.12239</v>
      </c>
    </row>
    <row r="2364" spans="1:10" ht="47.5" customHeight="1" x14ac:dyDescent="0.35">
      <c r="A2364" s="31">
        <v>2363</v>
      </c>
      <c r="B2364" s="31">
        <v>2021</v>
      </c>
      <c r="C2364" s="32" t="s">
        <v>6030</v>
      </c>
      <c r="D2364" s="32" t="s">
        <v>19676</v>
      </c>
      <c r="E2364" s="96" t="s">
        <v>13606</v>
      </c>
      <c r="F2364" s="31">
        <v>40</v>
      </c>
      <c r="G2364" s="31">
        <v>3</v>
      </c>
      <c r="H2364" s="31" t="s">
        <v>20019</v>
      </c>
      <c r="I2364" s="31" t="s">
        <v>19677</v>
      </c>
      <c r="J2364" s="33" t="str">
        <f t="shared" si="36"/>
        <v>https://doi.org/10.1002/prs.12221</v>
      </c>
    </row>
    <row r="2365" spans="1:10" ht="47.5" customHeight="1" x14ac:dyDescent="0.35">
      <c r="A2365" s="31">
        <v>2364</v>
      </c>
      <c r="B2365" s="31">
        <v>2021</v>
      </c>
      <c r="C2365" s="32" t="s">
        <v>6030</v>
      </c>
      <c r="D2365" s="32" t="s">
        <v>19680</v>
      </c>
      <c r="E2365" s="96" t="s">
        <v>19681</v>
      </c>
      <c r="F2365" s="31">
        <v>40</v>
      </c>
      <c r="G2365" s="31">
        <v>3</v>
      </c>
      <c r="H2365" s="31" t="s">
        <v>20020</v>
      </c>
      <c r="I2365" s="31" t="s">
        <v>19682</v>
      </c>
      <c r="J2365" s="33" t="str">
        <f t="shared" si="36"/>
        <v>https://doi.org/10.1002/prs.12224</v>
      </c>
    </row>
    <row r="2366" spans="1:10" ht="47.5" customHeight="1" x14ac:dyDescent="0.35">
      <c r="A2366" s="31">
        <v>2365</v>
      </c>
      <c r="B2366" s="31">
        <v>2021</v>
      </c>
      <c r="C2366" s="32" t="s">
        <v>6030</v>
      </c>
      <c r="D2366" s="32" t="s">
        <v>19655</v>
      </c>
      <c r="E2366" s="96" t="s">
        <v>19656</v>
      </c>
      <c r="F2366" s="31">
        <v>40</v>
      </c>
      <c r="G2366" s="31">
        <v>3</v>
      </c>
      <c r="H2366" s="31" t="s">
        <v>20021</v>
      </c>
      <c r="I2366" s="31" t="s">
        <v>19657</v>
      </c>
      <c r="J2366" s="33" t="str">
        <f t="shared" si="36"/>
        <v>https://doi.org/10.1002/prs.12226</v>
      </c>
    </row>
    <row r="2367" spans="1:10" ht="47.5" customHeight="1" x14ac:dyDescent="0.35">
      <c r="A2367" s="31">
        <v>2366</v>
      </c>
      <c r="B2367" s="31">
        <v>2021</v>
      </c>
      <c r="C2367" s="32" t="s">
        <v>6030</v>
      </c>
      <c r="D2367" s="32" t="s">
        <v>19699</v>
      </c>
      <c r="E2367" s="96" t="s">
        <v>19700</v>
      </c>
      <c r="F2367" s="31">
        <v>40</v>
      </c>
      <c r="G2367" s="31">
        <v>3</v>
      </c>
      <c r="H2367" s="31" t="s">
        <v>20022</v>
      </c>
      <c r="I2367" s="31" t="s">
        <v>19701</v>
      </c>
      <c r="J2367" s="33" t="str">
        <f t="shared" si="36"/>
        <v>https://doi.org/10.1002/prs.12230</v>
      </c>
    </row>
    <row r="2368" spans="1:10" ht="47.5" customHeight="1" x14ac:dyDescent="0.35">
      <c r="A2368" s="31">
        <v>2367</v>
      </c>
      <c r="B2368" s="31">
        <v>2021</v>
      </c>
      <c r="C2368" s="32" t="s">
        <v>6030</v>
      </c>
      <c r="D2368" s="32" t="s">
        <v>19670</v>
      </c>
      <c r="E2368" s="96" t="s">
        <v>19671</v>
      </c>
      <c r="F2368" s="31">
        <v>40</v>
      </c>
      <c r="G2368" s="31">
        <v>3</v>
      </c>
      <c r="H2368" s="31" t="s">
        <v>20023</v>
      </c>
      <c r="I2368" s="31" t="s">
        <v>19672</v>
      </c>
      <c r="J2368" s="33" t="str">
        <f t="shared" si="36"/>
        <v>https://doi.org/10.1002/prs.12235</v>
      </c>
    </row>
    <row r="2369" spans="1:10" ht="47.5" customHeight="1" x14ac:dyDescent="0.35">
      <c r="A2369" s="31">
        <v>2368</v>
      </c>
      <c r="B2369" s="31">
        <v>2021</v>
      </c>
      <c r="C2369" s="32" t="s">
        <v>6030</v>
      </c>
      <c r="D2369" s="32" t="s">
        <v>19661</v>
      </c>
      <c r="E2369" s="96" t="s">
        <v>19662</v>
      </c>
      <c r="F2369" s="31">
        <v>40</v>
      </c>
      <c r="G2369" s="31">
        <v>3</v>
      </c>
      <c r="H2369" s="31" t="s">
        <v>764</v>
      </c>
      <c r="I2369" s="31" t="s">
        <v>19663</v>
      </c>
      <c r="J2369" s="33" t="str">
        <f t="shared" si="36"/>
        <v>https://doi.org/10.1002/prs.12233</v>
      </c>
    </row>
    <row r="2370" spans="1:10" ht="47.5" customHeight="1" x14ac:dyDescent="0.35">
      <c r="A2370" s="31">
        <v>2369</v>
      </c>
      <c r="B2370" s="31">
        <v>2021</v>
      </c>
      <c r="C2370" s="32" t="s">
        <v>6030</v>
      </c>
      <c r="D2370" s="32" t="s">
        <v>19688</v>
      </c>
      <c r="E2370" s="96" t="s">
        <v>19689</v>
      </c>
      <c r="F2370" s="31">
        <v>40</v>
      </c>
      <c r="G2370" s="31">
        <v>3</v>
      </c>
      <c r="H2370" s="31" t="s">
        <v>20024</v>
      </c>
      <c r="I2370" s="31" t="s">
        <v>19690</v>
      </c>
      <c r="J2370" s="33" t="str">
        <f t="shared" si="36"/>
        <v>https://doi.org/10.1002/prs.12229</v>
      </c>
    </row>
    <row r="2371" spans="1:10" ht="47.5" customHeight="1" x14ac:dyDescent="0.35">
      <c r="A2371" s="31">
        <v>2370</v>
      </c>
      <c r="B2371" s="31">
        <v>2021</v>
      </c>
      <c r="C2371" s="32" t="s">
        <v>6030</v>
      </c>
      <c r="D2371" s="32" t="s">
        <v>19705</v>
      </c>
      <c r="E2371" s="96" t="s">
        <v>7579</v>
      </c>
      <c r="F2371" s="31">
        <v>40</v>
      </c>
      <c r="G2371" s="31">
        <v>3</v>
      </c>
      <c r="H2371" s="31" t="s">
        <v>20025</v>
      </c>
      <c r="I2371" s="31" t="s">
        <v>19706</v>
      </c>
      <c r="J2371" s="33" t="str">
        <f t="shared" ref="J2371:J2434" si="37">HYPERLINK(I2371)</f>
        <v>https://doi.org/10.1002/prs.12245</v>
      </c>
    </row>
    <row r="2372" spans="1:10" ht="47.5" customHeight="1" x14ac:dyDescent="0.35">
      <c r="A2372" s="31">
        <v>2371</v>
      </c>
      <c r="B2372" s="31">
        <v>2021</v>
      </c>
      <c r="C2372" s="32" t="s">
        <v>6030</v>
      </c>
      <c r="D2372" s="32" t="s">
        <v>9650</v>
      </c>
      <c r="E2372" s="96" t="s">
        <v>1553</v>
      </c>
      <c r="F2372" s="31">
        <v>40</v>
      </c>
      <c r="G2372" s="31">
        <v>3</v>
      </c>
      <c r="H2372" s="31" t="s">
        <v>775</v>
      </c>
      <c r="I2372" s="31" t="s">
        <v>19685</v>
      </c>
      <c r="J2372" s="33" t="str">
        <f t="shared" si="37"/>
        <v>https://doi.org/10.1002/prs.12294</v>
      </c>
    </row>
    <row r="2373" spans="1:10" ht="47.5" customHeight="1" x14ac:dyDescent="0.35">
      <c r="A2373" s="31">
        <v>2372</v>
      </c>
      <c r="B2373" s="31">
        <v>2021</v>
      </c>
      <c r="C2373" s="32" t="s">
        <v>6030</v>
      </c>
      <c r="D2373" s="32" t="s">
        <v>19707</v>
      </c>
      <c r="E2373" s="96" t="s">
        <v>19708</v>
      </c>
      <c r="F2373" s="31">
        <v>40</v>
      </c>
      <c r="G2373" s="31">
        <v>4</v>
      </c>
      <c r="H2373" s="31" t="s">
        <v>20026</v>
      </c>
      <c r="I2373" s="31" t="s">
        <v>19709</v>
      </c>
      <c r="J2373" s="33" t="str">
        <f t="shared" si="37"/>
        <v>https://doi.org/10.1002/prs.12321</v>
      </c>
    </row>
    <row r="2374" spans="1:10" ht="47.5" customHeight="1" x14ac:dyDescent="0.35">
      <c r="A2374" s="31">
        <v>2373</v>
      </c>
      <c r="B2374" s="31">
        <v>2021</v>
      </c>
      <c r="C2374" s="32" t="s">
        <v>6030</v>
      </c>
      <c r="D2374" s="32" t="s">
        <v>19712</v>
      </c>
      <c r="E2374" s="96" t="s">
        <v>19713</v>
      </c>
      <c r="F2374" s="31">
        <v>40</v>
      </c>
      <c r="G2374" s="31">
        <v>4</v>
      </c>
      <c r="H2374" s="31" t="s">
        <v>19864</v>
      </c>
      <c r="I2374" s="31" t="s">
        <v>19714</v>
      </c>
      <c r="J2374" s="33" t="str">
        <f t="shared" si="37"/>
        <v>https://doi.org/10.1002/prs.12317</v>
      </c>
    </row>
    <row r="2375" spans="1:10" ht="47.5" customHeight="1" x14ac:dyDescent="0.35">
      <c r="A2375" s="31">
        <v>2374</v>
      </c>
      <c r="B2375" s="31">
        <v>2021</v>
      </c>
      <c r="C2375" s="32" t="s">
        <v>6030</v>
      </c>
      <c r="D2375" s="32" t="s">
        <v>19762</v>
      </c>
      <c r="E2375" s="96" t="s">
        <v>9435</v>
      </c>
      <c r="F2375" s="31">
        <v>40</v>
      </c>
      <c r="G2375" s="31">
        <v>4</v>
      </c>
      <c r="H2375" s="31" t="s">
        <v>20027</v>
      </c>
      <c r="I2375" s="31" t="s">
        <v>19763</v>
      </c>
      <c r="J2375" s="33" t="str">
        <f t="shared" si="37"/>
        <v>https://doi.org/10.1002/prs.12316</v>
      </c>
    </row>
    <row r="2376" spans="1:10" ht="47.5" customHeight="1" x14ac:dyDescent="0.35">
      <c r="A2376" s="31">
        <v>2375</v>
      </c>
      <c r="B2376" s="31">
        <v>2021</v>
      </c>
      <c r="C2376" s="32" t="s">
        <v>6030</v>
      </c>
      <c r="D2376" s="32" t="s">
        <v>19736</v>
      </c>
      <c r="E2376" s="96" t="s">
        <v>7192</v>
      </c>
      <c r="F2376" s="31">
        <v>40</v>
      </c>
      <c r="G2376" s="31">
        <v>4</v>
      </c>
      <c r="H2376" s="31" t="s">
        <v>20028</v>
      </c>
      <c r="I2376" s="31" t="s">
        <v>19737</v>
      </c>
      <c r="J2376" s="33" t="str">
        <f t="shared" si="37"/>
        <v>https://doi.org/10.1002/prs.12264</v>
      </c>
    </row>
    <row r="2377" spans="1:10" ht="47.5" customHeight="1" x14ac:dyDescent="0.35">
      <c r="A2377" s="31">
        <v>2376</v>
      </c>
      <c r="B2377" s="31">
        <v>2021</v>
      </c>
      <c r="C2377" s="32" t="s">
        <v>6030</v>
      </c>
      <c r="D2377" s="32" t="s">
        <v>19767</v>
      </c>
      <c r="E2377" s="96" t="s">
        <v>19768</v>
      </c>
      <c r="F2377" s="31">
        <v>40</v>
      </c>
      <c r="G2377" s="31">
        <v>4</v>
      </c>
      <c r="H2377" s="31" t="s">
        <v>20029</v>
      </c>
      <c r="I2377" s="31" t="s">
        <v>19769</v>
      </c>
      <c r="J2377" s="33" t="str">
        <f t="shared" si="37"/>
        <v>https://doi.org/10.1002/prs.12246</v>
      </c>
    </row>
    <row r="2378" spans="1:10" ht="47.5" customHeight="1" x14ac:dyDescent="0.35">
      <c r="A2378" s="31">
        <v>2377</v>
      </c>
      <c r="B2378" s="31">
        <v>2021</v>
      </c>
      <c r="C2378" s="32" t="s">
        <v>6030</v>
      </c>
      <c r="D2378" s="32" t="s">
        <v>19757</v>
      </c>
      <c r="E2378" s="96" t="s">
        <v>19758</v>
      </c>
      <c r="F2378" s="31">
        <v>40</v>
      </c>
      <c r="G2378" s="31">
        <v>4</v>
      </c>
      <c r="H2378" s="31" t="s">
        <v>20030</v>
      </c>
      <c r="I2378" s="31" t="s">
        <v>19759</v>
      </c>
      <c r="J2378" s="33" t="str">
        <f t="shared" si="37"/>
        <v>https://doi.org/10.1002/prs.12260</v>
      </c>
    </row>
    <row r="2379" spans="1:10" ht="47.5" customHeight="1" x14ac:dyDescent="0.35">
      <c r="A2379" s="31">
        <v>2378</v>
      </c>
      <c r="B2379" s="31">
        <v>2021</v>
      </c>
      <c r="C2379" s="32" t="s">
        <v>6030</v>
      </c>
      <c r="D2379" s="32" t="s">
        <v>19753</v>
      </c>
      <c r="E2379" s="96" t="s">
        <v>19754</v>
      </c>
      <c r="F2379" s="31">
        <v>40</v>
      </c>
      <c r="G2379" s="31">
        <v>4</v>
      </c>
      <c r="H2379" s="31" t="s">
        <v>20031</v>
      </c>
      <c r="I2379" s="31" t="s">
        <v>19755</v>
      </c>
      <c r="J2379" s="33" t="str">
        <f t="shared" si="37"/>
        <v>https://doi.org/10.1002/prs.12252</v>
      </c>
    </row>
    <row r="2380" spans="1:10" ht="47.5" customHeight="1" x14ac:dyDescent="0.35">
      <c r="A2380" s="31">
        <v>2379</v>
      </c>
      <c r="B2380" s="31">
        <v>2021</v>
      </c>
      <c r="C2380" s="32" t="s">
        <v>6030</v>
      </c>
      <c r="D2380" s="32" t="s">
        <v>19727</v>
      </c>
      <c r="E2380" s="96" t="s">
        <v>19728</v>
      </c>
      <c r="F2380" s="31">
        <v>40</v>
      </c>
      <c r="G2380" s="31">
        <v>4</v>
      </c>
      <c r="H2380" s="31" t="s">
        <v>20032</v>
      </c>
      <c r="I2380" s="31" t="s">
        <v>19729</v>
      </c>
      <c r="J2380" s="33" t="str">
        <f t="shared" si="37"/>
        <v>https://doi.org/10.1002/prs.12259</v>
      </c>
    </row>
    <row r="2381" spans="1:10" ht="47.5" customHeight="1" x14ac:dyDescent="0.35">
      <c r="A2381" s="31">
        <v>2380</v>
      </c>
      <c r="B2381" s="31">
        <v>2021</v>
      </c>
      <c r="C2381" s="32" t="s">
        <v>6030</v>
      </c>
      <c r="D2381" s="32" t="s">
        <v>19733</v>
      </c>
      <c r="E2381" s="96" t="s">
        <v>19734</v>
      </c>
      <c r="F2381" s="31">
        <v>40</v>
      </c>
      <c r="G2381" s="31">
        <v>4</v>
      </c>
      <c r="H2381" s="31" t="s">
        <v>2401</v>
      </c>
      <c r="I2381" s="31" t="s">
        <v>19735</v>
      </c>
      <c r="J2381" s="33" t="str">
        <f t="shared" si="37"/>
        <v>https://doi.org/10.1002/prs.12318</v>
      </c>
    </row>
    <row r="2382" spans="1:10" ht="47.5" customHeight="1" x14ac:dyDescent="0.35">
      <c r="A2382" s="31">
        <v>2381</v>
      </c>
      <c r="B2382" s="31">
        <v>2021</v>
      </c>
      <c r="C2382" s="32" t="s">
        <v>6030</v>
      </c>
      <c r="D2382" s="32" t="s">
        <v>19722</v>
      </c>
      <c r="E2382" s="96" t="s">
        <v>9520</v>
      </c>
      <c r="F2382" s="31">
        <v>40</v>
      </c>
      <c r="G2382" s="31">
        <v>4</v>
      </c>
      <c r="H2382" s="31" t="s">
        <v>20033</v>
      </c>
      <c r="I2382" s="31" t="s">
        <v>19723</v>
      </c>
      <c r="J2382" s="33" t="str">
        <f t="shared" si="37"/>
        <v>https://doi.org/10.1002/prs.12248</v>
      </c>
    </row>
    <row r="2383" spans="1:10" ht="47.5" customHeight="1" x14ac:dyDescent="0.35">
      <c r="A2383" s="31">
        <v>2382</v>
      </c>
      <c r="B2383" s="31">
        <v>2021</v>
      </c>
      <c r="C2383" s="32" t="s">
        <v>6030</v>
      </c>
      <c r="D2383" s="32" t="s">
        <v>19710</v>
      </c>
      <c r="E2383" s="96" t="s">
        <v>9222</v>
      </c>
      <c r="F2383" s="31">
        <v>40</v>
      </c>
      <c r="G2383" s="31">
        <v>4</v>
      </c>
      <c r="H2383" s="31" t="s">
        <v>20034</v>
      </c>
      <c r="I2383" s="31" t="s">
        <v>19711</v>
      </c>
      <c r="J2383" s="33" t="str">
        <f t="shared" si="37"/>
        <v>https://doi.org/10.1002/prs.12244</v>
      </c>
    </row>
    <row r="2384" spans="1:10" ht="47.5" customHeight="1" x14ac:dyDescent="0.35">
      <c r="A2384" s="31">
        <v>2383</v>
      </c>
      <c r="B2384" s="31">
        <v>2021</v>
      </c>
      <c r="C2384" s="32" t="s">
        <v>6030</v>
      </c>
      <c r="D2384" s="32" t="s">
        <v>19760</v>
      </c>
      <c r="E2384" s="96" t="s">
        <v>19205</v>
      </c>
      <c r="F2384" s="31">
        <v>40</v>
      </c>
      <c r="G2384" s="31">
        <v>4</v>
      </c>
      <c r="H2384" s="31" t="s">
        <v>20035</v>
      </c>
      <c r="I2384" s="31" t="s">
        <v>19761</v>
      </c>
      <c r="J2384" s="33" t="str">
        <f t="shared" si="37"/>
        <v>https://doi.org/10.1002/prs.12274</v>
      </c>
    </row>
    <row r="2385" spans="1:10" ht="47.5" customHeight="1" x14ac:dyDescent="0.35">
      <c r="A2385" s="31">
        <v>2384</v>
      </c>
      <c r="B2385" s="31">
        <v>2021</v>
      </c>
      <c r="C2385" s="32" t="s">
        <v>6030</v>
      </c>
      <c r="D2385" s="32" t="s">
        <v>19715</v>
      </c>
      <c r="E2385" s="96" t="s">
        <v>19639</v>
      </c>
      <c r="F2385" s="31">
        <v>40</v>
      </c>
      <c r="G2385" s="31">
        <v>4</v>
      </c>
      <c r="H2385" s="31" t="s">
        <v>3191</v>
      </c>
      <c r="I2385" s="31" t="s">
        <v>19716</v>
      </c>
      <c r="J2385" s="33" t="str">
        <f t="shared" si="37"/>
        <v>https://doi.org/10.1002/prs.12247</v>
      </c>
    </row>
    <row r="2386" spans="1:10" ht="47.5" customHeight="1" x14ac:dyDescent="0.35">
      <c r="A2386" s="31">
        <v>2385</v>
      </c>
      <c r="B2386" s="31">
        <v>2021</v>
      </c>
      <c r="C2386" s="32" t="s">
        <v>6030</v>
      </c>
      <c r="D2386" s="32" t="s">
        <v>19747</v>
      </c>
      <c r="E2386" s="96" t="s">
        <v>19748</v>
      </c>
      <c r="F2386" s="31">
        <v>40</v>
      </c>
      <c r="G2386" s="31">
        <v>4</v>
      </c>
      <c r="H2386" s="31" t="s">
        <v>20036</v>
      </c>
      <c r="I2386" s="31" t="s">
        <v>19749</v>
      </c>
      <c r="J2386" s="33" t="str">
        <f t="shared" si="37"/>
        <v>https://doi.org/10.1002/prs.12249</v>
      </c>
    </row>
    <row r="2387" spans="1:10" ht="47.5" customHeight="1" x14ac:dyDescent="0.35">
      <c r="A2387" s="31">
        <v>2386</v>
      </c>
      <c r="B2387" s="31">
        <v>2021</v>
      </c>
      <c r="C2387" s="32" t="s">
        <v>6030</v>
      </c>
      <c r="D2387" s="32" t="s">
        <v>19744</v>
      </c>
      <c r="E2387" s="96" t="s">
        <v>19745</v>
      </c>
      <c r="F2387" s="31">
        <v>40</v>
      </c>
      <c r="G2387" s="31">
        <v>4</v>
      </c>
      <c r="H2387" s="31" t="s">
        <v>20037</v>
      </c>
      <c r="I2387" s="31" t="s">
        <v>19746</v>
      </c>
      <c r="J2387" s="33" t="str">
        <f t="shared" si="37"/>
        <v>https://doi.org/10.1002/prs.12251</v>
      </c>
    </row>
    <row r="2388" spans="1:10" ht="47.5" customHeight="1" x14ac:dyDescent="0.35">
      <c r="A2388" s="31">
        <v>2387</v>
      </c>
      <c r="B2388" s="31">
        <v>2021</v>
      </c>
      <c r="C2388" s="32" t="s">
        <v>6030</v>
      </c>
      <c r="D2388" s="32" t="s">
        <v>19719</v>
      </c>
      <c r="E2388" s="96" t="s">
        <v>19720</v>
      </c>
      <c r="F2388" s="31">
        <v>40</v>
      </c>
      <c r="G2388" s="31">
        <v>4</v>
      </c>
      <c r="H2388" s="31" t="s">
        <v>3491</v>
      </c>
      <c r="I2388" s="31" t="s">
        <v>19721</v>
      </c>
      <c r="J2388" s="33" t="str">
        <f t="shared" si="37"/>
        <v>https://doi.org/10.1002/prs.12254</v>
      </c>
    </row>
    <row r="2389" spans="1:10" ht="47.5" customHeight="1" x14ac:dyDescent="0.35">
      <c r="A2389" s="31">
        <v>2388</v>
      </c>
      <c r="B2389" s="31">
        <v>2021</v>
      </c>
      <c r="C2389" s="32" t="s">
        <v>6030</v>
      </c>
      <c r="D2389" s="32" t="s">
        <v>19741</v>
      </c>
      <c r="E2389" s="96" t="s">
        <v>19742</v>
      </c>
      <c r="F2389" s="31">
        <v>40</v>
      </c>
      <c r="G2389" s="31">
        <v>4</v>
      </c>
      <c r="H2389" s="31" t="s">
        <v>20038</v>
      </c>
      <c r="I2389" s="31" t="s">
        <v>19743</v>
      </c>
      <c r="J2389" s="33" t="str">
        <f t="shared" si="37"/>
        <v>https://doi.org/10.1002/prs.12263</v>
      </c>
    </row>
    <row r="2390" spans="1:10" ht="47.5" customHeight="1" x14ac:dyDescent="0.35">
      <c r="A2390" s="31">
        <v>2389</v>
      </c>
      <c r="B2390" s="31">
        <v>2021</v>
      </c>
      <c r="C2390" s="32" t="s">
        <v>6030</v>
      </c>
      <c r="D2390" s="32" t="s">
        <v>19750</v>
      </c>
      <c r="E2390" s="96" t="s">
        <v>19751</v>
      </c>
      <c r="F2390" s="31">
        <v>40</v>
      </c>
      <c r="G2390" s="31">
        <v>4</v>
      </c>
      <c r="H2390" s="31" t="s">
        <v>20039</v>
      </c>
      <c r="I2390" s="31" t="s">
        <v>19752</v>
      </c>
      <c r="J2390" s="33" t="str">
        <f t="shared" si="37"/>
        <v>https://doi.org/10.1002/prs.12262</v>
      </c>
    </row>
    <row r="2391" spans="1:10" ht="47.5" customHeight="1" x14ac:dyDescent="0.35">
      <c r="A2391" s="31">
        <v>2390</v>
      </c>
      <c r="B2391" s="31">
        <v>2021</v>
      </c>
      <c r="C2391" s="32" t="s">
        <v>6030</v>
      </c>
      <c r="D2391" s="32" t="s">
        <v>19738</v>
      </c>
      <c r="E2391" s="96" t="s">
        <v>19739</v>
      </c>
      <c r="F2391" s="31">
        <v>40</v>
      </c>
      <c r="G2391" s="31">
        <v>4</v>
      </c>
      <c r="H2391" s="31" t="s">
        <v>20040</v>
      </c>
      <c r="I2391" s="31" t="s">
        <v>19740</v>
      </c>
      <c r="J2391" s="33" t="str">
        <f t="shared" si="37"/>
        <v>https://doi.org/10.1002/prs.12265</v>
      </c>
    </row>
    <row r="2392" spans="1:10" ht="47.5" customHeight="1" x14ac:dyDescent="0.35">
      <c r="A2392" s="31">
        <v>2391</v>
      </c>
      <c r="B2392" s="31">
        <v>2021</v>
      </c>
      <c r="C2392" s="32" t="s">
        <v>6030</v>
      </c>
      <c r="D2392" s="32" t="s">
        <v>19724</v>
      </c>
      <c r="E2392" s="96" t="s">
        <v>19725</v>
      </c>
      <c r="F2392" s="31">
        <v>40</v>
      </c>
      <c r="G2392" s="31">
        <v>4</v>
      </c>
      <c r="H2392" s="31" t="s">
        <v>20041</v>
      </c>
      <c r="I2392" s="31" t="s">
        <v>19726</v>
      </c>
      <c r="J2392" s="33" t="str">
        <f t="shared" si="37"/>
        <v>https://doi.org/10.1002/prs.12261</v>
      </c>
    </row>
    <row r="2393" spans="1:10" ht="47.5" customHeight="1" x14ac:dyDescent="0.35">
      <c r="A2393" s="31">
        <v>2392</v>
      </c>
      <c r="B2393" s="31">
        <v>2021</v>
      </c>
      <c r="C2393" s="32" t="s">
        <v>6030</v>
      </c>
      <c r="D2393" s="32" t="s">
        <v>19764</v>
      </c>
      <c r="E2393" s="96" t="s">
        <v>19765</v>
      </c>
      <c r="F2393" s="31">
        <v>40</v>
      </c>
      <c r="G2393" s="31">
        <v>4</v>
      </c>
      <c r="H2393" s="31" t="s">
        <v>20042</v>
      </c>
      <c r="I2393" s="31" t="s">
        <v>19766</v>
      </c>
      <c r="J2393" s="33" t="str">
        <f t="shared" si="37"/>
        <v>https://doi.org/10.1002/prs.12255</v>
      </c>
    </row>
    <row r="2394" spans="1:10" ht="47.5" customHeight="1" x14ac:dyDescent="0.35">
      <c r="A2394" s="31">
        <v>2393</v>
      </c>
      <c r="B2394" s="31">
        <v>2021</v>
      </c>
      <c r="C2394" s="32" t="s">
        <v>6030</v>
      </c>
      <c r="D2394" s="32" t="s">
        <v>19730</v>
      </c>
      <c r="E2394" s="96" t="s">
        <v>19731</v>
      </c>
      <c r="F2394" s="31">
        <v>40</v>
      </c>
      <c r="G2394" s="31">
        <v>4</v>
      </c>
      <c r="H2394" s="31" t="s">
        <v>20043</v>
      </c>
      <c r="I2394" s="31" t="s">
        <v>19732</v>
      </c>
      <c r="J2394" s="33" t="str">
        <f t="shared" si="37"/>
        <v>https://doi.org/10.1002/prs.12250</v>
      </c>
    </row>
    <row r="2395" spans="1:10" ht="47.5" customHeight="1" x14ac:dyDescent="0.35">
      <c r="A2395" s="31">
        <v>2394</v>
      </c>
      <c r="B2395" s="31">
        <v>2021</v>
      </c>
      <c r="C2395" s="32" t="s">
        <v>6030</v>
      </c>
      <c r="D2395" s="32" t="s">
        <v>19717</v>
      </c>
      <c r="E2395" s="96" t="s">
        <v>1128</v>
      </c>
      <c r="F2395" s="31">
        <v>40</v>
      </c>
      <c r="G2395" s="31">
        <v>4</v>
      </c>
      <c r="H2395" s="31" t="s">
        <v>20044</v>
      </c>
      <c r="I2395" s="31" t="s">
        <v>19718</v>
      </c>
      <c r="J2395" s="33" t="str">
        <f t="shared" si="37"/>
        <v>https://doi.org/10.1002/prs.12310</v>
      </c>
    </row>
    <row r="2396" spans="1:10" ht="47.5" customHeight="1" x14ac:dyDescent="0.35">
      <c r="A2396" s="31">
        <v>2395</v>
      </c>
      <c r="B2396" s="31">
        <v>2021</v>
      </c>
      <c r="C2396" s="32" t="s">
        <v>6030</v>
      </c>
      <c r="D2396" s="32" t="s">
        <v>9650</v>
      </c>
      <c r="E2396" s="96" t="s">
        <v>1553</v>
      </c>
      <c r="F2396" s="31">
        <v>40</v>
      </c>
      <c r="G2396" s="31">
        <v>4</v>
      </c>
      <c r="H2396" s="31" t="s">
        <v>20045</v>
      </c>
      <c r="I2396" s="31" t="s">
        <v>19756</v>
      </c>
      <c r="J2396" s="33" t="str">
        <f t="shared" si="37"/>
        <v>https://doi.org/10.1002/prs.12319</v>
      </c>
    </row>
    <row r="2397" spans="1:10" ht="47.5" customHeight="1" x14ac:dyDescent="0.35">
      <c r="A2397" s="31">
        <v>2396</v>
      </c>
      <c r="B2397" s="31">
        <v>2021</v>
      </c>
      <c r="C2397" s="32" t="s">
        <v>6030</v>
      </c>
      <c r="D2397" s="32" t="s">
        <v>19773</v>
      </c>
      <c r="E2397" s="96" t="s">
        <v>19774</v>
      </c>
      <c r="F2397" s="31">
        <v>40</v>
      </c>
      <c r="G2397" s="31" t="s">
        <v>19465</v>
      </c>
      <c r="H2397" s="31" t="s">
        <v>20046</v>
      </c>
      <c r="I2397" s="31" t="s">
        <v>19775</v>
      </c>
      <c r="J2397" s="33" t="str">
        <f t="shared" si="37"/>
        <v>https://doi.org/10.1002/prs.12300</v>
      </c>
    </row>
    <row r="2398" spans="1:10" ht="47.5" customHeight="1" x14ac:dyDescent="0.35">
      <c r="A2398" s="31">
        <v>2397</v>
      </c>
      <c r="B2398" s="31">
        <v>2021</v>
      </c>
      <c r="C2398" s="32" t="s">
        <v>6030</v>
      </c>
      <c r="D2398" s="32" t="s">
        <v>19782</v>
      </c>
      <c r="E2398" s="96" t="s">
        <v>19783</v>
      </c>
      <c r="F2398" s="31">
        <v>40</v>
      </c>
      <c r="G2398" s="31" t="s">
        <v>19465</v>
      </c>
      <c r="H2398" s="31" t="s">
        <v>20047</v>
      </c>
      <c r="I2398" s="31" t="s">
        <v>19784</v>
      </c>
      <c r="J2398" s="33" t="str">
        <f t="shared" si="37"/>
        <v>https://doi.org/10.1002/prs.12225</v>
      </c>
    </row>
    <row r="2399" spans="1:10" ht="47.5" customHeight="1" x14ac:dyDescent="0.35">
      <c r="A2399" s="31">
        <v>2398</v>
      </c>
      <c r="B2399" s="31">
        <v>2021</v>
      </c>
      <c r="C2399" s="32" t="s">
        <v>6030</v>
      </c>
      <c r="D2399" s="32" t="s">
        <v>19770</v>
      </c>
      <c r="E2399" s="96" t="s">
        <v>19771</v>
      </c>
      <c r="F2399" s="31">
        <v>40</v>
      </c>
      <c r="G2399" s="31" t="s">
        <v>19465</v>
      </c>
      <c r="H2399" s="31" t="s">
        <v>20048</v>
      </c>
      <c r="I2399" s="31" t="s">
        <v>19772</v>
      </c>
      <c r="J2399" s="33" t="str">
        <f t="shared" si="37"/>
        <v>https://doi.org/10.1002/prs.12232</v>
      </c>
    </row>
    <row r="2400" spans="1:10" ht="47.5" customHeight="1" x14ac:dyDescent="0.35">
      <c r="A2400" s="31">
        <v>2399</v>
      </c>
      <c r="B2400" s="31">
        <v>2021</v>
      </c>
      <c r="C2400" s="32" t="s">
        <v>6030</v>
      </c>
      <c r="D2400" s="32" t="s">
        <v>19776</v>
      </c>
      <c r="E2400" s="96" t="s">
        <v>19777</v>
      </c>
      <c r="F2400" s="31">
        <v>40</v>
      </c>
      <c r="G2400" s="31" t="s">
        <v>19465</v>
      </c>
      <c r="H2400" s="31" t="s">
        <v>20049</v>
      </c>
      <c r="I2400" s="31" t="s">
        <v>19778</v>
      </c>
      <c r="J2400" s="33" t="str">
        <f t="shared" si="37"/>
        <v>https://doi.org/10.1002/prs.12286</v>
      </c>
    </row>
    <row r="2401" spans="1:10" ht="47.5" customHeight="1" x14ac:dyDescent="0.35">
      <c r="A2401" s="31">
        <v>2400</v>
      </c>
      <c r="B2401" s="31">
        <v>2021</v>
      </c>
      <c r="C2401" s="32" t="s">
        <v>6030</v>
      </c>
      <c r="D2401" s="32" t="s">
        <v>19779</v>
      </c>
      <c r="E2401" s="96" t="s">
        <v>19780</v>
      </c>
      <c r="F2401" s="31">
        <v>40</v>
      </c>
      <c r="G2401" s="31" t="s">
        <v>19465</v>
      </c>
      <c r="H2401" s="31" t="s">
        <v>20050</v>
      </c>
      <c r="I2401" s="31" t="s">
        <v>19781</v>
      </c>
      <c r="J2401" s="33" t="str">
        <f t="shared" si="37"/>
        <v>https://doi.org/10.1002/prs.12287</v>
      </c>
    </row>
    <row r="2402" spans="1:10" ht="47.5" customHeight="1" x14ac:dyDescent="0.35">
      <c r="A2402" s="31">
        <v>2401</v>
      </c>
      <c r="B2402" s="31">
        <v>2022</v>
      </c>
      <c r="C2402" s="32" t="s">
        <v>6030</v>
      </c>
      <c r="D2402" s="32" t="s">
        <v>19785</v>
      </c>
      <c r="E2402" s="96" t="s">
        <v>19786</v>
      </c>
      <c r="F2402" s="31">
        <v>41</v>
      </c>
      <c r="G2402" s="31">
        <v>1</v>
      </c>
      <c r="H2402" s="31" t="s">
        <v>3556</v>
      </c>
      <c r="I2402" s="31" t="s">
        <v>19787</v>
      </c>
      <c r="J2402" s="33" t="str">
        <f t="shared" si="37"/>
        <v>https://doi.org/10.1002/prs.12348</v>
      </c>
    </row>
    <row r="2403" spans="1:10" ht="47.5" customHeight="1" x14ac:dyDescent="0.35">
      <c r="A2403" s="31">
        <v>2402</v>
      </c>
      <c r="B2403" s="31">
        <v>2022</v>
      </c>
      <c r="C2403" s="32" t="s">
        <v>6030</v>
      </c>
      <c r="D2403" s="32" t="s">
        <v>19788</v>
      </c>
      <c r="E2403" s="96" t="s">
        <v>19460</v>
      </c>
      <c r="F2403" s="31">
        <v>41</v>
      </c>
      <c r="G2403" s="31">
        <v>1</v>
      </c>
      <c r="H2403" s="31" t="s">
        <v>19789</v>
      </c>
      <c r="I2403" s="31" t="s">
        <v>19790</v>
      </c>
      <c r="J2403" s="33" t="str">
        <f t="shared" si="37"/>
        <v>https://doi.org/10.1002/prs.12347</v>
      </c>
    </row>
    <row r="2404" spans="1:10" ht="47.5" customHeight="1" x14ac:dyDescent="0.35">
      <c r="A2404" s="31">
        <v>2403</v>
      </c>
      <c r="B2404" s="31">
        <v>2022</v>
      </c>
      <c r="C2404" s="32" t="s">
        <v>6030</v>
      </c>
      <c r="D2404" s="32" t="s">
        <v>19791</v>
      </c>
      <c r="E2404" s="96" t="s">
        <v>19792</v>
      </c>
      <c r="F2404" s="31">
        <v>41</v>
      </c>
      <c r="G2404" s="31">
        <v>1</v>
      </c>
      <c r="H2404" s="31" t="s">
        <v>19793</v>
      </c>
      <c r="I2404" s="31" t="s">
        <v>19794</v>
      </c>
      <c r="J2404" s="33" t="str">
        <f t="shared" si="37"/>
        <v>https://doi.org/10.1002/prs.12302</v>
      </c>
    </row>
    <row r="2405" spans="1:10" ht="47.5" customHeight="1" x14ac:dyDescent="0.35">
      <c r="A2405" s="31">
        <v>2404</v>
      </c>
      <c r="B2405" s="31">
        <v>2022</v>
      </c>
      <c r="C2405" s="32" t="s">
        <v>6030</v>
      </c>
      <c r="D2405" s="32" t="s">
        <v>19795</v>
      </c>
      <c r="E2405" s="96" t="s">
        <v>19796</v>
      </c>
      <c r="F2405" s="31">
        <v>41</v>
      </c>
      <c r="G2405" s="31">
        <v>1</v>
      </c>
      <c r="H2405" s="31" t="s">
        <v>19797</v>
      </c>
      <c r="I2405" s="31" t="s">
        <v>19798</v>
      </c>
      <c r="J2405" s="33" t="str">
        <f t="shared" si="37"/>
        <v>https://doi.org/10.1002/prs.12278</v>
      </c>
    </row>
    <row r="2406" spans="1:10" ht="47.5" customHeight="1" x14ac:dyDescent="0.35">
      <c r="A2406" s="31">
        <v>2405</v>
      </c>
      <c r="B2406" s="31">
        <v>2022</v>
      </c>
      <c r="C2406" s="32" t="s">
        <v>6030</v>
      </c>
      <c r="D2406" s="32" t="s">
        <v>19799</v>
      </c>
      <c r="E2406" s="96" t="s">
        <v>19800</v>
      </c>
      <c r="F2406" s="31">
        <v>41</v>
      </c>
      <c r="G2406" s="31">
        <v>1</v>
      </c>
      <c r="H2406" s="31" t="s">
        <v>19801</v>
      </c>
      <c r="I2406" s="31" t="s">
        <v>19802</v>
      </c>
      <c r="J2406" s="33" t="str">
        <f t="shared" si="37"/>
        <v>https://doi.org/10.1002/prs.12281</v>
      </c>
    </row>
    <row r="2407" spans="1:10" ht="47.5" customHeight="1" x14ac:dyDescent="0.35">
      <c r="A2407" s="31">
        <v>2406</v>
      </c>
      <c r="B2407" s="31">
        <v>2022</v>
      </c>
      <c r="C2407" s="32" t="s">
        <v>6030</v>
      </c>
      <c r="D2407" s="32" t="s">
        <v>19803</v>
      </c>
      <c r="E2407" s="96" t="s">
        <v>19804</v>
      </c>
      <c r="F2407" s="31">
        <v>41</v>
      </c>
      <c r="G2407" s="31">
        <v>1</v>
      </c>
      <c r="H2407" s="31" t="s">
        <v>19805</v>
      </c>
      <c r="I2407" s="31" t="s">
        <v>19806</v>
      </c>
      <c r="J2407" s="33" t="str">
        <f t="shared" si="37"/>
        <v>https://doi.org/10.1002/prs.12277</v>
      </c>
    </row>
    <row r="2408" spans="1:10" ht="47.5" customHeight="1" x14ac:dyDescent="0.35">
      <c r="A2408" s="31">
        <v>2407</v>
      </c>
      <c r="B2408" s="31">
        <v>2022</v>
      </c>
      <c r="C2408" s="32" t="s">
        <v>6030</v>
      </c>
      <c r="D2408" s="32" t="s">
        <v>19807</v>
      </c>
      <c r="E2408" s="96" t="s">
        <v>19808</v>
      </c>
      <c r="F2408" s="31">
        <v>41</v>
      </c>
      <c r="G2408" s="31">
        <v>1</v>
      </c>
      <c r="H2408" s="31" t="s">
        <v>19809</v>
      </c>
      <c r="I2408" s="31" t="s">
        <v>19810</v>
      </c>
      <c r="J2408" s="33" t="str">
        <f t="shared" si="37"/>
        <v>https://doi.org/10.1002/prs.12295</v>
      </c>
    </row>
    <row r="2409" spans="1:10" ht="47.5" customHeight="1" x14ac:dyDescent="0.35">
      <c r="A2409" s="31">
        <v>2408</v>
      </c>
      <c r="B2409" s="31">
        <v>2022</v>
      </c>
      <c r="C2409" s="32" t="s">
        <v>6030</v>
      </c>
      <c r="D2409" s="32" t="s">
        <v>19811</v>
      </c>
      <c r="E2409" s="96" t="s">
        <v>19812</v>
      </c>
      <c r="F2409" s="31">
        <v>41</v>
      </c>
      <c r="G2409" s="31">
        <v>1</v>
      </c>
      <c r="H2409" s="31" t="s">
        <v>731</v>
      </c>
      <c r="I2409" s="31" t="s">
        <v>19813</v>
      </c>
      <c r="J2409" s="33" t="str">
        <f t="shared" si="37"/>
        <v>https://doi.org/10.1002/prs.12276</v>
      </c>
    </row>
    <row r="2410" spans="1:10" ht="47.5" customHeight="1" x14ac:dyDescent="0.35">
      <c r="A2410" s="31">
        <v>2409</v>
      </c>
      <c r="B2410" s="31">
        <v>2022</v>
      </c>
      <c r="C2410" s="32" t="s">
        <v>6030</v>
      </c>
      <c r="D2410" s="32" t="s">
        <v>19814</v>
      </c>
      <c r="E2410" s="96" t="s">
        <v>19815</v>
      </c>
      <c r="F2410" s="31">
        <v>41</v>
      </c>
      <c r="G2410" s="31">
        <v>1</v>
      </c>
      <c r="H2410" s="31" t="s">
        <v>19816</v>
      </c>
      <c r="I2410" s="31" t="s">
        <v>19817</v>
      </c>
      <c r="J2410" s="33" t="str">
        <f t="shared" si="37"/>
        <v>https://doi.org/10.1002/prs.12282</v>
      </c>
    </row>
    <row r="2411" spans="1:10" ht="47.5" customHeight="1" x14ac:dyDescent="0.35">
      <c r="A2411" s="31">
        <v>2410</v>
      </c>
      <c r="B2411" s="31">
        <v>2022</v>
      </c>
      <c r="C2411" s="32" t="s">
        <v>6030</v>
      </c>
      <c r="D2411" s="32" t="s">
        <v>19818</v>
      </c>
      <c r="E2411" s="96" t="s">
        <v>7422</v>
      </c>
      <c r="F2411" s="31">
        <v>41</v>
      </c>
      <c r="G2411" s="31">
        <v>1</v>
      </c>
      <c r="H2411" s="31" t="s">
        <v>19819</v>
      </c>
      <c r="I2411" s="31" t="s">
        <v>19820</v>
      </c>
      <c r="J2411" s="33" t="str">
        <f t="shared" si="37"/>
        <v>https://doi.org/10.1002/prs.12299</v>
      </c>
    </row>
    <row r="2412" spans="1:10" ht="47.5" customHeight="1" x14ac:dyDescent="0.35">
      <c r="A2412" s="31">
        <v>2411</v>
      </c>
      <c r="B2412" s="31">
        <v>2022</v>
      </c>
      <c r="C2412" s="32" t="s">
        <v>6030</v>
      </c>
      <c r="D2412" s="32" t="s">
        <v>19821</v>
      </c>
      <c r="E2412" s="96" t="s">
        <v>9602</v>
      </c>
      <c r="F2412" s="31">
        <v>41</v>
      </c>
      <c r="G2412" s="31">
        <v>1</v>
      </c>
      <c r="H2412" s="31" t="s">
        <v>19822</v>
      </c>
      <c r="I2412" s="31" t="s">
        <v>19823</v>
      </c>
      <c r="J2412" s="33" t="str">
        <f t="shared" si="37"/>
        <v>https://doi.org/10.1002/prs.12275</v>
      </c>
    </row>
    <row r="2413" spans="1:10" ht="47.5" customHeight="1" x14ac:dyDescent="0.35">
      <c r="A2413" s="31">
        <v>2412</v>
      </c>
      <c r="B2413" s="31">
        <v>2022</v>
      </c>
      <c r="C2413" s="32" t="s">
        <v>6030</v>
      </c>
      <c r="D2413" s="32" t="s">
        <v>19824</v>
      </c>
      <c r="E2413" s="96" t="s">
        <v>8635</v>
      </c>
      <c r="F2413" s="31">
        <v>41</v>
      </c>
      <c r="G2413" s="31">
        <v>1</v>
      </c>
      <c r="H2413" s="31" t="s">
        <v>19825</v>
      </c>
      <c r="I2413" s="31" t="s">
        <v>19826</v>
      </c>
      <c r="J2413" s="33" t="str">
        <f t="shared" si="37"/>
        <v>https://doi.org/10.1002/prs.12279</v>
      </c>
    </row>
    <row r="2414" spans="1:10" ht="47.5" customHeight="1" x14ac:dyDescent="0.35">
      <c r="A2414" s="31">
        <v>2413</v>
      </c>
      <c r="B2414" s="31">
        <v>2022</v>
      </c>
      <c r="C2414" s="32" t="s">
        <v>6030</v>
      </c>
      <c r="D2414" s="32" t="s">
        <v>19827</v>
      </c>
      <c r="E2414" s="96" t="s">
        <v>8635</v>
      </c>
      <c r="F2414" s="31">
        <v>41</v>
      </c>
      <c r="G2414" s="31">
        <v>1</v>
      </c>
      <c r="H2414" s="31" t="s">
        <v>19828</v>
      </c>
      <c r="I2414" s="31" t="s">
        <v>19829</v>
      </c>
      <c r="J2414" s="33" t="str">
        <f t="shared" si="37"/>
        <v>https://doi.org/10.1002/prs.12296</v>
      </c>
    </row>
    <row r="2415" spans="1:10" ht="47.5" customHeight="1" x14ac:dyDescent="0.35">
      <c r="A2415" s="31">
        <v>2414</v>
      </c>
      <c r="B2415" s="31">
        <v>2022</v>
      </c>
      <c r="C2415" s="32" t="s">
        <v>6030</v>
      </c>
      <c r="D2415" s="32" t="s">
        <v>19830</v>
      </c>
      <c r="E2415" s="96" t="s">
        <v>19831</v>
      </c>
      <c r="F2415" s="31">
        <v>41</v>
      </c>
      <c r="G2415" s="31">
        <v>1</v>
      </c>
      <c r="H2415" s="31" t="s">
        <v>19832</v>
      </c>
      <c r="I2415" s="31" t="s">
        <v>19833</v>
      </c>
      <c r="J2415" s="33" t="str">
        <f t="shared" si="37"/>
        <v>https://doi.org/10.1002/prs.12280</v>
      </c>
    </row>
    <row r="2416" spans="1:10" ht="47.5" customHeight="1" x14ac:dyDescent="0.35">
      <c r="A2416" s="31">
        <v>2415</v>
      </c>
      <c r="B2416" s="31">
        <v>2022</v>
      </c>
      <c r="C2416" s="32" t="s">
        <v>6030</v>
      </c>
      <c r="D2416" s="32" t="s">
        <v>19834</v>
      </c>
      <c r="E2416" s="96" t="s">
        <v>12494</v>
      </c>
      <c r="F2416" s="31">
        <v>41</v>
      </c>
      <c r="G2416" s="31">
        <v>1</v>
      </c>
      <c r="H2416" s="31" t="s">
        <v>19835</v>
      </c>
      <c r="I2416" s="31" t="s">
        <v>19836</v>
      </c>
      <c r="J2416" s="33" t="str">
        <f t="shared" si="37"/>
        <v>https://doi.org/10.1002/prs.12288</v>
      </c>
    </row>
    <row r="2417" spans="1:10" ht="47.5" customHeight="1" x14ac:dyDescent="0.35">
      <c r="A2417" s="31">
        <v>2416</v>
      </c>
      <c r="B2417" s="31">
        <v>2022</v>
      </c>
      <c r="C2417" s="32" t="s">
        <v>6030</v>
      </c>
      <c r="D2417" s="32" t="s">
        <v>19837</v>
      </c>
      <c r="E2417" s="96" t="s">
        <v>12494</v>
      </c>
      <c r="F2417" s="31">
        <v>41</v>
      </c>
      <c r="G2417" s="31">
        <v>1</v>
      </c>
      <c r="H2417" s="31" t="s">
        <v>19838</v>
      </c>
      <c r="I2417" s="31" t="s">
        <v>19839</v>
      </c>
      <c r="J2417" s="33" t="str">
        <f t="shared" si="37"/>
        <v>https://doi.org/10.1002/prs.12297</v>
      </c>
    </row>
    <row r="2418" spans="1:10" ht="47.5" customHeight="1" x14ac:dyDescent="0.35">
      <c r="A2418" s="31">
        <v>2417</v>
      </c>
      <c r="B2418" s="31">
        <v>2022</v>
      </c>
      <c r="C2418" s="32" t="s">
        <v>6030</v>
      </c>
      <c r="D2418" s="32" t="s">
        <v>19840</v>
      </c>
      <c r="E2418" s="96" t="s">
        <v>19841</v>
      </c>
      <c r="F2418" s="31">
        <v>41</v>
      </c>
      <c r="G2418" s="31">
        <v>1</v>
      </c>
      <c r="H2418" s="31" t="s">
        <v>19842</v>
      </c>
      <c r="I2418" s="31" t="s">
        <v>19843</v>
      </c>
      <c r="J2418" s="33" t="str">
        <f t="shared" si="37"/>
        <v>https://doi.org/10.1002/prs.12284</v>
      </c>
    </row>
    <row r="2419" spans="1:10" ht="47.5" customHeight="1" x14ac:dyDescent="0.35">
      <c r="A2419" s="31">
        <v>2418</v>
      </c>
      <c r="B2419" s="31">
        <v>2022</v>
      </c>
      <c r="C2419" s="32" t="s">
        <v>6030</v>
      </c>
      <c r="D2419" s="32" t="s">
        <v>19844</v>
      </c>
      <c r="E2419" s="96" t="s">
        <v>3160</v>
      </c>
      <c r="F2419" s="31">
        <v>41</v>
      </c>
      <c r="G2419" s="31">
        <v>1</v>
      </c>
      <c r="H2419" s="31" t="s">
        <v>19845</v>
      </c>
      <c r="I2419" s="31" t="s">
        <v>19846</v>
      </c>
      <c r="J2419" s="33" t="str">
        <f t="shared" si="37"/>
        <v>https://doi.org/10.1002/prs.12290</v>
      </c>
    </row>
    <row r="2420" spans="1:10" ht="47.5" customHeight="1" x14ac:dyDescent="0.35">
      <c r="A2420" s="31">
        <v>2419</v>
      </c>
      <c r="B2420" s="31">
        <v>2022</v>
      </c>
      <c r="C2420" s="32" t="s">
        <v>6030</v>
      </c>
      <c r="D2420" s="32" t="s">
        <v>19847</v>
      </c>
      <c r="E2420" s="96" t="s">
        <v>19848</v>
      </c>
      <c r="F2420" s="31">
        <v>41</v>
      </c>
      <c r="G2420" s="31">
        <v>1</v>
      </c>
      <c r="H2420" s="31" t="s">
        <v>19849</v>
      </c>
      <c r="I2420" s="31" t="s">
        <v>19850</v>
      </c>
      <c r="J2420" s="33" t="str">
        <f t="shared" si="37"/>
        <v>https://doi.org/10.1002/prs.12298</v>
      </c>
    </row>
    <row r="2421" spans="1:10" ht="47.5" customHeight="1" x14ac:dyDescent="0.35">
      <c r="A2421" s="31">
        <v>2420</v>
      </c>
      <c r="B2421" s="31">
        <v>2022</v>
      </c>
      <c r="C2421" s="32" t="s">
        <v>6030</v>
      </c>
      <c r="D2421" s="32" t="s">
        <v>19851</v>
      </c>
      <c r="E2421" s="96" t="s">
        <v>19852</v>
      </c>
      <c r="F2421" s="31">
        <v>41</v>
      </c>
      <c r="G2421" s="31">
        <v>1</v>
      </c>
      <c r="H2421" s="31" t="s">
        <v>19853</v>
      </c>
      <c r="I2421" s="31" t="s">
        <v>19854</v>
      </c>
      <c r="J2421" s="33" t="str">
        <f t="shared" si="37"/>
        <v>https://doi.org/10.1002/prs.12289</v>
      </c>
    </row>
    <row r="2422" spans="1:10" ht="47.5" customHeight="1" x14ac:dyDescent="0.35">
      <c r="A2422" s="31">
        <v>2421</v>
      </c>
      <c r="B2422" s="31">
        <v>2022</v>
      </c>
      <c r="C2422" s="32" t="s">
        <v>6030</v>
      </c>
      <c r="D2422" s="32" t="s">
        <v>19855</v>
      </c>
      <c r="E2422" s="96" t="s">
        <v>19856</v>
      </c>
      <c r="F2422" s="31">
        <v>41</v>
      </c>
      <c r="G2422" s="31">
        <v>1</v>
      </c>
      <c r="H2422" s="31" t="s">
        <v>19857</v>
      </c>
      <c r="I2422" s="31" t="s">
        <v>19858</v>
      </c>
      <c r="J2422" s="33" t="str">
        <f t="shared" si="37"/>
        <v>https://doi.org/10.1002/prs.12283</v>
      </c>
    </row>
    <row r="2423" spans="1:10" ht="47.5" customHeight="1" x14ac:dyDescent="0.35">
      <c r="A2423" s="31">
        <v>2422</v>
      </c>
      <c r="B2423" s="31">
        <v>2022</v>
      </c>
      <c r="C2423" s="32" t="s">
        <v>6030</v>
      </c>
      <c r="D2423" s="32" t="s">
        <v>19859</v>
      </c>
      <c r="E2423" s="96" t="s">
        <v>19860</v>
      </c>
      <c r="F2423" s="31">
        <v>41</v>
      </c>
      <c r="G2423" s="31">
        <v>1</v>
      </c>
      <c r="H2423" s="31" t="s">
        <v>19861</v>
      </c>
      <c r="I2423" s="31" t="s">
        <v>19862</v>
      </c>
      <c r="J2423" s="33" t="str">
        <f t="shared" si="37"/>
        <v>https://doi.org/10.1002/prs.12285</v>
      </c>
    </row>
    <row r="2424" spans="1:10" ht="47.5" customHeight="1" x14ac:dyDescent="0.35">
      <c r="A2424" s="31">
        <v>2423</v>
      </c>
      <c r="B2424" s="31">
        <v>2022</v>
      </c>
      <c r="C2424" s="32" t="s">
        <v>6030</v>
      </c>
      <c r="D2424" s="32" t="s">
        <v>19863</v>
      </c>
      <c r="E2424" s="96" t="s">
        <v>3160</v>
      </c>
      <c r="F2424" s="31">
        <v>41</v>
      </c>
      <c r="G2424" s="31">
        <v>1</v>
      </c>
      <c r="H2424" s="31" t="s">
        <v>19864</v>
      </c>
      <c r="I2424" s="31" t="s">
        <v>19865</v>
      </c>
      <c r="J2424" s="33" t="str">
        <f t="shared" si="37"/>
        <v>https://doi.org/10.1002/prs.12291</v>
      </c>
    </row>
    <row r="2425" spans="1:10" ht="47.5" customHeight="1" x14ac:dyDescent="0.35">
      <c r="A2425" s="31">
        <v>2424</v>
      </c>
      <c r="B2425" s="31">
        <v>2022</v>
      </c>
      <c r="C2425" s="32" t="s">
        <v>6030</v>
      </c>
      <c r="D2425" s="32" t="s">
        <v>19866</v>
      </c>
      <c r="E2425" s="96" t="s">
        <v>19867</v>
      </c>
      <c r="F2425" s="31">
        <v>41</v>
      </c>
      <c r="G2425" s="31">
        <v>1</v>
      </c>
      <c r="H2425" s="31" t="s">
        <v>19868</v>
      </c>
      <c r="I2425" s="31" t="s">
        <v>19869</v>
      </c>
      <c r="J2425" s="33" t="str">
        <f t="shared" si="37"/>
        <v>https://doi.org/10.1002/prs.12292</v>
      </c>
    </row>
    <row r="2426" spans="1:10" ht="47.5" customHeight="1" x14ac:dyDescent="0.35">
      <c r="A2426" s="31">
        <v>2425</v>
      </c>
      <c r="B2426" s="31">
        <v>2022</v>
      </c>
      <c r="C2426" s="32" t="s">
        <v>6030</v>
      </c>
      <c r="D2426" s="32" t="s">
        <v>19870</v>
      </c>
      <c r="E2426" s="96" t="s">
        <v>1553</v>
      </c>
      <c r="F2426" s="31">
        <v>41</v>
      </c>
      <c r="G2426" s="31">
        <v>1</v>
      </c>
      <c r="H2426" s="31" t="s">
        <v>19871</v>
      </c>
      <c r="I2426" s="31" t="s">
        <v>19872</v>
      </c>
      <c r="J2426" s="33" t="str">
        <f t="shared" si="37"/>
        <v>https://doi.org/10.1002/prs.12343</v>
      </c>
    </row>
    <row r="2427" spans="1:10" ht="47.5" customHeight="1" x14ac:dyDescent="0.35">
      <c r="A2427" s="31">
        <v>2426</v>
      </c>
      <c r="B2427" s="31">
        <v>2022</v>
      </c>
      <c r="C2427" s="32" t="s">
        <v>6030</v>
      </c>
      <c r="D2427" s="32" t="s">
        <v>19873</v>
      </c>
      <c r="E2427" s="96" t="s">
        <v>19874</v>
      </c>
      <c r="F2427" s="31">
        <v>41</v>
      </c>
      <c r="G2427" s="31" t="s">
        <v>19465</v>
      </c>
      <c r="H2427" s="31" t="s">
        <v>19875</v>
      </c>
      <c r="I2427" s="31" t="s">
        <v>19876</v>
      </c>
      <c r="J2427" s="33" t="str">
        <f t="shared" si="37"/>
        <v>https://doi.org/10.1002/prs.12369</v>
      </c>
    </row>
    <row r="2428" spans="1:10" ht="47.5" customHeight="1" x14ac:dyDescent="0.35">
      <c r="A2428" s="31">
        <v>2427</v>
      </c>
      <c r="B2428" s="31">
        <v>2022</v>
      </c>
      <c r="C2428" s="32" t="s">
        <v>6030</v>
      </c>
      <c r="D2428" s="32" t="s">
        <v>19877</v>
      </c>
      <c r="E2428" s="96" t="s">
        <v>19878</v>
      </c>
      <c r="F2428" s="31">
        <v>41</v>
      </c>
      <c r="G2428" s="31" t="s">
        <v>19465</v>
      </c>
      <c r="H2428" s="31" t="s">
        <v>19879</v>
      </c>
      <c r="I2428" s="31" t="s">
        <v>19880</v>
      </c>
      <c r="J2428" s="33" t="str">
        <f t="shared" si="37"/>
        <v>https://doi.org/10.1002/prs.12344</v>
      </c>
    </row>
    <row r="2429" spans="1:10" ht="47.5" customHeight="1" x14ac:dyDescent="0.35">
      <c r="A2429" s="31">
        <v>2428</v>
      </c>
      <c r="B2429" s="31">
        <v>2022</v>
      </c>
      <c r="C2429" s="32" t="s">
        <v>6030</v>
      </c>
      <c r="D2429" s="32" t="s">
        <v>19881</v>
      </c>
      <c r="E2429" s="96" t="s">
        <v>19882</v>
      </c>
      <c r="F2429" s="31">
        <v>41</v>
      </c>
      <c r="G2429" s="31" t="s">
        <v>19465</v>
      </c>
      <c r="H2429" s="31" t="s">
        <v>19883</v>
      </c>
      <c r="I2429" s="31" t="s">
        <v>19884</v>
      </c>
      <c r="J2429" s="33" t="str">
        <f t="shared" si="37"/>
        <v>https://doi.org/10.1002/prs.12345</v>
      </c>
    </row>
    <row r="2430" spans="1:10" ht="47.5" customHeight="1" x14ac:dyDescent="0.35">
      <c r="A2430" s="31">
        <v>2429</v>
      </c>
      <c r="B2430" s="31">
        <v>2022</v>
      </c>
      <c r="C2430" s="32" t="s">
        <v>6030</v>
      </c>
      <c r="D2430" s="32" t="s">
        <v>19885</v>
      </c>
      <c r="E2430" s="96" t="s">
        <v>19886</v>
      </c>
      <c r="F2430" s="31">
        <v>41</v>
      </c>
      <c r="G2430" s="31" t="s">
        <v>19465</v>
      </c>
      <c r="H2430" s="31" t="s">
        <v>19887</v>
      </c>
      <c r="I2430" s="31" t="s">
        <v>19888</v>
      </c>
      <c r="J2430" s="33" t="str">
        <f t="shared" si="37"/>
        <v>https://doi.org/10.1002/prs.12351</v>
      </c>
    </row>
    <row r="2431" spans="1:10" ht="47.5" customHeight="1" x14ac:dyDescent="0.35">
      <c r="A2431" s="31">
        <v>2430</v>
      </c>
      <c r="B2431" s="31">
        <v>2022</v>
      </c>
      <c r="C2431" s="32" t="s">
        <v>6030</v>
      </c>
      <c r="D2431" s="32" t="s">
        <v>19889</v>
      </c>
      <c r="E2431" s="96" t="s">
        <v>19890</v>
      </c>
      <c r="F2431" s="31">
        <v>41</v>
      </c>
      <c r="G2431" s="31" t="s">
        <v>19465</v>
      </c>
      <c r="H2431" s="31" t="s">
        <v>19891</v>
      </c>
      <c r="I2431" s="31" t="s">
        <v>19892</v>
      </c>
      <c r="J2431" s="33" t="str">
        <f t="shared" si="37"/>
        <v>https://doi.org/10.1002/prs.12361</v>
      </c>
    </row>
    <row r="2432" spans="1:10" ht="47.5" customHeight="1" x14ac:dyDescent="0.35">
      <c r="A2432" s="31">
        <v>2431</v>
      </c>
      <c r="B2432" s="31">
        <v>2022</v>
      </c>
      <c r="C2432" s="32" t="s">
        <v>6030</v>
      </c>
      <c r="D2432" s="32" t="s">
        <v>19893</v>
      </c>
      <c r="E2432" s="96" t="s">
        <v>19894</v>
      </c>
      <c r="F2432" s="31">
        <v>41</v>
      </c>
      <c r="G2432" s="31" t="s">
        <v>19465</v>
      </c>
      <c r="H2432" s="31" t="s">
        <v>19895</v>
      </c>
      <c r="I2432" s="31" t="s">
        <v>19896</v>
      </c>
      <c r="J2432" s="33" t="str">
        <f t="shared" si="37"/>
        <v>https://doi.org/10.1002/prs.12323</v>
      </c>
    </row>
    <row r="2433" spans="1:10" ht="47.5" customHeight="1" x14ac:dyDescent="0.35">
      <c r="A2433" s="31">
        <v>2432</v>
      </c>
      <c r="B2433" s="31">
        <v>2022</v>
      </c>
      <c r="C2433" s="32" t="s">
        <v>6030</v>
      </c>
      <c r="D2433" s="32" t="s">
        <v>19897</v>
      </c>
      <c r="E2433" s="96" t="s">
        <v>19898</v>
      </c>
      <c r="F2433" s="31">
        <v>41</v>
      </c>
      <c r="G2433" s="31" t="s">
        <v>19465</v>
      </c>
      <c r="H2433" s="31" t="s">
        <v>19899</v>
      </c>
      <c r="I2433" s="31" t="s">
        <v>19900</v>
      </c>
      <c r="J2433" s="33" t="str">
        <f t="shared" si="37"/>
        <v>https://doi.org/10.1002/prs.12350</v>
      </c>
    </row>
    <row r="2434" spans="1:10" ht="47.5" customHeight="1" x14ac:dyDescent="0.35">
      <c r="A2434" s="31">
        <v>2433</v>
      </c>
      <c r="B2434" s="31">
        <v>2022</v>
      </c>
      <c r="C2434" s="32" t="s">
        <v>6030</v>
      </c>
      <c r="D2434" s="32" t="s">
        <v>19901</v>
      </c>
      <c r="E2434" s="96" t="s">
        <v>19902</v>
      </c>
      <c r="F2434" s="31">
        <v>41</v>
      </c>
      <c r="G2434" s="31" t="s">
        <v>19465</v>
      </c>
      <c r="H2434" s="31" t="s">
        <v>19903</v>
      </c>
      <c r="I2434" s="31" t="s">
        <v>19904</v>
      </c>
      <c r="J2434" s="33" t="str">
        <f t="shared" si="37"/>
        <v>https://doi.org/10.1002/prs.12330</v>
      </c>
    </row>
    <row r="2435" spans="1:10" ht="47.5" customHeight="1" x14ac:dyDescent="0.35">
      <c r="A2435" s="31">
        <v>2434</v>
      </c>
      <c r="B2435" s="31">
        <v>2022</v>
      </c>
      <c r="C2435" s="32" t="s">
        <v>6030</v>
      </c>
      <c r="D2435" s="32" t="s">
        <v>19905</v>
      </c>
      <c r="E2435" s="96" t="s">
        <v>19906</v>
      </c>
      <c r="F2435" s="31">
        <v>41</v>
      </c>
      <c r="G2435" s="31" t="s">
        <v>19465</v>
      </c>
      <c r="H2435" s="31" t="s">
        <v>19907</v>
      </c>
      <c r="I2435" s="31" t="s">
        <v>19908</v>
      </c>
      <c r="J2435" s="33" t="str">
        <f t="shared" ref="J2435:J2498" si="38">HYPERLINK(I2435)</f>
        <v>https://doi.org/10.1002/prs.12334</v>
      </c>
    </row>
    <row r="2436" spans="1:10" ht="47.5" customHeight="1" x14ac:dyDescent="0.35">
      <c r="A2436" s="31">
        <v>2435</v>
      </c>
      <c r="B2436" s="31">
        <v>2022</v>
      </c>
      <c r="C2436" s="32" t="s">
        <v>6030</v>
      </c>
      <c r="D2436" s="32" t="s">
        <v>19909</v>
      </c>
      <c r="E2436" s="96" t="s">
        <v>19910</v>
      </c>
      <c r="F2436" s="31">
        <v>41</v>
      </c>
      <c r="G2436" s="31" t="s">
        <v>19465</v>
      </c>
      <c r="H2436" s="31" t="s">
        <v>19911</v>
      </c>
      <c r="I2436" s="31" t="s">
        <v>19912</v>
      </c>
      <c r="J2436" s="33" t="str">
        <f t="shared" si="38"/>
        <v>https://doi.org/10.1002/prs.12352</v>
      </c>
    </row>
    <row r="2437" spans="1:10" ht="47.5" customHeight="1" x14ac:dyDescent="0.35">
      <c r="A2437" s="31">
        <v>2436</v>
      </c>
      <c r="B2437" s="31">
        <v>2022</v>
      </c>
      <c r="C2437" s="32" t="s">
        <v>6030</v>
      </c>
      <c r="D2437" s="32" t="s">
        <v>19913</v>
      </c>
      <c r="E2437" s="96" t="s">
        <v>19914</v>
      </c>
      <c r="F2437" s="31">
        <v>41</v>
      </c>
      <c r="G2437" s="31" t="s">
        <v>19465</v>
      </c>
      <c r="H2437" s="31" t="s">
        <v>19915</v>
      </c>
      <c r="I2437" s="31" t="s">
        <v>19916</v>
      </c>
      <c r="J2437" s="33" t="str">
        <f t="shared" si="38"/>
        <v>https://doi.org/10.1002/prs.12363</v>
      </c>
    </row>
    <row r="2438" spans="1:10" ht="47.5" customHeight="1" x14ac:dyDescent="0.35">
      <c r="A2438" s="31">
        <v>2437</v>
      </c>
      <c r="B2438" s="31">
        <v>2022</v>
      </c>
      <c r="C2438" s="32" t="s">
        <v>6030</v>
      </c>
      <c r="D2438" s="32" t="s">
        <v>19917</v>
      </c>
      <c r="E2438" s="96" t="s">
        <v>19918</v>
      </c>
      <c r="F2438" s="31">
        <v>41</v>
      </c>
      <c r="G2438" s="31" t="s">
        <v>19465</v>
      </c>
      <c r="H2438" s="31" t="s">
        <v>19919</v>
      </c>
      <c r="I2438" s="31" t="s">
        <v>19920</v>
      </c>
      <c r="J2438" s="33" t="str">
        <f t="shared" si="38"/>
        <v>https://doi.org/10.1002/prs.12327</v>
      </c>
    </row>
    <row r="2439" spans="1:10" ht="47.5" customHeight="1" x14ac:dyDescent="0.35">
      <c r="A2439" s="31">
        <v>2438</v>
      </c>
      <c r="B2439" s="31">
        <v>2022</v>
      </c>
      <c r="C2439" s="32" t="s">
        <v>6030</v>
      </c>
      <c r="D2439" s="32" t="s">
        <v>19921</v>
      </c>
      <c r="E2439" s="96" t="s">
        <v>19922</v>
      </c>
      <c r="F2439" s="31">
        <v>41</v>
      </c>
      <c r="G2439" s="31" t="s">
        <v>19465</v>
      </c>
      <c r="H2439" s="31" t="s">
        <v>19923</v>
      </c>
      <c r="I2439" s="31" t="s">
        <v>19924</v>
      </c>
      <c r="J2439" s="33" t="str">
        <f t="shared" si="38"/>
        <v>https://doi.org/10.1002/prs.12336</v>
      </c>
    </row>
    <row r="2440" spans="1:10" ht="47.5" customHeight="1" x14ac:dyDescent="0.35">
      <c r="A2440" s="31">
        <v>2439</v>
      </c>
      <c r="B2440" s="31">
        <v>2022</v>
      </c>
      <c r="C2440" s="32" t="s">
        <v>6030</v>
      </c>
      <c r="D2440" s="32" t="s">
        <v>19925</v>
      </c>
      <c r="E2440" s="96" t="s">
        <v>19926</v>
      </c>
      <c r="F2440" s="31">
        <v>41</v>
      </c>
      <c r="G2440" s="31" t="s">
        <v>19465</v>
      </c>
      <c r="H2440" s="31" t="s">
        <v>19927</v>
      </c>
      <c r="I2440" s="31" t="s">
        <v>19928</v>
      </c>
      <c r="J2440" s="33" t="str">
        <f t="shared" si="38"/>
        <v>https://doi.org/10.1002/prs.12338</v>
      </c>
    </row>
    <row r="2441" spans="1:10" ht="47.5" customHeight="1" x14ac:dyDescent="0.35">
      <c r="A2441" s="31">
        <v>2440</v>
      </c>
      <c r="B2441" s="31">
        <v>2022</v>
      </c>
      <c r="C2441" s="32" t="s">
        <v>6030</v>
      </c>
      <c r="D2441" s="32" t="s">
        <v>19929</v>
      </c>
      <c r="E2441" s="96" t="s">
        <v>19930</v>
      </c>
      <c r="F2441" s="31">
        <v>41</v>
      </c>
      <c r="G2441" s="31" t="s">
        <v>19465</v>
      </c>
      <c r="H2441" s="31" t="s">
        <v>19931</v>
      </c>
      <c r="I2441" s="31" t="s">
        <v>19932</v>
      </c>
      <c r="J2441" s="33" t="str">
        <f t="shared" si="38"/>
        <v>https://doi.org/10.1002/prs.12342</v>
      </c>
    </row>
    <row r="2442" spans="1:10" ht="47.5" customHeight="1" x14ac:dyDescent="0.35">
      <c r="A2442" s="31">
        <v>2441</v>
      </c>
      <c r="B2442" s="31">
        <v>2022</v>
      </c>
      <c r="C2442" s="32" t="s">
        <v>6030</v>
      </c>
      <c r="D2442" s="32" t="s">
        <v>19933</v>
      </c>
      <c r="E2442" s="96" t="s">
        <v>19934</v>
      </c>
      <c r="F2442" s="31">
        <v>41</v>
      </c>
      <c r="G2442" s="31" t="s">
        <v>19465</v>
      </c>
      <c r="H2442" s="31" t="s">
        <v>19935</v>
      </c>
      <c r="I2442" s="31" t="s">
        <v>19936</v>
      </c>
      <c r="J2442" s="33" t="str">
        <f t="shared" si="38"/>
        <v>https://doi.org/10.1002/prs.12325</v>
      </c>
    </row>
    <row r="2443" spans="1:10" ht="47.5" customHeight="1" x14ac:dyDescent="0.35">
      <c r="A2443" s="31">
        <v>2442</v>
      </c>
      <c r="B2443" s="31">
        <v>2022</v>
      </c>
      <c r="C2443" s="32" t="s">
        <v>6030</v>
      </c>
      <c r="D2443" s="32" t="s">
        <v>19937</v>
      </c>
      <c r="E2443" s="96" t="s">
        <v>19938</v>
      </c>
      <c r="F2443" s="31">
        <v>41</v>
      </c>
      <c r="G2443" s="31" t="s">
        <v>19465</v>
      </c>
      <c r="H2443" s="31" t="s">
        <v>19939</v>
      </c>
      <c r="I2443" s="31" t="s">
        <v>19940</v>
      </c>
      <c r="J2443" s="33" t="str">
        <f t="shared" si="38"/>
        <v>https://doi.org/10.1002/prs.12328</v>
      </c>
    </row>
    <row r="2444" spans="1:10" ht="47.5" customHeight="1" x14ac:dyDescent="0.35">
      <c r="A2444" s="31">
        <v>2443</v>
      </c>
      <c r="B2444" s="31">
        <v>2022</v>
      </c>
      <c r="C2444" s="32" t="s">
        <v>6030</v>
      </c>
      <c r="D2444" s="32" t="s">
        <v>19941</v>
      </c>
      <c r="E2444" s="96" t="s">
        <v>19942</v>
      </c>
      <c r="F2444" s="31">
        <v>41</v>
      </c>
      <c r="G2444" s="31" t="s">
        <v>19465</v>
      </c>
      <c r="H2444" s="31" t="s">
        <v>19943</v>
      </c>
      <c r="I2444" s="31" t="s">
        <v>19944</v>
      </c>
      <c r="J2444" s="33" t="str">
        <f t="shared" si="38"/>
        <v>https://doi.org/10.1002/prs.12349</v>
      </c>
    </row>
    <row r="2445" spans="1:10" ht="47.5" customHeight="1" x14ac:dyDescent="0.35">
      <c r="A2445" s="31">
        <v>2444</v>
      </c>
      <c r="B2445" s="31">
        <v>2022</v>
      </c>
      <c r="C2445" s="32" t="s">
        <v>6030</v>
      </c>
      <c r="D2445" s="32" t="s">
        <v>19945</v>
      </c>
      <c r="E2445" s="96" t="s">
        <v>19946</v>
      </c>
      <c r="F2445" s="31">
        <v>41</v>
      </c>
      <c r="G2445" s="31" t="s">
        <v>19465</v>
      </c>
      <c r="H2445" s="31" t="s">
        <v>19947</v>
      </c>
      <c r="I2445" s="31" t="s">
        <v>19948</v>
      </c>
      <c r="J2445" s="33" t="str">
        <f t="shared" si="38"/>
        <v>https://doi.org/10.1002/prs.12346</v>
      </c>
    </row>
    <row r="2446" spans="1:10" ht="47.5" customHeight="1" x14ac:dyDescent="0.35">
      <c r="A2446" s="31">
        <v>2445</v>
      </c>
      <c r="B2446" s="31">
        <v>2022</v>
      </c>
      <c r="C2446" s="32" t="s">
        <v>6030</v>
      </c>
      <c r="D2446" s="32" t="s">
        <v>19949</v>
      </c>
      <c r="E2446" s="96" t="s">
        <v>19950</v>
      </c>
      <c r="F2446" s="31">
        <v>41</v>
      </c>
      <c r="G2446" s="31" t="s">
        <v>19465</v>
      </c>
      <c r="H2446" s="31" t="s">
        <v>19951</v>
      </c>
      <c r="I2446" s="31" t="s">
        <v>19952</v>
      </c>
      <c r="J2446" s="33" t="str">
        <f t="shared" si="38"/>
        <v>https://doi.org/10.1002/prs.12355</v>
      </c>
    </row>
    <row r="2447" spans="1:10" ht="47.5" customHeight="1" x14ac:dyDescent="0.35">
      <c r="A2447" s="31">
        <v>2446</v>
      </c>
      <c r="B2447" s="31">
        <v>2022</v>
      </c>
      <c r="C2447" s="32" t="s">
        <v>6030</v>
      </c>
      <c r="D2447" s="32" t="s">
        <v>19953</v>
      </c>
      <c r="E2447" s="96" t="s">
        <v>19954</v>
      </c>
      <c r="F2447" s="31">
        <v>41</v>
      </c>
      <c r="G2447" s="31" t="s">
        <v>19465</v>
      </c>
      <c r="H2447" s="31" t="s">
        <v>19955</v>
      </c>
      <c r="I2447" s="31" t="s">
        <v>19956</v>
      </c>
      <c r="J2447" s="33" t="str">
        <f t="shared" si="38"/>
        <v>https://doi.org/10.1002/prs.12337</v>
      </c>
    </row>
    <row r="2448" spans="1:10" ht="47.5" customHeight="1" x14ac:dyDescent="0.35">
      <c r="A2448" s="31">
        <v>2447</v>
      </c>
      <c r="B2448" s="31">
        <v>2022</v>
      </c>
      <c r="C2448" s="32" t="s">
        <v>6030</v>
      </c>
      <c r="D2448" s="32" t="s">
        <v>19957</v>
      </c>
      <c r="E2448" s="96" t="s">
        <v>19958</v>
      </c>
      <c r="F2448" s="31">
        <v>41</v>
      </c>
      <c r="G2448" s="31" t="s">
        <v>19465</v>
      </c>
      <c r="H2448" s="31" t="s">
        <v>19959</v>
      </c>
      <c r="I2448" s="31" t="s">
        <v>19960</v>
      </c>
      <c r="J2448" s="33" t="str">
        <f t="shared" si="38"/>
        <v>https://doi.org/10.1002/prs.12331</v>
      </c>
    </row>
    <row r="2449" spans="1:10" ht="47.5" customHeight="1" x14ac:dyDescent="0.35">
      <c r="A2449" s="31">
        <v>2448</v>
      </c>
      <c r="B2449" s="31">
        <v>2022</v>
      </c>
      <c r="C2449" s="32" t="s">
        <v>6030</v>
      </c>
      <c r="D2449" s="32" t="s">
        <v>19961</v>
      </c>
      <c r="E2449" s="96" t="s">
        <v>19962</v>
      </c>
      <c r="F2449" s="31">
        <v>41</v>
      </c>
      <c r="G2449" s="31" t="s">
        <v>19465</v>
      </c>
      <c r="H2449" s="31" t="s">
        <v>19963</v>
      </c>
      <c r="I2449" s="31" t="s">
        <v>19964</v>
      </c>
      <c r="J2449" s="33" t="str">
        <f t="shared" si="38"/>
        <v>https://doi.org/10.1002/prs.12353</v>
      </c>
    </row>
    <row r="2450" spans="1:10" ht="47.5" customHeight="1" x14ac:dyDescent="0.35">
      <c r="A2450" s="31">
        <v>2449</v>
      </c>
      <c r="B2450" s="113">
        <v>2022</v>
      </c>
      <c r="C2450" s="32" t="s">
        <v>6030</v>
      </c>
      <c r="D2450" s="34" t="s">
        <v>20116</v>
      </c>
      <c r="E2450" s="97" t="s">
        <v>20117</v>
      </c>
      <c r="F2450" s="35">
        <v>41</v>
      </c>
      <c r="G2450" s="35">
        <v>2</v>
      </c>
      <c r="H2450" s="35" t="s">
        <v>20118</v>
      </c>
      <c r="I2450" s="35" t="s">
        <v>20119</v>
      </c>
      <c r="J2450" s="33" t="str">
        <f t="shared" si="38"/>
        <v>https://doi.org/10.1002/prs.12367</v>
      </c>
    </row>
    <row r="2451" spans="1:10" ht="47.5" customHeight="1" x14ac:dyDescent="0.35">
      <c r="A2451" s="31">
        <v>2450</v>
      </c>
      <c r="B2451" s="35">
        <v>2022</v>
      </c>
      <c r="C2451" s="34" t="s">
        <v>6030</v>
      </c>
      <c r="D2451" s="34" t="s">
        <v>20120</v>
      </c>
      <c r="E2451" s="97" t="s">
        <v>20121</v>
      </c>
      <c r="F2451" s="35">
        <v>41</v>
      </c>
      <c r="G2451" s="35">
        <v>2</v>
      </c>
      <c r="H2451" s="35" t="s">
        <v>20122</v>
      </c>
      <c r="I2451" s="35" t="s">
        <v>20123</v>
      </c>
      <c r="J2451" s="33" t="str">
        <f t="shared" si="38"/>
        <v>https://doi.org/10.1002/prs.12306</v>
      </c>
    </row>
    <row r="2452" spans="1:10" ht="47.5" customHeight="1" x14ac:dyDescent="0.35">
      <c r="A2452" s="31">
        <v>2451</v>
      </c>
      <c r="B2452" s="35">
        <v>2022</v>
      </c>
      <c r="C2452" s="34" t="s">
        <v>6030</v>
      </c>
      <c r="D2452" s="34" t="s">
        <v>20124</v>
      </c>
      <c r="E2452" s="97" t="s">
        <v>20125</v>
      </c>
      <c r="F2452" s="35">
        <v>41</v>
      </c>
      <c r="G2452" s="35">
        <v>2</v>
      </c>
      <c r="H2452" s="35" t="s">
        <v>20126</v>
      </c>
      <c r="I2452" s="35" t="s">
        <v>20127</v>
      </c>
      <c r="J2452" s="33" t="str">
        <f t="shared" si="38"/>
        <v>https://doi.org/10.1002/prs.12305</v>
      </c>
    </row>
    <row r="2453" spans="1:10" ht="47.5" customHeight="1" x14ac:dyDescent="0.35">
      <c r="A2453" s="31">
        <v>2452</v>
      </c>
      <c r="B2453" s="35">
        <v>2022</v>
      </c>
      <c r="C2453" s="34" t="s">
        <v>6030</v>
      </c>
      <c r="D2453" s="34" t="s">
        <v>20128</v>
      </c>
      <c r="E2453" s="97" t="s">
        <v>6209</v>
      </c>
      <c r="F2453" s="35">
        <v>41</v>
      </c>
      <c r="G2453" s="35">
        <v>2</v>
      </c>
      <c r="H2453" s="35" t="s">
        <v>20129</v>
      </c>
      <c r="I2453" s="35" t="s">
        <v>20130</v>
      </c>
      <c r="J2453" s="33" t="str">
        <f t="shared" si="38"/>
        <v>https://doi.org/10.1002/prs.12304</v>
      </c>
    </row>
    <row r="2454" spans="1:10" ht="47.5" customHeight="1" x14ac:dyDescent="0.35">
      <c r="A2454" s="31">
        <v>2453</v>
      </c>
      <c r="B2454" s="35">
        <v>2022</v>
      </c>
      <c r="C2454" s="34" t="s">
        <v>6030</v>
      </c>
      <c r="D2454" s="34" t="s">
        <v>20131</v>
      </c>
      <c r="E2454" s="97" t="s">
        <v>20132</v>
      </c>
      <c r="F2454" s="35">
        <v>41</v>
      </c>
      <c r="G2454" s="35">
        <v>2</v>
      </c>
      <c r="H2454" s="35" t="s">
        <v>20133</v>
      </c>
      <c r="I2454" s="35" t="s">
        <v>20134</v>
      </c>
      <c r="J2454" s="33" t="str">
        <f t="shared" si="38"/>
        <v>https://doi.org/10.1002/prs.12320</v>
      </c>
    </row>
    <row r="2455" spans="1:10" ht="47.5" customHeight="1" x14ac:dyDescent="0.35">
      <c r="A2455" s="31">
        <v>2454</v>
      </c>
      <c r="B2455" s="35">
        <v>2022</v>
      </c>
      <c r="C2455" s="34" t="s">
        <v>6030</v>
      </c>
      <c r="D2455" s="34" t="s">
        <v>20135</v>
      </c>
      <c r="E2455" s="97" t="s">
        <v>20136</v>
      </c>
      <c r="F2455" s="35">
        <v>41</v>
      </c>
      <c r="G2455" s="35">
        <v>2</v>
      </c>
      <c r="H2455" s="35" t="s">
        <v>20137</v>
      </c>
      <c r="I2455" s="35" t="s">
        <v>20138</v>
      </c>
      <c r="J2455" s="33" t="str">
        <f t="shared" si="38"/>
        <v>https://doi.org/10.1002/prs.12303</v>
      </c>
    </row>
    <row r="2456" spans="1:10" ht="47.5" customHeight="1" x14ac:dyDescent="0.35">
      <c r="A2456" s="31">
        <v>2455</v>
      </c>
      <c r="B2456" s="35">
        <v>2022</v>
      </c>
      <c r="C2456" s="34" t="s">
        <v>6030</v>
      </c>
      <c r="D2456" s="34" t="s">
        <v>20139</v>
      </c>
      <c r="E2456" s="97" t="s">
        <v>20140</v>
      </c>
      <c r="F2456" s="35">
        <v>41</v>
      </c>
      <c r="G2456" s="35">
        <v>2</v>
      </c>
      <c r="H2456" s="35" t="s">
        <v>20141</v>
      </c>
      <c r="I2456" s="35" t="s">
        <v>20142</v>
      </c>
      <c r="J2456" s="33" t="str">
        <f t="shared" si="38"/>
        <v>https://doi.org/10.1002/prs.12324</v>
      </c>
    </row>
    <row r="2457" spans="1:10" ht="47.5" customHeight="1" x14ac:dyDescent="0.35">
      <c r="A2457" s="31">
        <v>2456</v>
      </c>
      <c r="B2457" s="35">
        <v>2022</v>
      </c>
      <c r="C2457" s="34" t="s">
        <v>6030</v>
      </c>
      <c r="D2457" s="34" t="s">
        <v>20143</v>
      </c>
      <c r="E2457" s="97" t="s">
        <v>20144</v>
      </c>
      <c r="F2457" s="35">
        <v>41</v>
      </c>
      <c r="G2457" s="35">
        <v>2</v>
      </c>
      <c r="H2457" s="35" t="s">
        <v>20145</v>
      </c>
      <c r="I2457" s="35" t="s">
        <v>20146</v>
      </c>
      <c r="J2457" s="33" t="str">
        <f t="shared" si="38"/>
        <v>https://doi.org/10.1002/prs.12314</v>
      </c>
    </row>
    <row r="2458" spans="1:10" ht="47.5" customHeight="1" x14ac:dyDescent="0.35">
      <c r="A2458" s="31">
        <v>2457</v>
      </c>
      <c r="B2458" s="35">
        <v>2022</v>
      </c>
      <c r="C2458" s="34" t="s">
        <v>6030</v>
      </c>
      <c r="D2458" s="34" t="s">
        <v>20147</v>
      </c>
      <c r="E2458" s="97" t="s">
        <v>20148</v>
      </c>
      <c r="F2458" s="35">
        <v>41</v>
      </c>
      <c r="G2458" s="35">
        <v>2</v>
      </c>
      <c r="H2458" s="35" t="s">
        <v>20149</v>
      </c>
      <c r="I2458" s="35" t="s">
        <v>20150</v>
      </c>
      <c r="J2458" s="33" t="str">
        <f t="shared" si="38"/>
        <v>https://doi.org/10.1002/prs.12322</v>
      </c>
    </row>
    <row r="2459" spans="1:10" ht="47.5" customHeight="1" x14ac:dyDescent="0.35">
      <c r="A2459" s="31">
        <v>2458</v>
      </c>
      <c r="B2459" s="35">
        <v>2022</v>
      </c>
      <c r="C2459" s="34" t="s">
        <v>6030</v>
      </c>
      <c r="D2459" s="34" t="s">
        <v>20151</v>
      </c>
      <c r="E2459" s="97" t="s">
        <v>20152</v>
      </c>
      <c r="F2459" s="35">
        <v>41</v>
      </c>
      <c r="G2459" s="35">
        <v>2</v>
      </c>
      <c r="H2459" s="35" t="s">
        <v>20153</v>
      </c>
      <c r="I2459" s="35" t="s">
        <v>20154</v>
      </c>
      <c r="J2459" s="33" t="str">
        <f t="shared" si="38"/>
        <v>https://doi.org/10.1002/prs.12315</v>
      </c>
    </row>
    <row r="2460" spans="1:10" ht="47.5" customHeight="1" x14ac:dyDescent="0.35">
      <c r="A2460" s="31">
        <v>2459</v>
      </c>
      <c r="B2460" s="35">
        <v>2022</v>
      </c>
      <c r="C2460" s="34" t="s">
        <v>6030</v>
      </c>
      <c r="D2460" s="34" t="s">
        <v>20155</v>
      </c>
      <c r="E2460" s="97" t="s">
        <v>20156</v>
      </c>
      <c r="F2460" s="35">
        <v>41</v>
      </c>
      <c r="G2460" s="35">
        <v>2</v>
      </c>
      <c r="H2460" s="35" t="s">
        <v>20157</v>
      </c>
      <c r="I2460" s="35" t="s">
        <v>20158</v>
      </c>
      <c r="J2460" s="33" t="str">
        <f t="shared" si="38"/>
        <v>https://doi.org/10.1002/prs.12308</v>
      </c>
    </row>
    <row r="2461" spans="1:10" ht="47.5" customHeight="1" x14ac:dyDescent="0.35">
      <c r="A2461" s="31">
        <v>2460</v>
      </c>
      <c r="B2461" s="35">
        <v>2022</v>
      </c>
      <c r="C2461" s="34" t="s">
        <v>6030</v>
      </c>
      <c r="D2461" s="34" t="s">
        <v>20159</v>
      </c>
      <c r="E2461" s="97" t="s">
        <v>20160</v>
      </c>
      <c r="F2461" s="35">
        <v>41</v>
      </c>
      <c r="G2461" s="35">
        <v>2</v>
      </c>
      <c r="H2461" s="35" t="s">
        <v>20161</v>
      </c>
      <c r="I2461" s="35" t="s">
        <v>20162</v>
      </c>
      <c r="J2461" s="33" t="str">
        <f t="shared" si="38"/>
        <v>https://doi.org/10.1002/prs.12329</v>
      </c>
    </row>
    <row r="2462" spans="1:10" ht="47.5" customHeight="1" x14ac:dyDescent="0.35">
      <c r="A2462" s="31">
        <v>2461</v>
      </c>
      <c r="B2462" s="35">
        <v>2022</v>
      </c>
      <c r="C2462" s="34" t="s">
        <v>6030</v>
      </c>
      <c r="D2462" s="34" t="s">
        <v>20163</v>
      </c>
      <c r="E2462" s="97" t="s">
        <v>20164</v>
      </c>
      <c r="F2462" s="35">
        <v>41</v>
      </c>
      <c r="G2462" s="35">
        <v>2</v>
      </c>
      <c r="H2462" s="35" t="s">
        <v>20165</v>
      </c>
      <c r="I2462" s="35" t="s">
        <v>20166</v>
      </c>
      <c r="J2462" s="33" t="str">
        <f t="shared" si="38"/>
        <v>https://doi.org/10.1002/prs.12307</v>
      </c>
    </row>
    <row r="2463" spans="1:10" ht="47.5" customHeight="1" x14ac:dyDescent="0.35">
      <c r="A2463" s="31">
        <v>2462</v>
      </c>
      <c r="B2463" s="35">
        <v>2022</v>
      </c>
      <c r="C2463" s="34" t="s">
        <v>6030</v>
      </c>
      <c r="D2463" s="34" t="s">
        <v>20167</v>
      </c>
      <c r="E2463" s="97" t="s">
        <v>20168</v>
      </c>
      <c r="F2463" s="35">
        <v>41</v>
      </c>
      <c r="G2463" s="35">
        <v>2</v>
      </c>
      <c r="H2463" s="35" t="s">
        <v>20169</v>
      </c>
      <c r="I2463" s="35" t="s">
        <v>20170</v>
      </c>
      <c r="J2463" s="33" t="str">
        <f t="shared" si="38"/>
        <v>https://doi.org/10.1002/prs.12311</v>
      </c>
    </row>
    <row r="2464" spans="1:10" ht="47.5" customHeight="1" x14ac:dyDescent="0.35">
      <c r="A2464" s="31">
        <v>2463</v>
      </c>
      <c r="B2464" s="35">
        <v>2022</v>
      </c>
      <c r="C2464" s="34" t="s">
        <v>6030</v>
      </c>
      <c r="D2464" s="34" t="s">
        <v>20171</v>
      </c>
      <c r="E2464" s="97" t="s">
        <v>20172</v>
      </c>
      <c r="F2464" s="35">
        <v>41</v>
      </c>
      <c r="G2464" s="35">
        <v>2</v>
      </c>
      <c r="H2464" s="35" t="s">
        <v>20173</v>
      </c>
      <c r="I2464" s="35" t="s">
        <v>20174</v>
      </c>
      <c r="J2464" s="33" t="str">
        <f t="shared" si="38"/>
        <v>https://doi.org/10.1002/prs.12312</v>
      </c>
    </row>
    <row r="2465" spans="1:10" ht="47.5" customHeight="1" x14ac:dyDescent="0.35">
      <c r="A2465" s="31">
        <v>2464</v>
      </c>
      <c r="B2465" s="35">
        <v>2022</v>
      </c>
      <c r="C2465" s="34" t="s">
        <v>6030</v>
      </c>
      <c r="D2465" s="34" t="s">
        <v>20175</v>
      </c>
      <c r="E2465" s="97" t="s">
        <v>20176</v>
      </c>
      <c r="F2465" s="35">
        <v>41</v>
      </c>
      <c r="G2465" s="35">
        <v>2</v>
      </c>
      <c r="H2465" s="35" t="s">
        <v>20177</v>
      </c>
      <c r="I2465" s="35" t="s">
        <v>20178</v>
      </c>
      <c r="J2465" s="33" t="str">
        <f t="shared" si="38"/>
        <v>https://doi.org/10.1002/prs.12313</v>
      </c>
    </row>
    <row r="2466" spans="1:10" ht="47.5" customHeight="1" x14ac:dyDescent="0.35">
      <c r="A2466" s="31">
        <v>2465</v>
      </c>
      <c r="B2466" s="35">
        <v>2022</v>
      </c>
      <c r="C2466" s="34" t="s">
        <v>6030</v>
      </c>
      <c r="D2466" s="34" t="s">
        <v>20179</v>
      </c>
      <c r="E2466" s="97" t="s">
        <v>20180</v>
      </c>
      <c r="F2466" s="35">
        <v>41</v>
      </c>
      <c r="G2466" s="35">
        <v>2</v>
      </c>
      <c r="H2466" s="35" t="s">
        <v>20181</v>
      </c>
      <c r="I2466" s="35" t="s">
        <v>20182</v>
      </c>
      <c r="J2466" s="33" t="str">
        <f t="shared" si="38"/>
        <v>https://doi.org/10.1002/prs.12326</v>
      </c>
    </row>
    <row r="2467" spans="1:10" ht="47.5" customHeight="1" x14ac:dyDescent="0.35">
      <c r="A2467" s="31">
        <v>2466</v>
      </c>
      <c r="B2467" s="35">
        <v>2022</v>
      </c>
      <c r="C2467" s="34" t="s">
        <v>6030</v>
      </c>
      <c r="D2467" s="34" t="s">
        <v>20183</v>
      </c>
      <c r="E2467" s="97" t="s">
        <v>1553</v>
      </c>
      <c r="F2467" s="35">
        <v>41</v>
      </c>
      <c r="G2467" s="35">
        <v>2</v>
      </c>
      <c r="H2467" s="35" t="s">
        <v>20184</v>
      </c>
      <c r="I2467" s="35" t="s">
        <v>20185</v>
      </c>
      <c r="J2467" s="33" t="str">
        <f t="shared" si="38"/>
        <v>https://doi.org/10.1002/prs.12368</v>
      </c>
    </row>
    <row r="2468" spans="1:10" ht="47.5" customHeight="1" x14ac:dyDescent="0.35">
      <c r="A2468" s="31">
        <v>2467</v>
      </c>
      <c r="B2468" s="35">
        <v>2022</v>
      </c>
      <c r="C2468" s="34" t="s">
        <v>6030</v>
      </c>
      <c r="D2468" s="34" t="s">
        <v>20186</v>
      </c>
      <c r="E2468" s="97" t="s">
        <v>20187</v>
      </c>
      <c r="F2468" s="35">
        <v>41</v>
      </c>
      <c r="G2468" s="35">
        <v>3</v>
      </c>
      <c r="H2468" s="35" t="s">
        <v>20188</v>
      </c>
      <c r="I2468" s="35" t="s">
        <v>20189</v>
      </c>
      <c r="J2468" s="33" t="str">
        <f t="shared" si="38"/>
        <v>https://doi.org/10.1002/prs.12401</v>
      </c>
    </row>
    <row r="2469" spans="1:10" ht="47.5" customHeight="1" x14ac:dyDescent="0.35">
      <c r="A2469" s="31">
        <v>2468</v>
      </c>
      <c r="B2469" s="35">
        <v>2022</v>
      </c>
      <c r="C2469" s="34" t="s">
        <v>6030</v>
      </c>
      <c r="D2469" s="34" t="s">
        <v>20190</v>
      </c>
      <c r="E2469" s="97" t="s">
        <v>20191</v>
      </c>
      <c r="F2469" s="35">
        <v>41</v>
      </c>
      <c r="G2469" s="35">
        <v>3</v>
      </c>
      <c r="H2469" s="35" t="s">
        <v>20192</v>
      </c>
      <c r="I2469" s="35" t="s">
        <v>20193</v>
      </c>
      <c r="J2469" s="33" t="str">
        <f t="shared" si="38"/>
        <v>https://doi.org/10.1002/prs.12386</v>
      </c>
    </row>
    <row r="2470" spans="1:10" ht="47.5" customHeight="1" x14ac:dyDescent="0.35">
      <c r="A2470" s="31">
        <v>2469</v>
      </c>
      <c r="B2470" s="35">
        <v>2022</v>
      </c>
      <c r="C2470" s="34" t="s">
        <v>6030</v>
      </c>
      <c r="D2470" s="34" t="s">
        <v>20194</v>
      </c>
      <c r="E2470" s="97" t="s">
        <v>20195</v>
      </c>
      <c r="F2470" s="35">
        <v>41</v>
      </c>
      <c r="G2470" s="35">
        <v>3</v>
      </c>
      <c r="H2470" s="35" t="s">
        <v>20196</v>
      </c>
      <c r="I2470" s="35" t="s">
        <v>20197</v>
      </c>
      <c r="J2470" s="33" t="str">
        <f t="shared" si="38"/>
        <v>https://doi.org/10.1002/prs.12366</v>
      </c>
    </row>
    <row r="2471" spans="1:10" ht="47.5" customHeight="1" x14ac:dyDescent="0.35">
      <c r="A2471" s="31">
        <v>2470</v>
      </c>
      <c r="B2471" s="35">
        <v>2022</v>
      </c>
      <c r="C2471" s="34" t="s">
        <v>6030</v>
      </c>
      <c r="D2471" s="34" t="s">
        <v>20198</v>
      </c>
      <c r="E2471" s="97" t="s">
        <v>20199</v>
      </c>
      <c r="F2471" s="35">
        <v>41</v>
      </c>
      <c r="G2471" s="35">
        <v>3</v>
      </c>
      <c r="H2471" s="35" t="s">
        <v>20200</v>
      </c>
      <c r="I2471" s="35" t="s">
        <v>20201</v>
      </c>
      <c r="J2471" s="33" t="str">
        <f t="shared" si="38"/>
        <v>https://doi.org/10.1002/prs.12365</v>
      </c>
    </row>
    <row r="2472" spans="1:10" ht="47.5" customHeight="1" x14ac:dyDescent="0.35">
      <c r="A2472" s="31">
        <v>2471</v>
      </c>
      <c r="B2472" s="35">
        <v>2022</v>
      </c>
      <c r="C2472" s="34" t="s">
        <v>6030</v>
      </c>
      <c r="D2472" s="34" t="s">
        <v>20202</v>
      </c>
      <c r="E2472" s="97" t="s">
        <v>20203</v>
      </c>
      <c r="F2472" s="35">
        <v>41</v>
      </c>
      <c r="G2472" s="35">
        <v>3</v>
      </c>
      <c r="H2472" s="35" t="s">
        <v>20204</v>
      </c>
      <c r="I2472" s="35" t="s">
        <v>20205</v>
      </c>
      <c r="J2472" s="33" t="str">
        <f t="shared" si="38"/>
        <v>https://doi.org/10.1002/prs.12384</v>
      </c>
    </row>
    <row r="2473" spans="1:10" ht="47.5" customHeight="1" x14ac:dyDescent="0.35">
      <c r="A2473" s="31">
        <v>2472</v>
      </c>
      <c r="B2473" s="35">
        <v>2022</v>
      </c>
      <c r="C2473" s="34" t="s">
        <v>6030</v>
      </c>
      <c r="D2473" s="34" t="s">
        <v>20206</v>
      </c>
      <c r="E2473" s="97" t="s">
        <v>20207</v>
      </c>
      <c r="F2473" s="35">
        <v>41</v>
      </c>
      <c r="G2473" s="35">
        <v>3</v>
      </c>
      <c r="H2473" s="35" t="s">
        <v>20208</v>
      </c>
      <c r="I2473" s="35" t="s">
        <v>20209</v>
      </c>
      <c r="J2473" s="33" t="str">
        <f t="shared" si="38"/>
        <v>https://doi.org/10.1002/prs.12385</v>
      </c>
    </row>
    <row r="2474" spans="1:10" ht="47.5" customHeight="1" x14ac:dyDescent="0.35">
      <c r="A2474" s="31">
        <v>2473</v>
      </c>
      <c r="B2474" s="35">
        <v>2022</v>
      </c>
      <c r="C2474" s="34" t="s">
        <v>6030</v>
      </c>
      <c r="D2474" s="34" t="s">
        <v>20210</v>
      </c>
      <c r="E2474" s="97" t="s">
        <v>20211</v>
      </c>
      <c r="F2474" s="35">
        <v>41</v>
      </c>
      <c r="G2474" s="35">
        <v>3</v>
      </c>
      <c r="H2474" s="35" t="s">
        <v>20212</v>
      </c>
      <c r="I2474" s="35" t="s">
        <v>20213</v>
      </c>
      <c r="J2474" s="33" t="str">
        <f t="shared" si="38"/>
        <v>https://doi.org/10.1002/prs.12387</v>
      </c>
    </row>
    <row r="2475" spans="1:10" ht="47.5" customHeight="1" x14ac:dyDescent="0.35">
      <c r="A2475" s="31">
        <v>2474</v>
      </c>
      <c r="B2475" s="35">
        <v>2022</v>
      </c>
      <c r="C2475" s="34" t="s">
        <v>6030</v>
      </c>
      <c r="D2475" s="34" t="s">
        <v>20214</v>
      </c>
      <c r="E2475" s="97" t="s">
        <v>20215</v>
      </c>
      <c r="F2475" s="35">
        <v>41</v>
      </c>
      <c r="G2475" s="35">
        <v>3</v>
      </c>
      <c r="H2475" s="35" t="s">
        <v>20216</v>
      </c>
      <c r="I2475" s="35" t="s">
        <v>20217</v>
      </c>
      <c r="J2475" s="33" t="str">
        <f t="shared" si="38"/>
        <v>https://doi.org/10.1002/prs.12408</v>
      </c>
    </row>
    <row r="2476" spans="1:10" ht="47.5" customHeight="1" x14ac:dyDescent="0.35">
      <c r="A2476" s="31">
        <v>2475</v>
      </c>
      <c r="B2476" s="35">
        <v>2022</v>
      </c>
      <c r="C2476" s="34" t="s">
        <v>6030</v>
      </c>
      <c r="D2476" s="34" t="s">
        <v>20218</v>
      </c>
      <c r="E2476" s="97" t="s">
        <v>20219</v>
      </c>
      <c r="F2476" s="35">
        <v>41</v>
      </c>
      <c r="G2476" s="35">
        <v>3</v>
      </c>
      <c r="H2476" s="35" t="s">
        <v>20220</v>
      </c>
      <c r="I2476" s="35" t="s">
        <v>20221</v>
      </c>
      <c r="J2476" s="33" t="str">
        <f t="shared" si="38"/>
        <v>https://doi.org/10.1002/prs.12309</v>
      </c>
    </row>
    <row r="2477" spans="1:10" ht="47.5" customHeight="1" x14ac:dyDescent="0.35">
      <c r="A2477" s="31">
        <v>2476</v>
      </c>
      <c r="B2477" s="35">
        <v>2022</v>
      </c>
      <c r="C2477" s="34" t="s">
        <v>6030</v>
      </c>
      <c r="D2477" s="34" t="s">
        <v>20222</v>
      </c>
      <c r="E2477" s="97" t="s">
        <v>20223</v>
      </c>
      <c r="F2477" s="35">
        <v>41</v>
      </c>
      <c r="G2477" s="35">
        <v>3</v>
      </c>
      <c r="H2477" s="35" t="s">
        <v>20224</v>
      </c>
      <c r="I2477" s="35" t="s">
        <v>20225</v>
      </c>
      <c r="J2477" s="33" t="str">
        <f t="shared" si="38"/>
        <v>https://doi.org/10.1002/prs.12354</v>
      </c>
    </row>
    <row r="2478" spans="1:10" ht="47.5" customHeight="1" x14ac:dyDescent="0.35">
      <c r="A2478" s="31">
        <v>2477</v>
      </c>
      <c r="B2478" s="35">
        <v>2022</v>
      </c>
      <c r="C2478" s="34" t="s">
        <v>6030</v>
      </c>
      <c r="D2478" s="34" t="s">
        <v>20226</v>
      </c>
      <c r="E2478" s="97" t="s">
        <v>20227</v>
      </c>
      <c r="F2478" s="35">
        <v>41</v>
      </c>
      <c r="G2478" s="35">
        <v>3</v>
      </c>
      <c r="H2478" s="35" t="s">
        <v>20228</v>
      </c>
      <c r="I2478" s="35" t="s">
        <v>20229</v>
      </c>
      <c r="J2478" s="33" t="str">
        <f t="shared" si="38"/>
        <v>https://doi.org/10.1002/prs.12339</v>
      </c>
    </row>
    <row r="2479" spans="1:10" ht="47.5" customHeight="1" x14ac:dyDescent="0.35">
      <c r="A2479" s="31">
        <v>2478</v>
      </c>
      <c r="B2479" s="35">
        <v>2022</v>
      </c>
      <c r="C2479" s="34" t="s">
        <v>6030</v>
      </c>
      <c r="D2479" s="34" t="s">
        <v>20230</v>
      </c>
      <c r="E2479" s="97" t="s">
        <v>20231</v>
      </c>
      <c r="F2479" s="35">
        <v>41</v>
      </c>
      <c r="G2479" s="35">
        <v>3</v>
      </c>
      <c r="H2479" s="35" t="s">
        <v>20232</v>
      </c>
      <c r="I2479" s="35" t="s">
        <v>20233</v>
      </c>
      <c r="J2479" s="33" t="str">
        <f t="shared" si="38"/>
        <v>https://doi.org/10.1002/prs.12362</v>
      </c>
    </row>
    <row r="2480" spans="1:10" ht="47.5" customHeight="1" x14ac:dyDescent="0.35">
      <c r="A2480" s="31">
        <v>2479</v>
      </c>
      <c r="B2480" s="35">
        <v>2022</v>
      </c>
      <c r="C2480" s="34" t="s">
        <v>6030</v>
      </c>
      <c r="D2480" s="34" t="s">
        <v>20234</v>
      </c>
      <c r="E2480" s="97" t="s">
        <v>20235</v>
      </c>
      <c r="F2480" s="35">
        <v>41</v>
      </c>
      <c r="G2480" s="35">
        <v>3</v>
      </c>
      <c r="H2480" s="35" t="s">
        <v>20236</v>
      </c>
      <c r="I2480" s="35" t="s">
        <v>20237</v>
      </c>
      <c r="J2480" s="33" t="str">
        <f t="shared" si="38"/>
        <v>https://doi.org/10.1002/prs.12341</v>
      </c>
    </row>
    <row r="2481" spans="1:10" ht="47.5" customHeight="1" x14ac:dyDescent="0.35">
      <c r="A2481" s="31">
        <v>2480</v>
      </c>
      <c r="B2481" s="35">
        <v>2022</v>
      </c>
      <c r="C2481" s="34" t="s">
        <v>6030</v>
      </c>
      <c r="D2481" s="34" t="s">
        <v>20238</v>
      </c>
      <c r="E2481" s="97" t="s">
        <v>20239</v>
      </c>
      <c r="F2481" s="35">
        <v>41</v>
      </c>
      <c r="G2481" s="35">
        <v>3</v>
      </c>
      <c r="H2481" s="35" t="s">
        <v>20240</v>
      </c>
      <c r="I2481" s="35" t="s">
        <v>20241</v>
      </c>
      <c r="J2481" s="33" t="str">
        <f t="shared" si="38"/>
        <v>https://doi.org/10.1002/prs.12388</v>
      </c>
    </row>
    <row r="2482" spans="1:10" ht="47.5" customHeight="1" x14ac:dyDescent="0.35">
      <c r="A2482" s="31">
        <v>2481</v>
      </c>
      <c r="B2482" s="35">
        <v>2022</v>
      </c>
      <c r="C2482" s="34" t="s">
        <v>6030</v>
      </c>
      <c r="D2482" s="34" t="s">
        <v>20242</v>
      </c>
      <c r="E2482" s="97" t="s">
        <v>20243</v>
      </c>
      <c r="F2482" s="35">
        <v>41</v>
      </c>
      <c r="G2482" s="35">
        <v>3</v>
      </c>
      <c r="H2482" s="35" t="s">
        <v>20244</v>
      </c>
      <c r="I2482" s="35" t="s">
        <v>20245</v>
      </c>
      <c r="J2482" s="33" t="str">
        <f t="shared" si="38"/>
        <v>https://doi.org/10.1002/prs.12402</v>
      </c>
    </row>
    <row r="2483" spans="1:10" ht="47.5" customHeight="1" x14ac:dyDescent="0.35">
      <c r="A2483" s="31">
        <v>2482</v>
      </c>
      <c r="B2483" s="35">
        <v>2022</v>
      </c>
      <c r="C2483" s="34" t="s">
        <v>6030</v>
      </c>
      <c r="D2483" s="34" t="s">
        <v>20246</v>
      </c>
      <c r="E2483" s="97" t="s">
        <v>7978</v>
      </c>
      <c r="F2483" s="35">
        <v>41</v>
      </c>
      <c r="G2483" s="35">
        <v>3</v>
      </c>
      <c r="H2483" s="35" t="s">
        <v>20247</v>
      </c>
      <c r="I2483" s="35" t="s">
        <v>20248</v>
      </c>
      <c r="J2483" s="33" t="str">
        <f t="shared" si="38"/>
        <v>https://doi.org/10.1002/prs.12358</v>
      </c>
    </row>
    <row r="2484" spans="1:10" ht="47.5" customHeight="1" x14ac:dyDescent="0.35">
      <c r="A2484" s="31">
        <v>2483</v>
      </c>
      <c r="B2484" s="35">
        <v>2022</v>
      </c>
      <c r="C2484" s="34" t="s">
        <v>6030</v>
      </c>
      <c r="D2484" s="34" t="s">
        <v>20249</v>
      </c>
      <c r="E2484" s="97" t="s">
        <v>20250</v>
      </c>
      <c r="F2484" s="35">
        <v>41</v>
      </c>
      <c r="G2484" s="35">
        <v>3</v>
      </c>
      <c r="H2484" s="35" t="s">
        <v>20251</v>
      </c>
      <c r="I2484" s="35" t="s">
        <v>20252</v>
      </c>
      <c r="J2484" s="33" t="str">
        <f t="shared" si="38"/>
        <v>https://doi.org/10.1002/prs.12333</v>
      </c>
    </row>
    <row r="2485" spans="1:10" ht="47.5" customHeight="1" x14ac:dyDescent="0.35">
      <c r="A2485" s="31">
        <v>2484</v>
      </c>
      <c r="B2485" s="35">
        <v>2022</v>
      </c>
      <c r="C2485" s="34" t="s">
        <v>6030</v>
      </c>
      <c r="D2485" s="34" t="s">
        <v>20253</v>
      </c>
      <c r="E2485" s="97" t="s">
        <v>20254</v>
      </c>
      <c r="F2485" s="35">
        <v>41</v>
      </c>
      <c r="G2485" s="35">
        <v>3</v>
      </c>
      <c r="H2485" s="35" t="s">
        <v>20255</v>
      </c>
      <c r="I2485" s="35" t="s">
        <v>20256</v>
      </c>
      <c r="J2485" s="33" t="str">
        <f t="shared" si="38"/>
        <v>https://doi.org/10.1002/prs.12396</v>
      </c>
    </row>
    <row r="2486" spans="1:10" ht="47.5" customHeight="1" x14ac:dyDescent="0.35">
      <c r="A2486" s="31">
        <v>2485</v>
      </c>
      <c r="B2486" s="35">
        <v>2022</v>
      </c>
      <c r="C2486" s="34" t="s">
        <v>6030</v>
      </c>
      <c r="D2486" s="34" t="s">
        <v>20257</v>
      </c>
      <c r="E2486" s="97" t="s">
        <v>20258</v>
      </c>
      <c r="F2486" s="35">
        <v>41</v>
      </c>
      <c r="G2486" s="35">
        <v>3</v>
      </c>
      <c r="H2486" s="35" t="s">
        <v>20259</v>
      </c>
      <c r="I2486" s="35" t="s">
        <v>20260</v>
      </c>
      <c r="J2486" s="33" t="str">
        <f t="shared" si="38"/>
        <v>https://doi.org/10.1002/prs.12335</v>
      </c>
    </row>
    <row r="2487" spans="1:10" ht="47.5" customHeight="1" x14ac:dyDescent="0.35">
      <c r="A2487" s="31">
        <v>2486</v>
      </c>
      <c r="B2487" s="35">
        <v>2022</v>
      </c>
      <c r="C2487" s="34" t="s">
        <v>6030</v>
      </c>
      <c r="D2487" s="34" t="s">
        <v>20261</v>
      </c>
      <c r="E2487" s="97" t="s">
        <v>20262</v>
      </c>
      <c r="F2487" s="35">
        <v>41</v>
      </c>
      <c r="G2487" s="35">
        <v>3</v>
      </c>
      <c r="H2487" s="35" t="s">
        <v>20263</v>
      </c>
      <c r="I2487" s="35" t="s">
        <v>20264</v>
      </c>
      <c r="J2487" s="33" t="str">
        <f t="shared" si="38"/>
        <v>https://doi.org/10.1002/prs.12394</v>
      </c>
    </row>
    <row r="2488" spans="1:10" ht="47.5" customHeight="1" x14ac:dyDescent="0.35">
      <c r="A2488" s="31">
        <v>2487</v>
      </c>
      <c r="B2488" s="35">
        <v>2022</v>
      </c>
      <c r="C2488" s="34" t="s">
        <v>6030</v>
      </c>
      <c r="D2488" s="34" t="s">
        <v>20265</v>
      </c>
      <c r="E2488" s="97" t="s">
        <v>20266</v>
      </c>
      <c r="F2488" s="35">
        <v>41</v>
      </c>
      <c r="G2488" s="35">
        <v>3</v>
      </c>
      <c r="H2488" s="35" t="s">
        <v>20267</v>
      </c>
      <c r="I2488" s="35" t="s">
        <v>20268</v>
      </c>
      <c r="J2488" s="33" t="str">
        <f t="shared" si="38"/>
        <v>https://doi.org/10.1002/prs.12405</v>
      </c>
    </row>
    <row r="2489" spans="1:10" ht="47.5" customHeight="1" x14ac:dyDescent="0.35">
      <c r="A2489" s="31">
        <v>2488</v>
      </c>
      <c r="B2489" s="35">
        <v>2022</v>
      </c>
      <c r="C2489" s="34" t="s">
        <v>6030</v>
      </c>
      <c r="D2489" s="34" t="s">
        <v>20269</v>
      </c>
      <c r="E2489" s="97" t="s">
        <v>20270</v>
      </c>
      <c r="F2489" s="35">
        <v>41</v>
      </c>
      <c r="G2489" s="35">
        <v>3</v>
      </c>
      <c r="H2489" s="35" t="s">
        <v>20271</v>
      </c>
      <c r="I2489" s="35" t="s">
        <v>20272</v>
      </c>
      <c r="J2489" s="33" t="str">
        <f t="shared" si="38"/>
        <v>https://doi.org/10.1002/prs.12332</v>
      </c>
    </row>
    <row r="2490" spans="1:10" ht="47.5" customHeight="1" x14ac:dyDescent="0.35">
      <c r="A2490" s="31">
        <v>2489</v>
      </c>
      <c r="B2490" s="35">
        <v>2022</v>
      </c>
      <c r="C2490" s="34" t="s">
        <v>6030</v>
      </c>
      <c r="D2490" s="34" t="s">
        <v>20273</v>
      </c>
      <c r="E2490" s="97" t="s">
        <v>20274</v>
      </c>
      <c r="F2490" s="35">
        <v>41</v>
      </c>
      <c r="G2490" s="35">
        <v>3</v>
      </c>
      <c r="H2490" s="35" t="s">
        <v>20275</v>
      </c>
      <c r="I2490" s="35" t="s">
        <v>20276</v>
      </c>
      <c r="J2490" s="33" t="str">
        <f t="shared" si="38"/>
        <v>https://doi.org/10.1002/prs.12371</v>
      </c>
    </row>
    <row r="2491" spans="1:10" ht="47.5" customHeight="1" x14ac:dyDescent="0.35">
      <c r="A2491" s="31">
        <v>2490</v>
      </c>
      <c r="B2491" s="35">
        <v>2022</v>
      </c>
      <c r="C2491" s="34" t="s">
        <v>6030</v>
      </c>
      <c r="D2491" s="34" t="s">
        <v>20277</v>
      </c>
      <c r="E2491" s="97" t="s">
        <v>20278</v>
      </c>
      <c r="F2491" s="35">
        <v>41</v>
      </c>
      <c r="G2491" s="35">
        <v>3</v>
      </c>
      <c r="H2491" s="35" t="s">
        <v>20279</v>
      </c>
      <c r="I2491" s="35" t="s">
        <v>20280</v>
      </c>
      <c r="J2491" s="33" t="str">
        <f t="shared" si="38"/>
        <v>https://doi.org/10.1002/prs.12398</v>
      </c>
    </row>
    <row r="2492" spans="1:10" ht="47.5" customHeight="1" x14ac:dyDescent="0.35">
      <c r="A2492" s="31">
        <v>2491</v>
      </c>
      <c r="B2492" s="35">
        <v>2022</v>
      </c>
      <c r="C2492" s="34" t="s">
        <v>6030</v>
      </c>
      <c r="D2492" s="34" t="s">
        <v>20281</v>
      </c>
      <c r="E2492" s="97" t="s">
        <v>20282</v>
      </c>
      <c r="F2492" s="35">
        <v>41</v>
      </c>
      <c r="G2492" s="35">
        <v>3</v>
      </c>
      <c r="H2492" s="35" t="s">
        <v>20283</v>
      </c>
      <c r="I2492" s="35" t="s">
        <v>20284</v>
      </c>
      <c r="J2492" s="33" t="str">
        <f t="shared" si="38"/>
        <v>https://doi.org/10.1002/prs.12340</v>
      </c>
    </row>
    <row r="2493" spans="1:10" ht="47.5" customHeight="1" x14ac:dyDescent="0.35">
      <c r="A2493" s="31">
        <v>2492</v>
      </c>
      <c r="B2493" s="35">
        <v>2022</v>
      </c>
      <c r="C2493" s="34" t="s">
        <v>6030</v>
      </c>
      <c r="D2493" s="34" t="s">
        <v>20285</v>
      </c>
      <c r="E2493" s="97" t="s">
        <v>8120</v>
      </c>
      <c r="F2493" s="35">
        <v>41</v>
      </c>
      <c r="G2493" s="35">
        <v>3</v>
      </c>
      <c r="H2493" s="35" t="s">
        <v>20286</v>
      </c>
      <c r="I2493" s="35" t="s">
        <v>20287</v>
      </c>
      <c r="J2493" s="33" t="str">
        <f t="shared" si="38"/>
        <v>https://doi.org/10.1002/prs.12400</v>
      </c>
    </row>
    <row r="2494" spans="1:10" ht="47.5" customHeight="1" x14ac:dyDescent="0.35">
      <c r="A2494" s="31">
        <v>2493</v>
      </c>
      <c r="B2494" s="35">
        <v>2022</v>
      </c>
      <c r="C2494" s="34" t="s">
        <v>6030</v>
      </c>
      <c r="D2494" s="34" t="s">
        <v>20288</v>
      </c>
      <c r="E2494" s="97" t="s">
        <v>1553</v>
      </c>
      <c r="F2494" s="35">
        <v>41</v>
      </c>
      <c r="G2494" s="35">
        <v>3</v>
      </c>
      <c r="H2494" s="35" t="s">
        <v>20289</v>
      </c>
      <c r="I2494" s="35" t="s">
        <v>20290</v>
      </c>
      <c r="J2494" s="33" t="str">
        <f t="shared" si="38"/>
        <v>https://doi.org/10.1002/prs.12406</v>
      </c>
    </row>
    <row r="2495" spans="1:10" ht="47.5" customHeight="1" x14ac:dyDescent="0.35">
      <c r="A2495" s="31">
        <v>2494</v>
      </c>
      <c r="B2495" s="35">
        <v>2022</v>
      </c>
      <c r="C2495" s="34" t="s">
        <v>6030</v>
      </c>
      <c r="D2495" s="34" t="s">
        <v>20291</v>
      </c>
      <c r="E2495" s="97" t="s">
        <v>7076</v>
      </c>
      <c r="F2495" s="35">
        <v>41</v>
      </c>
      <c r="G2495" s="35">
        <v>4</v>
      </c>
      <c r="H2495" s="35" t="s">
        <v>20292</v>
      </c>
      <c r="I2495" s="35" t="s">
        <v>20293</v>
      </c>
      <c r="J2495" s="33" t="str">
        <f t="shared" si="38"/>
        <v>https://doi.org/10.1002/prs.12426</v>
      </c>
    </row>
    <row r="2496" spans="1:10" ht="47.5" customHeight="1" x14ac:dyDescent="0.35">
      <c r="A2496" s="31">
        <v>2495</v>
      </c>
      <c r="B2496" s="35">
        <v>2022</v>
      </c>
      <c r="C2496" s="34" t="s">
        <v>6030</v>
      </c>
      <c r="D2496" s="34" t="s">
        <v>20294</v>
      </c>
      <c r="E2496" s="97" t="s">
        <v>20295</v>
      </c>
      <c r="F2496" s="35">
        <v>41</v>
      </c>
      <c r="G2496" s="35">
        <v>4</v>
      </c>
      <c r="H2496" s="35" t="s">
        <v>20296</v>
      </c>
      <c r="I2496" s="35" t="s">
        <v>20297</v>
      </c>
      <c r="J2496" s="33" t="str">
        <f t="shared" si="38"/>
        <v>https://doi.org/10.1002/prs.12425</v>
      </c>
    </row>
    <row r="2497" spans="1:10" ht="47.5" customHeight="1" x14ac:dyDescent="0.35">
      <c r="A2497" s="31">
        <v>2496</v>
      </c>
      <c r="B2497" s="35">
        <v>2022</v>
      </c>
      <c r="C2497" s="34" t="s">
        <v>6030</v>
      </c>
      <c r="D2497" s="34" t="s">
        <v>20298</v>
      </c>
      <c r="E2497" s="97" t="s">
        <v>8635</v>
      </c>
      <c r="F2497" s="35">
        <v>41</v>
      </c>
      <c r="G2497" s="35">
        <v>4</v>
      </c>
      <c r="H2497" s="35" t="s">
        <v>20299</v>
      </c>
      <c r="I2497" s="35" t="s">
        <v>20300</v>
      </c>
      <c r="J2497" s="33" t="str">
        <f t="shared" si="38"/>
        <v>https://doi.org/10.1002/prs.12392</v>
      </c>
    </row>
    <row r="2498" spans="1:10" ht="47.5" customHeight="1" x14ac:dyDescent="0.35">
      <c r="A2498" s="31">
        <v>2497</v>
      </c>
      <c r="B2498" s="35">
        <v>2022</v>
      </c>
      <c r="C2498" s="34" t="s">
        <v>6030</v>
      </c>
      <c r="D2498" s="34" t="s">
        <v>20301</v>
      </c>
      <c r="E2498" s="97" t="s">
        <v>19368</v>
      </c>
      <c r="F2498" s="35">
        <v>41</v>
      </c>
      <c r="G2498" s="35">
        <v>4</v>
      </c>
      <c r="H2498" s="35" t="s">
        <v>20302</v>
      </c>
      <c r="I2498" s="35" t="s">
        <v>20303</v>
      </c>
      <c r="J2498" s="33" t="str">
        <f t="shared" si="38"/>
        <v>https://doi.org/10.1002/prs.12409</v>
      </c>
    </row>
    <row r="2499" spans="1:10" ht="47.5" customHeight="1" x14ac:dyDescent="0.35">
      <c r="A2499" s="31">
        <v>2498</v>
      </c>
      <c r="B2499" s="35">
        <v>2022</v>
      </c>
      <c r="C2499" s="34" t="s">
        <v>6030</v>
      </c>
      <c r="D2499" s="34" t="s">
        <v>20304</v>
      </c>
      <c r="E2499" s="97" t="s">
        <v>19574</v>
      </c>
      <c r="F2499" s="35">
        <v>41</v>
      </c>
      <c r="G2499" s="35">
        <v>4</v>
      </c>
      <c r="H2499" s="35" t="s">
        <v>20305</v>
      </c>
      <c r="I2499" s="35" t="s">
        <v>20306</v>
      </c>
      <c r="J2499" s="33" t="str">
        <f t="shared" ref="J2499:J2562" si="39">HYPERLINK(I2499)</f>
        <v>https://doi.org/10.1002/prs.12360</v>
      </c>
    </row>
    <row r="2500" spans="1:10" ht="47.5" customHeight="1" x14ac:dyDescent="0.35">
      <c r="A2500" s="31">
        <v>2499</v>
      </c>
      <c r="B2500" s="35">
        <v>2022</v>
      </c>
      <c r="C2500" s="34" t="s">
        <v>6030</v>
      </c>
      <c r="D2500" s="34" t="s">
        <v>20307</v>
      </c>
      <c r="E2500" s="97" t="s">
        <v>8008</v>
      </c>
      <c r="F2500" s="35">
        <v>41</v>
      </c>
      <c r="G2500" s="35">
        <v>4</v>
      </c>
      <c r="H2500" s="35" t="s">
        <v>20308</v>
      </c>
      <c r="I2500" s="35" t="s">
        <v>20309</v>
      </c>
      <c r="J2500" s="33" t="str">
        <f t="shared" si="39"/>
        <v>https://doi.org/10.1002/prs.12407</v>
      </c>
    </row>
    <row r="2501" spans="1:10" ht="47.5" customHeight="1" x14ac:dyDescent="0.35">
      <c r="A2501" s="31">
        <v>2500</v>
      </c>
      <c r="B2501" s="35">
        <v>2022</v>
      </c>
      <c r="C2501" s="34" t="s">
        <v>6030</v>
      </c>
      <c r="D2501" s="34" t="s">
        <v>20310</v>
      </c>
      <c r="E2501" s="97" t="s">
        <v>20311</v>
      </c>
      <c r="F2501" s="35">
        <v>41</v>
      </c>
      <c r="G2501" s="35">
        <v>4</v>
      </c>
      <c r="H2501" s="35" t="s">
        <v>20312</v>
      </c>
      <c r="I2501" s="35" t="s">
        <v>20313</v>
      </c>
      <c r="J2501" s="33" t="str">
        <f t="shared" si="39"/>
        <v>https://doi.org/10.1002/prs.12372</v>
      </c>
    </row>
    <row r="2502" spans="1:10" ht="47.5" customHeight="1" x14ac:dyDescent="0.35">
      <c r="A2502" s="31">
        <v>2501</v>
      </c>
      <c r="B2502" s="35">
        <v>2022</v>
      </c>
      <c r="C2502" s="34" t="s">
        <v>6030</v>
      </c>
      <c r="D2502" s="34" t="s">
        <v>20314</v>
      </c>
      <c r="E2502" s="97" t="s">
        <v>20315</v>
      </c>
      <c r="F2502" s="35">
        <v>41</v>
      </c>
      <c r="G2502" s="35">
        <v>4</v>
      </c>
      <c r="H2502" s="35" t="s">
        <v>20316</v>
      </c>
      <c r="I2502" s="35" t="s">
        <v>20317</v>
      </c>
      <c r="J2502" s="33" t="str">
        <f t="shared" si="39"/>
        <v>https://doi.org/10.1002/prs.12389</v>
      </c>
    </row>
    <row r="2503" spans="1:10" ht="47.5" customHeight="1" x14ac:dyDescent="0.35">
      <c r="A2503" s="31">
        <v>2502</v>
      </c>
      <c r="B2503" s="35">
        <v>2022</v>
      </c>
      <c r="C2503" s="34" t="s">
        <v>6030</v>
      </c>
      <c r="D2503" s="34" t="s">
        <v>20318</v>
      </c>
      <c r="E2503" s="97" t="s">
        <v>3155</v>
      </c>
      <c r="F2503" s="35">
        <v>41</v>
      </c>
      <c r="G2503" s="35">
        <v>4</v>
      </c>
      <c r="H2503" s="35" t="s">
        <v>20319</v>
      </c>
      <c r="I2503" s="35" t="s">
        <v>20320</v>
      </c>
      <c r="J2503" s="33" t="str">
        <f t="shared" si="39"/>
        <v>https://doi.org/10.1002/prs.12393</v>
      </c>
    </row>
    <row r="2504" spans="1:10" ht="47.5" customHeight="1" x14ac:dyDescent="0.35">
      <c r="A2504" s="31">
        <v>2503</v>
      </c>
      <c r="B2504" s="35">
        <v>2022</v>
      </c>
      <c r="C2504" s="34" t="s">
        <v>6030</v>
      </c>
      <c r="D2504" s="34" t="s">
        <v>20321</v>
      </c>
      <c r="E2504" s="97" t="s">
        <v>20322</v>
      </c>
      <c r="F2504" s="35">
        <v>41</v>
      </c>
      <c r="G2504" s="35">
        <v>4</v>
      </c>
      <c r="H2504" s="35" t="s">
        <v>20323</v>
      </c>
      <c r="I2504" s="35" t="s">
        <v>20324</v>
      </c>
      <c r="J2504" s="33" t="str">
        <f t="shared" si="39"/>
        <v>https://doi.org/10.1002/prs.12397</v>
      </c>
    </row>
    <row r="2505" spans="1:10" ht="47.5" customHeight="1" x14ac:dyDescent="0.35">
      <c r="A2505" s="31">
        <v>2504</v>
      </c>
      <c r="B2505" s="35">
        <v>2022</v>
      </c>
      <c r="C2505" s="34" t="s">
        <v>6030</v>
      </c>
      <c r="D2505" s="34" t="s">
        <v>20325</v>
      </c>
      <c r="E2505" s="97" t="s">
        <v>20326</v>
      </c>
      <c r="F2505" s="35">
        <v>41</v>
      </c>
      <c r="G2505" s="35">
        <v>4</v>
      </c>
      <c r="H2505" s="35" t="s">
        <v>20327</v>
      </c>
      <c r="I2505" s="35" t="s">
        <v>20328</v>
      </c>
      <c r="J2505" s="33" t="str">
        <f t="shared" si="39"/>
        <v>https://doi.org/10.1002/prs.12383</v>
      </c>
    </row>
    <row r="2506" spans="1:10" ht="47.5" customHeight="1" x14ac:dyDescent="0.35">
      <c r="A2506" s="31">
        <v>2505</v>
      </c>
      <c r="B2506" s="35">
        <v>2022</v>
      </c>
      <c r="C2506" s="34" t="s">
        <v>6030</v>
      </c>
      <c r="D2506" s="34" t="s">
        <v>20329</v>
      </c>
      <c r="E2506" s="97" t="s">
        <v>20330</v>
      </c>
      <c r="F2506" s="35">
        <v>41</v>
      </c>
      <c r="G2506" s="35">
        <v>4</v>
      </c>
      <c r="H2506" s="35" t="s">
        <v>20331</v>
      </c>
      <c r="I2506" s="35" t="s">
        <v>20332</v>
      </c>
      <c r="J2506" s="33" t="str">
        <f t="shared" si="39"/>
        <v>https://doi.org/10.1002/prs.12370</v>
      </c>
    </row>
    <row r="2507" spans="1:10" ht="47.5" customHeight="1" x14ac:dyDescent="0.35">
      <c r="A2507" s="31">
        <v>2506</v>
      </c>
      <c r="B2507" s="35">
        <v>2022</v>
      </c>
      <c r="C2507" s="34" t="s">
        <v>6030</v>
      </c>
      <c r="D2507" s="34" t="s">
        <v>20333</v>
      </c>
      <c r="E2507" s="97" t="s">
        <v>20334</v>
      </c>
      <c r="F2507" s="35">
        <v>41</v>
      </c>
      <c r="G2507" s="35">
        <v>4</v>
      </c>
      <c r="H2507" s="35" t="s">
        <v>20335</v>
      </c>
      <c r="I2507" s="35" t="s">
        <v>20336</v>
      </c>
      <c r="J2507" s="33" t="str">
        <f t="shared" si="39"/>
        <v>https://doi.org/10.1002/prs.12403</v>
      </c>
    </row>
    <row r="2508" spans="1:10" ht="47.5" customHeight="1" x14ac:dyDescent="0.35">
      <c r="A2508" s="31">
        <v>2507</v>
      </c>
      <c r="B2508" s="35">
        <v>2022</v>
      </c>
      <c r="C2508" s="34" t="s">
        <v>6030</v>
      </c>
      <c r="D2508" s="34" t="s">
        <v>20337</v>
      </c>
      <c r="E2508" s="97" t="s">
        <v>20338</v>
      </c>
      <c r="F2508" s="35">
        <v>41</v>
      </c>
      <c r="G2508" s="35">
        <v>4</v>
      </c>
      <c r="H2508" s="35" t="s">
        <v>20339</v>
      </c>
      <c r="I2508" s="35" t="s">
        <v>20340</v>
      </c>
      <c r="J2508" s="33" t="str">
        <f t="shared" si="39"/>
        <v>https://doi.org/10.1002/prs.12359</v>
      </c>
    </row>
    <row r="2509" spans="1:10" ht="47.5" customHeight="1" x14ac:dyDescent="0.35">
      <c r="A2509" s="31">
        <v>2508</v>
      </c>
      <c r="B2509" s="35">
        <v>2022</v>
      </c>
      <c r="C2509" s="34" t="s">
        <v>6030</v>
      </c>
      <c r="D2509" s="34" t="s">
        <v>20341</v>
      </c>
      <c r="E2509" s="97" t="s">
        <v>20342</v>
      </c>
      <c r="F2509" s="35">
        <v>41</v>
      </c>
      <c r="G2509" s="35">
        <v>4</v>
      </c>
      <c r="H2509" s="35" t="s">
        <v>20343</v>
      </c>
      <c r="I2509" s="35" t="s">
        <v>20344</v>
      </c>
      <c r="J2509" s="33" t="str">
        <f t="shared" si="39"/>
        <v>https://doi.org/10.1002/prs.12391</v>
      </c>
    </row>
    <row r="2510" spans="1:10" ht="47.5" customHeight="1" x14ac:dyDescent="0.35">
      <c r="A2510" s="31">
        <v>2509</v>
      </c>
      <c r="B2510" s="35">
        <v>2022</v>
      </c>
      <c r="C2510" s="34" t="s">
        <v>6030</v>
      </c>
      <c r="D2510" s="34" t="s">
        <v>20345</v>
      </c>
      <c r="E2510" s="97" t="s">
        <v>20346</v>
      </c>
      <c r="F2510" s="35">
        <v>41</v>
      </c>
      <c r="G2510" s="35">
        <v>4</v>
      </c>
      <c r="H2510" s="35" t="s">
        <v>20347</v>
      </c>
      <c r="I2510" s="35" t="s">
        <v>20348</v>
      </c>
      <c r="J2510" s="33" t="str">
        <f t="shared" si="39"/>
        <v>https://doi.org/10.1002/prs.12357</v>
      </c>
    </row>
    <row r="2511" spans="1:10" ht="47.5" customHeight="1" x14ac:dyDescent="0.35">
      <c r="A2511" s="31">
        <v>2510</v>
      </c>
      <c r="B2511" s="35">
        <v>2022</v>
      </c>
      <c r="C2511" s="34" t="s">
        <v>6030</v>
      </c>
      <c r="D2511" s="34" t="s">
        <v>20349</v>
      </c>
      <c r="E2511" s="97" t="s">
        <v>20350</v>
      </c>
      <c r="F2511" s="35">
        <v>41</v>
      </c>
      <c r="G2511" s="35">
        <v>4</v>
      </c>
      <c r="H2511" s="35" t="s">
        <v>20351</v>
      </c>
      <c r="I2511" s="35" t="s">
        <v>20352</v>
      </c>
      <c r="J2511" s="33" t="str">
        <f t="shared" si="39"/>
        <v>https://doi.org/10.1002/prs.12374</v>
      </c>
    </row>
    <row r="2512" spans="1:10" ht="47.5" customHeight="1" x14ac:dyDescent="0.35">
      <c r="A2512" s="31">
        <v>2511</v>
      </c>
      <c r="B2512" s="35">
        <v>2022</v>
      </c>
      <c r="C2512" s="34" t="s">
        <v>6030</v>
      </c>
      <c r="D2512" s="34" t="s">
        <v>20353</v>
      </c>
      <c r="E2512" s="97" t="s">
        <v>20354</v>
      </c>
      <c r="F2512" s="35">
        <v>41</v>
      </c>
      <c r="G2512" s="35">
        <v>4</v>
      </c>
      <c r="H2512" s="35" t="s">
        <v>20355</v>
      </c>
      <c r="I2512" s="35" t="s">
        <v>20356</v>
      </c>
      <c r="J2512" s="33" t="str">
        <f t="shared" si="39"/>
        <v>https://doi.org/10.1002/prs.12404</v>
      </c>
    </row>
    <row r="2513" spans="1:10" ht="47.5" customHeight="1" x14ac:dyDescent="0.35">
      <c r="A2513" s="31">
        <v>2512</v>
      </c>
      <c r="B2513" s="35">
        <v>2022</v>
      </c>
      <c r="C2513" s="34" t="s">
        <v>6030</v>
      </c>
      <c r="D2513" s="34" t="s">
        <v>20357</v>
      </c>
      <c r="E2513" s="97" t="s">
        <v>20358</v>
      </c>
      <c r="F2513" s="35">
        <v>41</v>
      </c>
      <c r="G2513" s="35">
        <v>4</v>
      </c>
      <c r="H2513" s="35" t="s">
        <v>20359</v>
      </c>
      <c r="I2513" s="35" t="s">
        <v>20360</v>
      </c>
      <c r="J2513" s="33" t="str">
        <f t="shared" si="39"/>
        <v>https://doi.org/10.1002/prs.12356</v>
      </c>
    </row>
    <row r="2514" spans="1:10" ht="47.5" customHeight="1" x14ac:dyDescent="0.35">
      <c r="A2514" s="31">
        <v>2513</v>
      </c>
      <c r="B2514" s="35">
        <v>2022</v>
      </c>
      <c r="C2514" s="34" t="s">
        <v>6030</v>
      </c>
      <c r="D2514" s="34" t="s">
        <v>20361</v>
      </c>
      <c r="E2514" s="97" t="s">
        <v>20362</v>
      </c>
      <c r="F2514" s="35">
        <v>41</v>
      </c>
      <c r="G2514" s="35">
        <v>4</v>
      </c>
      <c r="H2514" s="35" t="s">
        <v>20363</v>
      </c>
      <c r="I2514" s="35" t="s">
        <v>20364</v>
      </c>
      <c r="J2514" s="33" t="str">
        <f t="shared" si="39"/>
        <v>https://doi.org/10.1002/prs.12395</v>
      </c>
    </row>
    <row r="2515" spans="1:10" ht="47.5" customHeight="1" x14ac:dyDescent="0.35">
      <c r="A2515" s="31">
        <v>2514</v>
      </c>
      <c r="B2515" s="35">
        <v>2022</v>
      </c>
      <c r="C2515" s="34" t="s">
        <v>6030</v>
      </c>
      <c r="D2515" s="34" t="s">
        <v>20365</v>
      </c>
      <c r="E2515" s="97" t="s">
        <v>20366</v>
      </c>
      <c r="F2515" s="35">
        <v>41</v>
      </c>
      <c r="G2515" s="35">
        <v>4</v>
      </c>
      <c r="H2515" s="35" t="s">
        <v>20367</v>
      </c>
      <c r="I2515" s="35" t="s">
        <v>20368</v>
      </c>
      <c r="J2515" s="33" t="str">
        <f t="shared" si="39"/>
        <v>https://doi.org/10.1002/prs.12364</v>
      </c>
    </row>
    <row r="2516" spans="1:10" ht="47.5" customHeight="1" x14ac:dyDescent="0.35">
      <c r="A2516" s="31">
        <v>2515</v>
      </c>
      <c r="B2516" s="35">
        <v>2022</v>
      </c>
      <c r="C2516" s="34" t="s">
        <v>6030</v>
      </c>
      <c r="D2516" s="34" t="s">
        <v>20369</v>
      </c>
      <c r="E2516" s="97" t="s">
        <v>1553</v>
      </c>
      <c r="F2516" s="35">
        <v>41</v>
      </c>
      <c r="G2516" s="35">
        <v>4</v>
      </c>
      <c r="H2516" s="35" t="s">
        <v>20370</v>
      </c>
      <c r="I2516" s="35" t="s">
        <v>20371</v>
      </c>
      <c r="J2516" s="33" t="str">
        <f t="shared" si="39"/>
        <v>https://doi.org/10.1002/prs.12427</v>
      </c>
    </row>
    <row r="2517" spans="1:10" ht="47.5" customHeight="1" x14ac:dyDescent="0.35">
      <c r="A2517" s="31">
        <v>2516</v>
      </c>
      <c r="B2517" s="35">
        <v>2023</v>
      </c>
      <c r="C2517" s="34" t="s">
        <v>6030</v>
      </c>
      <c r="D2517" s="34" t="s">
        <v>20372</v>
      </c>
      <c r="E2517" s="97" t="s">
        <v>20373</v>
      </c>
      <c r="F2517" s="35">
        <v>42</v>
      </c>
      <c r="G2517" s="35">
        <v>1</v>
      </c>
      <c r="H2517" s="119" t="s">
        <v>20453</v>
      </c>
      <c r="I2517" s="35" t="s">
        <v>20374</v>
      </c>
      <c r="J2517" s="33" t="str">
        <f t="shared" si="39"/>
        <v>https://doi.org/10.1002/prs.12436</v>
      </c>
    </row>
    <row r="2518" spans="1:10" ht="47.5" customHeight="1" x14ac:dyDescent="0.35">
      <c r="A2518" s="31">
        <v>2517</v>
      </c>
      <c r="B2518" s="35">
        <v>2023</v>
      </c>
      <c r="C2518" s="34" t="s">
        <v>6030</v>
      </c>
      <c r="D2518" s="34" t="s">
        <v>20375</v>
      </c>
      <c r="E2518" s="97" t="s">
        <v>20376</v>
      </c>
      <c r="F2518" s="35">
        <v>42</v>
      </c>
      <c r="G2518" s="35">
        <v>1</v>
      </c>
      <c r="H2518" s="119" t="s">
        <v>20454</v>
      </c>
      <c r="I2518" s="35" t="s">
        <v>20377</v>
      </c>
      <c r="J2518" s="33" t="str">
        <f t="shared" si="39"/>
        <v>https://doi.org/10.1002/prs.12438</v>
      </c>
    </row>
    <row r="2519" spans="1:10" ht="47.5" customHeight="1" x14ac:dyDescent="0.35">
      <c r="A2519" s="31">
        <v>2518</v>
      </c>
      <c r="B2519" s="35">
        <v>2023</v>
      </c>
      <c r="C2519" s="34" t="s">
        <v>6030</v>
      </c>
      <c r="D2519" s="34" t="s">
        <v>20378</v>
      </c>
      <c r="E2519" s="97" t="s">
        <v>20379</v>
      </c>
      <c r="F2519" s="35">
        <v>42</v>
      </c>
      <c r="G2519" s="35">
        <v>1</v>
      </c>
      <c r="H2519" s="119" t="s">
        <v>20455</v>
      </c>
      <c r="I2519" s="35" t="s">
        <v>20380</v>
      </c>
      <c r="J2519" s="33" t="str">
        <f t="shared" si="39"/>
        <v>https://doi.org/10.1002/prs.12410</v>
      </c>
    </row>
    <row r="2520" spans="1:10" ht="47.5" customHeight="1" x14ac:dyDescent="0.35">
      <c r="A2520" s="31">
        <v>2519</v>
      </c>
      <c r="B2520" s="35">
        <v>2023</v>
      </c>
      <c r="C2520" s="34" t="s">
        <v>6030</v>
      </c>
      <c r="D2520" s="34" t="s">
        <v>20381</v>
      </c>
      <c r="E2520" s="97" t="s">
        <v>20382</v>
      </c>
      <c r="F2520" s="35">
        <v>42</v>
      </c>
      <c r="G2520" s="35">
        <v>1</v>
      </c>
      <c r="H2520" s="35" t="s">
        <v>14416</v>
      </c>
      <c r="I2520" s="35" t="s">
        <v>20383</v>
      </c>
      <c r="J2520" s="33" t="str">
        <f t="shared" si="39"/>
        <v>https://doi.org/10.1002/prs.12412</v>
      </c>
    </row>
    <row r="2521" spans="1:10" ht="47.5" customHeight="1" x14ac:dyDescent="0.35">
      <c r="A2521" s="31">
        <v>2520</v>
      </c>
      <c r="B2521" s="35">
        <v>2023</v>
      </c>
      <c r="C2521" s="34" t="s">
        <v>6030</v>
      </c>
      <c r="D2521" s="34" t="s">
        <v>20384</v>
      </c>
      <c r="E2521" s="97" t="s">
        <v>20385</v>
      </c>
      <c r="F2521" s="35">
        <v>42</v>
      </c>
      <c r="G2521" s="35">
        <v>1</v>
      </c>
      <c r="H2521" s="35" t="s">
        <v>14417</v>
      </c>
      <c r="I2521" s="35" t="s">
        <v>20386</v>
      </c>
      <c r="J2521" s="33" t="str">
        <f t="shared" si="39"/>
        <v>https://doi.org/10.1002/prs.12414</v>
      </c>
    </row>
    <row r="2522" spans="1:10" ht="47.5" customHeight="1" x14ac:dyDescent="0.35">
      <c r="A2522" s="31">
        <v>2521</v>
      </c>
      <c r="B2522" s="35">
        <v>2023</v>
      </c>
      <c r="C2522" s="34" t="s">
        <v>6030</v>
      </c>
      <c r="D2522" s="34" t="s">
        <v>20387</v>
      </c>
      <c r="E2522" s="97" t="s">
        <v>20388</v>
      </c>
      <c r="F2522" s="35">
        <v>42</v>
      </c>
      <c r="G2522" s="35">
        <v>1</v>
      </c>
      <c r="H2522" s="35" t="s">
        <v>20389</v>
      </c>
      <c r="I2522" s="35" t="s">
        <v>20390</v>
      </c>
      <c r="J2522" s="33" t="str">
        <f t="shared" si="39"/>
        <v>https://doi.org/10.1002/prs.12411</v>
      </c>
    </row>
    <row r="2523" spans="1:10" ht="47.5" customHeight="1" x14ac:dyDescent="0.35">
      <c r="A2523" s="31">
        <v>2522</v>
      </c>
      <c r="B2523" s="35">
        <v>2023</v>
      </c>
      <c r="C2523" s="34" t="s">
        <v>6030</v>
      </c>
      <c r="D2523" s="34" t="s">
        <v>20391</v>
      </c>
      <c r="E2523" s="97" t="s">
        <v>20392</v>
      </c>
      <c r="F2523" s="35">
        <v>42</v>
      </c>
      <c r="G2523" s="35">
        <v>1</v>
      </c>
      <c r="H2523" s="35" t="s">
        <v>20393</v>
      </c>
      <c r="I2523" s="35" t="s">
        <v>20394</v>
      </c>
      <c r="J2523" s="33" t="str">
        <f t="shared" si="39"/>
        <v>https://doi.org/10.1002/prs.12434</v>
      </c>
    </row>
    <row r="2524" spans="1:10" ht="47.5" customHeight="1" x14ac:dyDescent="0.35">
      <c r="A2524" s="31">
        <v>2523</v>
      </c>
      <c r="B2524" s="35">
        <v>2023</v>
      </c>
      <c r="C2524" s="34" t="s">
        <v>6030</v>
      </c>
      <c r="D2524" s="34" t="s">
        <v>20395</v>
      </c>
      <c r="E2524" s="97" t="s">
        <v>20396</v>
      </c>
      <c r="F2524" s="35">
        <v>42</v>
      </c>
      <c r="G2524" s="35">
        <v>1</v>
      </c>
      <c r="H2524" s="35" t="s">
        <v>20397</v>
      </c>
      <c r="I2524" s="35" t="s">
        <v>20398</v>
      </c>
      <c r="J2524" s="33" t="str">
        <f t="shared" si="39"/>
        <v>https://doi.org/10.1002/prs.12430</v>
      </c>
    </row>
    <row r="2525" spans="1:10" ht="47.5" customHeight="1" x14ac:dyDescent="0.35">
      <c r="A2525" s="31">
        <v>2524</v>
      </c>
      <c r="B2525" s="35">
        <v>2023</v>
      </c>
      <c r="C2525" s="34" t="s">
        <v>6030</v>
      </c>
      <c r="D2525" s="34" t="s">
        <v>20399</v>
      </c>
      <c r="E2525" s="97" t="s">
        <v>20400</v>
      </c>
      <c r="F2525" s="35">
        <v>42</v>
      </c>
      <c r="G2525" s="35">
        <v>1</v>
      </c>
      <c r="H2525" s="35" t="s">
        <v>20401</v>
      </c>
      <c r="I2525" s="35" t="s">
        <v>20402</v>
      </c>
      <c r="J2525" s="33" t="str">
        <f t="shared" si="39"/>
        <v>https://doi.org/10.1002/prs.12433</v>
      </c>
    </row>
    <row r="2526" spans="1:10" ht="47.5" customHeight="1" x14ac:dyDescent="0.35">
      <c r="A2526" s="31">
        <v>2525</v>
      </c>
      <c r="B2526" s="35">
        <v>2023</v>
      </c>
      <c r="C2526" s="34" t="s">
        <v>6030</v>
      </c>
      <c r="D2526" s="34" t="s">
        <v>20403</v>
      </c>
      <c r="E2526" s="97" t="s">
        <v>20404</v>
      </c>
      <c r="F2526" s="35">
        <v>42</v>
      </c>
      <c r="G2526" s="35">
        <v>1</v>
      </c>
      <c r="H2526" s="35" t="s">
        <v>20405</v>
      </c>
      <c r="I2526" s="35" t="s">
        <v>20406</v>
      </c>
      <c r="J2526" s="33" t="str">
        <f t="shared" si="39"/>
        <v>https://doi.org/10.1002/prs.12418</v>
      </c>
    </row>
    <row r="2527" spans="1:10" ht="47.5" customHeight="1" x14ac:dyDescent="0.35">
      <c r="A2527" s="31">
        <v>2526</v>
      </c>
      <c r="B2527" s="35">
        <v>2023</v>
      </c>
      <c r="C2527" s="34" t="s">
        <v>6030</v>
      </c>
      <c r="D2527" s="34" t="s">
        <v>20407</v>
      </c>
      <c r="E2527" s="97" t="s">
        <v>20408</v>
      </c>
      <c r="F2527" s="35">
        <v>42</v>
      </c>
      <c r="G2527" s="35">
        <v>1</v>
      </c>
      <c r="H2527" s="35" t="s">
        <v>20409</v>
      </c>
      <c r="I2527" s="35" t="s">
        <v>20410</v>
      </c>
      <c r="J2527" s="33" t="str">
        <f t="shared" si="39"/>
        <v>https://doi.org/10.1002/prs.12419</v>
      </c>
    </row>
    <row r="2528" spans="1:10" ht="47.5" customHeight="1" x14ac:dyDescent="0.35">
      <c r="A2528" s="31">
        <v>2527</v>
      </c>
      <c r="B2528" s="35">
        <v>2023</v>
      </c>
      <c r="C2528" s="34" t="s">
        <v>6030</v>
      </c>
      <c r="D2528" s="34" t="s">
        <v>20411</v>
      </c>
      <c r="E2528" s="97" t="s">
        <v>20412</v>
      </c>
      <c r="F2528" s="35">
        <v>42</v>
      </c>
      <c r="G2528" s="35">
        <v>1</v>
      </c>
      <c r="H2528" s="35" t="s">
        <v>20413</v>
      </c>
      <c r="I2528" s="35" t="s">
        <v>20414</v>
      </c>
      <c r="J2528" s="33" t="str">
        <f t="shared" si="39"/>
        <v>https://doi.org/10.1002/prs.12399</v>
      </c>
    </row>
    <row r="2529" spans="1:10" ht="47.5" customHeight="1" x14ac:dyDescent="0.35">
      <c r="A2529" s="31">
        <v>2528</v>
      </c>
      <c r="B2529" s="35">
        <v>2023</v>
      </c>
      <c r="C2529" s="34" t="s">
        <v>6030</v>
      </c>
      <c r="D2529" s="34" t="s">
        <v>20415</v>
      </c>
      <c r="E2529" s="97" t="s">
        <v>20416</v>
      </c>
      <c r="F2529" s="35">
        <v>42</v>
      </c>
      <c r="G2529" s="35">
        <v>1</v>
      </c>
      <c r="H2529" s="35" t="s">
        <v>20417</v>
      </c>
      <c r="I2529" s="35" t="s">
        <v>20418</v>
      </c>
      <c r="J2529" s="33" t="str">
        <f t="shared" si="39"/>
        <v>https://doi.org/10.1002/prs.12413</v>
      </c>
    </row>
    <row r="2530" spans="1:10" ht="47.5" customHeight="1" x14ac:dyDescent="0.35">
      <c r="A2530" s="31">
        <v>2529</v>
      </c>
      <c r="B2530" s="35">
        <v>2023</v>
      </c>
      <c r="C2530" s="34" t="s">
        <v>6030</v>
      </c>
      <c r="D2530" s="34" t="s">
        <v>20419</v>
      </c>
      <c r="E2530" s="97" t="s">
        <v>20420</v>
      </c>
      <c r="F2530" s="35">
        <v>42</v>
      </c>
      <c r="G2530" s="35">
        <v>1</v>
      </c>
      <c r="H2530" s="35" t="s">
        <v>20421</v>
      </c>
      <c r="I2530" s="35" t="s">
        <v>20422</v>
      </c>
      <c r="J2530" s="33" t="str">
        <f t="shared" si="39"/>
        <v>https://doi.org/10.1002/prs.12429</v>
      </c>
    </row>
    <row r="2531" spans="1:10" ht="47.5" customHeight="1" x14ac:dyDescent="0.35">
      <c r="A2531" s="31">
        <v>2530</v>
      </c>
      <c r="B2531" s="35">
        <v>2023</v>
      </c>
      <c r="C2531" s="34" t="s">
        <v>6030</v>
      </c>
      <c r="D2531" s="34" t="s">
        <v>20423</v>
      </c>
      <c r="E2531" s="97" t="s">
        <v>20424</v>
      </c>
      <c r="F2531" s="35">
        <v>42</v>
      </c>
      <c r="G2531" s="35">
        <v>1</v>
      </c>
      <c r="H2531" s="35" t="s">
        <v>20425</v>
      </c>
      <c r="I2531" s="35" t="s">
        <v>20426</v>
      </c>
      <c r="J2531" s="33" t="str">
        <f t="shared" si="39"/>
        <v>https://doi.org/10.1002/prs.12421</v>
      </c>
    </row>
    <row r="2532" spans="1:10" ht="47.5" customHeight="1" x14ac:dyDescent="0.35">
      <c r="A2532" s="31">
        <v>2531</v>
      </c>
      <c r="B2532" s="35">
        <v>2023</v>
      </c>
      <c r="C2532" s="34" t="s">
        <v>6030</v>
      </c>
      <c r="D2532" s="34" t="s">
        <v>20427</v>
      </c>
      <c r="E2532" s="97" t="s">
        <v>20428</v>
      </c>
      <c r="F2532" s="35">
        <v>42</v>
      </c>
      <c r="G2532" s="35">
        <v>1</v>
      </c>
      <c r="H2532" s="35" t="s">
        <v>20429</v>
      </c>
      <c r="I2532" s="35" t="s">
        <v>20430</v>
      </c>
      <c r="J2532" s="33" t="str">
        <f t="shared" si="39"/>
        <v>https://doi.org/10.1002/prs.12437</v>
      </c>
    </row>
    <row r="2533" spans="1:10" ht="47.5" customHeight="1" x14ac:dyDescent="0.35">
      <c r="A2533" s="31">
        <v>2532</v>
      </c>
      <c r="B2533" s="35">
        <v>2023</v>
      </c>
      <c r="C2533" s="34" t="s">
        <v>6030</v>
      </c>
      <c r="D2533" s="34" t="s">
        <v>20431</v>
      </c>
      <c r="E2533" s="97" t="s">
        <v>20432</v>
      </c>
      <c r="F2533" s="35">
        <v>42</v>
      </c>
      <c r="G2533" s="35">
        <v>1</v>
      </c>
      <c r="H2533" s="35" t="s">
        <v>20433</v>
      </c>
      <c r="I2533" s="35" t="s">
        <v>20434</v>
      </c>
      <c r="J2533" s="33" t="str">
        <f t="shared" si="39"/>
        <v>https://doi.org/10.1002/prs.12444</v>
      </c>
    </row>
    <row r="2534" spans="1:10" ht="47.5" customHeight="1" x14ac:dyDescent="0.35">
      <c r="A2534" s="31">
        <v>2533</v>
      </c>
      <c r="B2534" s="35">
        <v>2023</v>
      </c>
      <c r="C2534" s="34" t="s">
        <v>6030</v>
      </c>
      <c r="D2534" s="34" t="s">
        <v>20435</v>
      </c>
      <c r="E2534" s="97" t="s">
        <v>20436</v>
      </c>
      <c r="F2534" s="35">
        <v>42</v>
      </c>
      <c r="G2534" s="35">
        <v>1</v>
      </c>
      <c r="H2534" s="35" t="s">
        <v>20437</v>
      </c>
      <c r="I2534" s="35" t="s">
        <v>20438</v>
      </c>
      <c r="J2534" s="33" t="str">
        <f t="shared" si="39"/>
        <v>https://doi.org/10.1002/prs.12415</v>
      </c>
    </row>
    <row r="2535" spans="1:10" ht="47.5" customHeight="1" x14ac:dyDescent="0.35">
      <c r="A2535" s="31">
        <v>2534</v>
      </c>
      <c r="B2535" s="35">
        <v>2023</v>
      </c>
      <c r="C2535" s="34" t="s">
        <v>6030</v>
      </c>
      <c r="D2535" s="34" t="s">
        <v>20439</v>
      </c>
      <c r="E2535" s="97" t="s">
        <v>20440</v>
      </c>
      <c r="F2535" s="35">
        <v>42</v>
      </c>
      <c r="G2535" s="35">
        <v>1</v>
      </c>
      <c r="H2535" s="35" t="s">
        <v>20441</v>
      </c>
      <c r="I2535" s="35" t="s">
        <v>20442</v>
      </c>
      <c r="J2535" s="33" t="str">
        <f t="shared" si="39"/>
        <v>https://doi.org/10.1002/prs.12422</v>
      </c>
    </row>
    <row r="2536" spans="1:10" ht="47.5" customHeight="1" x14ac:dyDescent="0.35">
      <c r="A2536" s="31">
        <v>2535</v>
      </c>
      <c r="B2536" s="35">
        <v>2023</v>
      </c>
      <c r="C2536" s="34" t="s">
        <v>6030</v>
      </c>
      <c r="D2536" s="34" t="s">
        <v>20443</v>
      </c>
      <c r="E2536" s="97" t="s">
        <v>10684</v>
      </c>
      <c r="F2536" s="35">
        <v>42</v>
      </c>
      <c r="G2536" s="35">
        <v>1</v>
      </c>
      <c r="H2536" s="35" t="s">
        <v>20444</v>
      </c>
      <c r="I2536" s="35" t="s">
        <v>20445</v>
      </c>
      <c r="J2536" s="33" t="str">
        <f t="shared" si="39"/>
        <v>https://doi.org/10.1002/prs.12435</v>
      </c>
    </row>
    <row r="2537" spans="1:10" ht="47.5" customHeight="1" x14ac:dyDescent="0.35">
      <c r="A2537" s="31">
        <v>2536</v>
      </c>
      <c r="B2537" s="35">
        <v>2023</v>
      </c>
      <c r="C2537" s="34" t="s">
        <v>6030</v>
      </c>
      <c r="D2537" s="34" t="s">
        <v>20446</v>
      </c>
      <c r="E2537" s="97" t="s">
        <v>1553</v>
      </c>
      <c r="F2537" s="35">
        <v>42</v>
      </c>
      <c r="G2537" s="35">
        <v>1</v>
      </c>
      <c r="H2537" s="35" t="s">
        <v>20447</v>
      </c>
      <c r="I2537" s="35" t="s">
        <v>20448</v>
      </c>
      <c r="J2537" s="33" t="str">
        <f t="shared" si="39"/>
        <v>https://doi.org/10.1002/prs.12442</v>
      </c>
    </row>
    <row r="2538" spans="1:10" ht="47.5" customHeight="1" x14ac:dyDescent="0.35">
      <c r="A2538" s="31">
        <v>2537</v>
      </c>
      <c r="B2538" s="35">
        <v>2023</v>
      </c>
      <c r="C2538" s="34" t="s">
        <v>6030</v>
      </c>
      <c r="D2538" s="34" t="s">
        <v>20449</v>
      </c>
      <c r="E2538" s="97" t="s">
        <v>20450</v>
      </c>
      <c r="F2538" s="35">
        <v>42</v>
      </c>
      <c r="G2538" s="35">
        <v>1</v>
      </c>
      <c r="H2538" s="35" t="s">
        <v>20451</v>
      </c>
      <c r="I2538" s="35" t="s">
        <v>20452</v>
      </c>
      <c r="J2538" s="33" t="str">
        <f t="shared" si="39"/>
        <v>https://doi.org/10.1002/prs.12445</v>
      </c>
    </row>
    <row r="2539" spans="1:10" ht="47.5" customHeight="1" x14ac:dyDescent="0.35">
      <c r="A2539" s="31">
        <v>2538</v>
      </c>
      <c r="B2539" s="35">
        <v>2023</v>
      </c>
      <c r="C2539" s="34" t="s">
        <v>6030</v>
      </c>
      <c r="D2539" s="34" t="s">
        <v>20456</v>
      </c>
      <c r="E2539" s="97" t="s">
        <v>20457</v>
      </c>
      <c r="F2539" s="35">
        <v>42</v>
      </c>
      <c r="G2539" s="35">
        <v>2</v>
      </c>
      <c r="H2539" s="35" t="s">
        <v>20458</v>
      </c>
      <c r="I2539" s="35" t="s">
        <v>20459</v>
      </c>
      <c r="J2539" s="33" t="str">
        <f t="shared" si="39"/>
        <v>https://doi.org/10.1002/prs.12457</v>
      </c>
    </row>
    <row r="2540" spans="1:10" ht="47.5" customHeight="1" x14ac:dyDescent="0.35">
      <c r="A2540" s="31">
        <v>2539</v>
      </c>
      <c r="B2540" s="35">
        <v>2023</v>
      </c>
      <c r="C2540" s="34" t="s">
        <v>6030</v>
      </c>
      <c r="D2540" s="34" t="s">
        <v>20460</v>
      </c>
      <c r="E2540" s="97" t="s">
        <v>20461</v>
      </c>
      <c r="F2540" s="35">
        <v>42</v>
      </c>
      <c r="G2540" s="35">
        <v>2</v>
      </c>
      <c r="H2540" s="35" t="s">
        <v>20462</v>
      </c>
      <c r="I2540" s="35" t="s">
        <v>20463</v>
      </c>
      <c r="J2540" s="33" t="str">
        <f t="shared" si="39"/>
        <v>https://doi.org/10.1002/prs.12461</v>
      </c>
    </row>
    <row r="2541" spans="1:10" ht="47.5" customHeight="1" x14ac:dyDescent="0.35">
      <c r="A2541" s="31">
        <v>2540</v>
      </c>
      <c r="B2541" s="35">
        <v>2023</v>
      </c>
      <c r="C2541" s="34" t="s">
        <v>6030</v>
      </c>
      <c r="D2541" s="34" t="s">
        <v>20464</v>
      </c>
      <c r="E2541" s="97" t="s">
        <v>20465</v>
      </c>
      <c r="F2541" s="35">
        <v>42</v>
      </c>
      <c r="G2541" s="35">
        <v>2</v>
      </c>
      <c r="H2541" s="35" t="s">
        <v>20466</v>
      </c>
      <c r="I2541" s="35" t="s">
        <v>20467</v>
      </c>
      <c r="J2541" s="33" t="str">
        <f t="shared" si="39"/>
        <v>https://doi.org/10.1002/prs.12455</v>
      </c>
    </row>
    <row r="2542" spans="1:10" ht="47.5" customHeight="1" x14ac:dyDescent="0.35">
      <c r="A2542" s="31">
        <v>2541</v>
      </c>
      <c r="B2542" s="35">
        <v>2023</v>
      </c>
      <c r="C2542" s="34" t="s">
        <v>6030</v>
      </c>
      <c r="D2542" s="34" t="s">
        <v>20468</v>
      </c>
      <c r="E2542" s="97" t="s">
        <v>20469</v>
      </c>
      <c r="F2542" s="35">
        <v>42</v>
      </c>
      <c r="G2542" s="35">
        <v>2</v>
      </c>
      <c r="H2542" s="35" t="s">
        <v>20470</v>
      </c>
      <c r="I2542" s="35" t="s">
        <v>20471</v>
      </c>
      <c r="J2542" s="33" t="str">
        <f t="shared" si="39"/>
        <v>https://doi.org/10.1002/prs.12460</v>
      </c>
    </row>
    <row r="2543" spans="1:10" ht="47.5" customHeight="1" x14ac:dyDescent="0.35">
      <c r="A2543" s="31">
        <v>2542</v>
      </c>
      <c r="B2543" s="35">
        <v>2023</v>
      </c>
      <c r="C2543" s="34" t="s">
        <v>6030</v>
      </c>
      <c r="D2543" s="34" t="s">
        <v>20472</v>
      </c>
      <c r="E2543" s="97" t="s">
        <v>20473</v>
      </c>
      <c r="F2543" s="35">
        <v>42</v>
      </c>
      <c r="G2543" s="35">
        <v>2</v>
      </c>
      <c r="H2543" s="35" t="s">
        <v>20474</v>
      </c>
      <c r="I2543" s="35" t="s">
        <v>20475</v>
      </c>
      <c r="J2543" s="33" t="str">
        <f t="shared" si="39"/>
        <v>https://doi.org/10.1002/prs.12459</v>
      </c>
    </row>
    <row r="2544" spans="1:10" ht="47.5" customHeight="1" x14ac:dyDescent="0.35">
      <c r="A2544" s="31">
        <v>2543</v>
      </c>
      <c r="B2544" s="35">
        <v>2023</v>
      </c>
      <c r="C2544" s="34" t="s">
        <v>6030</v>
      </c>
      <c r="D2544" s="34" t="s">
        <v>20476</v>
      </c>
      <c r="E2544" s="97" t="s">
        <v>20477</v>
      </c>
      <c r="F2544" s="35">
        <v>42</v>
      </c>
      <c r="G2544" s="35">
        <v>2</v>
      </c>
      <c r="H2544" s="35" t="s">
        <v>930</v>
      </c>
      <c r="I2544" s="35" t="s">
        <v>20478</v>
      </c>
      <c r="J2544" s="33" t="str">
        <f t="shared" si="39"/>
        <v>https://doi.org/10.1002/prs.12462</v>
      </c>
    </row>
    <row r="2545" spans="1:10" ht="47.5" customHeight="1" x14ac:dyDescent="0.35">
      <c r="A2545" s="31">
        <v>2544</v>
      </c>
      <c r="B2545" s="35">
        <v>2023</v>
      </c>
      <c r="C2545" s="34" t="s">
        <v>6030</v>
      </c>
      <c r="D2545" s="34" t="s">
        <v>20479</v>
      </c>
      <c r="E2545" s="97" t="s">
        <v>20480</v>
      </c>
      <c r="F2545" s="35">
        <v>42</v>
      </c>
      <c r="G2545" s="35">
        <v>2</v>
      </c>
      <c r="H2545" s="35" t="s">
        <v>20481</v>
      </c>
      <c r="I2545" s="35" t="s">
        <v>20482</v>
      </c>
      <c r="J2545" s="33" t="str">
        <f t="shared" si="39"/>
        <v>https://doi.org/10.1002/prs.12440</v>
      </c>
    </row>
    <row r="2546" spans="1:10" ht="47.5" customHeight="1" x14ac:dyDescent="0.35">
      <c r="A2546" s="31">
        <v>2545</v>
      </c>
      <c r="B2546" s="35">
        <v>2023</v>
      </c>
      <c r="C2546" s="34" t="s">
        <v>6030</v>
      </c>
      <c r="D2546" s="34" t="s">
        <v>20483</v>
      </c>
      <c r="E2546" s="97" t="s">
        <v>7422</v>
      </c>
      <c r="F2546" s="35">
        <v>42</v>
      </c>
      <c r="G2546" s="35">
        <v>2</v>
      </c>
      <c r="H2546" s="35" t="s">
        <v>20484</v>
      </c>
      <c r="I2546" s="35" t="s">
        <v>20485</v>
      </c>
      <c r="J2546" s="33" t="str">
        <f t="shared" si="39"/>
        <v>https://doi.org/10.1002/prs.12424</v>
      </c>
    </row>
    <row r="2547" spans="1:10" ht="47.5" customHeight="1" x14ac:dyDescent="0.35">
      <c r="A2547" s="31">
        <v>2546</v>
      </c>
      <c r="B2547" s="35">
        <v>2023</v>
      </c>
      <c r="C2547" s="34" t="s">
        <v>6030</v>
      </c>
      <c r="D2547" s="34" t="s">
        <v>20486</v>
      </c>
      <c r="E2547" s="97" t="s">
        <v>20487</v>
      </c>
      <c r="F2547" s="35">
        <v>42</v>
      </c>
      <c r="G2547" s="35">
        <v>2</v>
      </c>
      <c r="H2547" s="35" t="s">
        <v>20488</v>
      </c>
      <c r="I2547" s="35" t="s">
        <v>20489</v>
      </c>
      <c r="J2547" s="33" t="str">
        <f t="shared" si="39"/>
        <v>https://doi.org/10.1002/prs.12441</v>
      </c>
    </row>
    <row r="2548" spans="1:10" ht="47.5" customHeight="1" x14ac:dyDescent="0.35">
      <c r="A2548" s="31">
        <v>2547</v>
      </c>
      <c r="B2548" s="35">
        <v>2023</v>
      </c>
      <c r="C2548" s="34" t="s">
        <v>6030</v>
      </c>
      <c r="D2548" s="34" t="s">
        <v>20490</v>
      </c>
      <c r="E2548" s="97" t="s">
        <v>10822</v>
      </c>
      <c r="F2548" s="35">
        <v>42</v>
      </c>
      <c r="G2548" s="35">
        <v>2</v>
      </c>
      <c r="H2548" s="35" t="s">
        <v>20491</v>
      </c>
      <c r="I2548" s="35" t="s">
        <v>20492</v>
      </c>
      <c r="J2548" s="33" t="str">
        <f t="shared" si="39"/>
        <v>https://doi.org/10.1002/prs.12443</v>
      </c>
    </row>
    <row r="2549" spans="1:10" ht="47.5" customHeight="1" x14ac:dyDescent="0.35">
      <c r="A2549" s="31">
        <v>2548</v>
      </c>
      <c r="B2549" s="35">
        <v>2023</v>
      </c>
      <c r="C2549" s="34" t="s">
        <v>6030</v>
      </c>
      <c r="D2549" s="34" t="s">
        <v>20493</v>
      </c>
      <c r="E2549" s="97" t="s">
        <v>20494</v>
      </c>
      <c r="F2549" s="35">
        <v>42</v>
      </c>
      <c r="G2549" s="35">
        <v>2</v>
      </c>
      <c r="H2549" s="35" t="s">
        <v>20495</v>
      </c>
      <c r="I2549" s="35" t="s">
        <v>20496</v>
      </c>
      <c r="J2549" s="33" t="str">
        <f t="shared" si="39"/>
        <v>https://doi.org/10.1002/prs.12446</v>
      </c>
    </row>
    <row r="2550" spans="1:10" ht="47.5" customHeight="1" x14ac:dyDescent="0.35">
      <c r="A2550" s="31">
        <v>2549</v>
      </c>
      <c r="B2550" s="35">
        <v>2023</v>
      </c>
      <c r="C2550" s="34" t="s">
        <v>6030</v>
      </c>
      <c r="D2550" s="34" t="s">
        <v>20497</v>
      </c>
      <c r="E2550" s="97" t="s">
        <v>20498</v>
      </c>
      <c r="F2550" s="35">
        <v>42</v>
      </c>
      <c r="G2550" s="35">
        <v>2</v>
      </c>
      <c r="H2550" s="35" t="s">
        <v>14579</v>
      </c>
      <c r="I2550" s="35" t="s">
        <v>20499</v>
      </c>
      <c r="J2550" s="33" t="str">
        <f t="shared" si="39"/>
        <v>https://doi.org/10.1002/prs.12450</v>
      </c>
    </row>
    <row r="2551" spans="1:10" ht="47.5" customHeight="1" x14ac:dyDescent="0.35">
      <c r="A2551" s="31">
        <v>2550</v>
      </c>
      <c r="B2551" s="35">
        <v>2023</v>
      </c>
      <c r="C2551" s="34" t="s">
        <v>6030</v>
      </c>
      <c r="D2551" s="34" t="s">
        <v>20500</v>
      </c>
      <c r="E2551" s="97" t="s">
        <v>20501</v>
      </c>
      <c r="F2551" s="35">
        <v>42</v>
      </c>
      <c r="G2551" s="35">
        <v>2</v>
      </c>
      <c r="H2551" s="35" t="s">
        <v>20502</v>
      </c>
      <c r="I2551" s="35" t="s">
        <v>20503</v>
      </c>
      <c r="J2551" s="33" t="str">
        <f t="shared" si="39"/>
        <v>https://doi.org/10.1002/prs.12420</v>
      </c>
    </row>
    <row r="2552" spans="1:10" ht="47.5" customHeight="1" x14ac:dyDescent="0.35">
      <c r="A2552" s="31">
        <v>2551</v>
      </c>
      <c r="B2552" s="35">
        <v>2023</v>
      </c>
      <c r="C2552" s="34" t="s">
        <v>6030</v>
      </c>
      <c r="D2552" s="34" t="s">
        <v>20504</v>
      </c>
      <c r="E2552" s="97" t="s">
        <v>20505</v>
      </c>
      <c r="F2552" s="35">
        <v>42</v>
      </c>
      <c r="G2552" s="35">
        <v>2</v>
      </c>
      <c r="H2552" s="35" t="s">
        <v>20506</v>
      </c>
      <c r="I2552" s="35" t="s">
        <v>20507</v>
      </c>
      <c r="J2552" s="33" t="str">
        <f t="shared" si="39"/>
        <v>https://doi.org/10.1002/prs.12439</v>
      </c>
    </row>
    <row r="2553" spans="1:10" ht="47.5" customHeight="1" x14ac:dyDescent="0.35">
      <c r="A2553" s="31">
        <v>2552</v>
      </c>
      <c r="B2553" s="35">
        <v>2023</v>
      </c>
      <c r="C2553" s="34" t="s">
        <v>6030</v>
      </c>
      <c r="D2553" s="34" t="s">
        <v>20508</v>
      </c>
      <c r="E2553" s="97" t="s">
        <v>20509</v>
      </c>
      <c r="F2553" s="35">
        <v>42</v>
      </c>
      <c r="G2553" s="35">
        <v>2</v>
      </c>
      <c r="H2553" s="35" t="s">
        <v>20510</v>
      </c>
      <c r="I2553" s="35" t="s">
        <v>20511</v>
      </c>
      <c r="J2553" s="33" t="str">
        <f t="shared" si="39"/>
        <v>https://doi.org/10.1002/prs.12416</v>
      </c>
    </row>
    <row r="2554" spans="1:10" ht="47.5" customHeight="1" x14ac:dyDescent="0.35">
      <c r="A2554" s="31">
        <v>2553</v>
      </c>
      <c r="B2554" s="35">
        <v>2023</v>
      </c>
      <c r="C2554" s="34" t="s">
        <v>6030</v>
      </c>
      <c r="D2554" s="34" t="s">
        <v>20512</v>
      </c>
      <c r="E2554" s="97" t="s">
        <v>20513</v>
      </c>
      <c r="F2554" s="35">
        <v>42</v>
      </c>
      <c r="G2554" s="35">
        <v>2</v>
      </c>
      <c r="H2554" s="35" t="s">
        <v>20514</v>
      </c>
      <c r="I2554" s="35" t="s">
        <v>20515</v>
      </c>
      <c r="J2554" s="33" t="str">
        <f t="shared" si="39"/>
        <v>https://doi.org/10.1002/prs.12448</v>
      </c>
    </row>
    <row r="2555" spans="1:10" ht="47.5" customHeight="1" x14ac:dyDescent="0.35">
      <c r="A2555" s="31">
        <v>2554</v>
      </c>
      <c r="B2555" s="35">
        <v>2023</v>
      </c>
      <c r="C2555" s="34" t="s">
        <v>6030</v>
      </c>
      <c r="D2555" s="34" t="s">
        <v>20516</v>
      </c>
      <c r="E2555" s="97" t="s">
        <v>20517</v>
      </c>
      <c r="F2555" s="35">
        <v>42</v>
      </c>
      <c r="G2555" s="35">
        <v>2</v>
      </c>
      <c r="H2555" s="35" t="s">
        <v>20518</v>
      </c>
      <c r="I2555" s="35" t="s">
        <v>20519</v>
      </c>
      <c r="J2555" s="33" t="str">
        <f t="shared" si="39"/>
        <v>https://doi.org/10.1002/prs.12432</v>
      </c>
    </row>
    <row r="2556" spans="1:10" ht="47.5" customHeight="1" x14ac:dyDescent="0.35">
      <c r="A2556" s="31">
        <v>2555</v>
      </c>
      <c r="B2556" s="35">
        <v>2023</v>
      </c>
      <c r="C2556" s="34" t="s">
        <v>6030</v>
      </c>
      <c r="D2556" s="34" t="s">
        <v>20520</v>
      </c>
      <c r="E2556" s="97" t="s">
        <v>20521</v>
      </c>
      <c r="F2556" s="35">
        <v>42</v>
      </c>
      <c r="G2556" s="35">
        <v>2</v>
      </c>
      <c r="H2556" s="35" t="s">
        <v>20522</v>
      </c>
      <c r="I2556" s="35" t="s">
        <v>20523</v>
      </c>
      <c r="J2556" s="33" t="str">
        <f t="shared" si="39"/>
        <v>https://doi.org/10.1002/prs.12431</v>
      </c>
    </row>
    <row r="2557" spans="1:10" ht="47.5" customHeight="1" x14ac:dyDescent="0.35">
      <c r="A2557" s="31">
        <v>2556</v>
      </c>
      <c r="B2557" s="35">
        <v>2023</v>
      </c>
      <c r="C2557" s="34" t="s">
        <v>6030</v>
      </c>
      <c r="D2557" s="34" t="s">
        <v>20524</v>
      </c>
      <c r="E2557" s="97" t="s">
        <v>20525</v>
      </c>
      <c r="F2557" s="35">
        <v>42</v>
      </c>
      <c r="G2557" s="35">
        <v>2</v>
      </c>
      <c r="H2557" s="35" t="s">
        <v>20526</v>
      </c>
      <c r="I2557" s="35" t="s">
        <v>20527</v>
      </c>
      <c r="J2557" s="33" t="str">
        <f t="shared" si="39"/>
        <v>https://doi.org/10.1002/prs.12447</v>
      </c>
    </row>
    <row r="2558" spans="1:10" ht="47.5" customHeight="1" x14ac:dyDescent="0.35">
      <c r="A2558" s="31">
        <v>2557</v>
      </c>
      <c r="B2558" s="35">
        <v>2023</v>
      </c>
      <c r="C2558" s="34" t="s">
        <v>6030</v>
      </c>
      <c r="D2558" s="34" t="s">
        <v>20528</v>
      </c>
      <c r="E2558" s="97" t="s">
        <v>20529</v>
      </c>
      <c r="F2558" s="35">
        <v>42</v>
      </c>
      <c r="G2558" s="35">
        <v>2</v>
      </c>
      <c r="H2558" s="35" t="s">
        <v>20530</v>
      </c>
      <c r="I2558" s="35" t="s">
        <v>20531</v>
      </c>
      <c r="J2558" s="33" t="str">
        <f t="shared" si="39"/>
        <v>https://doi.org/10.1002/prs.12423</v>
      </c>
    </row>
    <row r="2559" spans="1:10" ht="47.5" customHeight="1" x14ac:dyDescent="0.35">
      <c r="A2559" s="31">
        <v>2558</v>
      </c>
      <c r="B2559" s="35">
        <v>2023</v>
      </c>
      <c r="C2559" s="34" t="s">
        <v>6030</v>
      </c>
      <c r="D2559" s="120" t="s">
        <v>21188</v>
      </c>
      <c r="E2559" s="97" t="s">
        <v>7076</v>
      </c>
      <c r="F2559" s="35">
        <v>42</v>
      </c>
      <c r="G2559" s="35">
        <v>2</v>
      </c>
      <c r="H2559" s="35" t="s">
        <v>20532</v>
      </c>
      <c r="I2559" s="35" t="s">
        <v>20533</v>
      </c>
      <c r="J2559" s="33" t="str">
        <f t="shared" si="39"/>
        <v>https://doi.org/10.1002/prs.12458</v>
      </c>
    </row>
    <row r="2560" spans="1:10" ht="47.5" customHeight="1" x14ac:dyDescent="0.35">
      <c r="A2560" s="31">
        <v>2559</v>
      </c>
      <c r="B2560" s="35">
        <v>2023</v>
      </c>
      <c r="C2560" s="34" t="s">
        <v>6030</v>
      </c>
      <c r="D2560" s="34" t="s">
        <v>20288</v>
      </c>
      <c r="E2560" s="97" t="s">
        <v>1553</v>
      </c>
      <c r="F2560" s="35">
        <v>42</v>
      </c>
      <c r="G2560" s="35">
        <v>2</v>
      </c>
      <c r="H2560" s="35" t="s">
        <v>20534</v>
      </c>
      <c r="I2560" s="35" t="s">
        <v>20535</v>
      </c>
      <c r="J2560" s="33" t="str">
        <f t="shared" si="39"/>
        <v>https://doi.org/10.1002/prs.12456</v>
      </c>
    </row>
    <row r="2561" spans="1:10" ht="47.5" customHeight="1" x14ac:dyDescent="0.35">
      <c r="A2561" s="31">
        <v>2560</v>
      </c>
      <c r="B2561" s="35">
        <v>2023</v>
      </c>
      <c r="C2561" s="34" t="s">
        <v>6030</v>
      </c>
      <c r="D2561" s="34" t="s">
        <v>20536</v>
      </c>
      <c r="E2561" s="97" t="s">
        <v>20537</v>
      </c>
      <c r="F2561" s="35">
        <v>42</v>
      </c>
      <c r="G2561" s="35">
        <v>3</v>
      </c>
      <c r="H2561" s="35" t="s">
        <v>20538</v>
      </c>
      <c r="I2561" s="35" t="s">
        <v>20539</v>
      </c>
      <c r="J2561" s="33" t="str">
        <f t="shared" si="39"/>
        <v>https://doi.org/10.1002/prs.12513</v>
      </c>
    </row>
    <row r="2562" spans="1:10" ht="47.5" customHeight="1" x14ac:dyDescent="0.35">
      <c r="A2562" s="31">
        <v>2561</v>
      </c>
      <c r="B2562" s="35">
        <v>2023</v>
      </c>
      <c r="C2562" s="34" t="s">
        <v>6030</v>
      </c>
      <c r="D2562" s="34" t="s">
        <v>20540</v>
      </c>
      <c r="E2562" s="97" t="s">
        <v>20541</v>
      </c>
      <c r="F2562" s="35">
        <v>42</v>
      </c>
      <c r="G2562" s="35">
        <v>3</v>
      </c>
      <c r="H2562" s="35" t="s">
        <v>20542</v>
      </c>
      <c r="I2562" s="35" t="s">
        <v>20543</v>
      </c>
      <c r="J2562" s="33" t="str">
        <f t="shared" si="39"/>
        <v>https://doi.org/10.1002/prs.12452</v>
      </c>
    </row>
    <row r="2563" spans="1:10" ht="47.5" customHeight="1" x14ac:dyDescent="0.35">
      <c r="A2563" s="31">
        <v>2562</v>
      </c>
      <c r="B2563" s="35">
        <v>2023</v>
      </c>
      <c r="C2563" s="34" t="s">
        <v>6030</v>
      </c>
      <c r="D2563" s="34" t="s">
        <v>20544</v>
      </c>
      <c r="E2563" s="97" t="s">
        <v>20545</v>
      </c>
      <c r="F2563" s="35">
        <v>42</v>
      </c>
      <c r="G2563" s="35">
        <v>3</v>
      </c>
      <c r="H2563" s="35" t="s">
        <v>20546</v>
      </c>
      <c r="I2563" s="35" t="s">
        <v>20547</v>
      </c>
      <c r="J2563" s="33" t="str">
        <f t="shared" ref="J2563:J2626" si="40">HYPERLINK(I2563)</f>
        <v>https://doi.org/10.1002/prs.12484</v>
      </c>
    </row>
    <row r="2564" spans="1:10" ht="47.5" customHeight="1" x14ac:dyDescent="0.35">
      <c r="A2564" s="31">
        <v>2563</v>
      </c>
      <c r="B2564" s="35">
        <v>2023</v>
      </c>
      <c r="C2564" s="34" t="s">
        <v>6030</v>
      </c>
      <c r="D2564" s="34" t="s">
        <v>20548</v>
      </c>
      <c r="E2564" s="97" t="s">
        <v>20239</v>
      </c>
      <c r="F2564" s="35">
        <v>42</v>
      </c>
      <c r="G2564" s="35">
        <v>3</v>
      </c>
      <c r="H2564" s="35" t="s">
        <v>20549</v>
      </c>
      <c r="I2564" s="35" t="s">
        <v>20550</v>
      </c>
      <c r="J2564" s="33" t="str">
        <f t="shared" si="40"/>
        <v>https://doi.org/10.1002/prs.12488</v>
      </c>
    </row>
    <row r="2565" spans="1:10" ht="47.5" customHeight="1" x14ac:dyDescent="0.35">
      <c r="A2565" s="31">
        <v>2564</v>
      </c>
      <c r="B2565" s="35">
        <v>2023</v>
      </c>
      <c r="C2565" s="34" t="s">
        <v>6030</v>
      </c>
      <c r="D2565" s="34" t="s">
        <v>20551</v>
      </c>
      <c r="E2565" s="97" t="s">
        <v>20552</v>
      </c>
      <c r="F2565" s="35">
        <v>42</v>
      </c>
      <c r="G2565" s="35">
        <v>3</v>
      </c>
      <c r="H2565" s="35" t="s">
        <v>20553</v>
      </c>
      <c r="I2565" s="35" t="s">
        <v>20554</v>
      </c>
      <c r="J2565" s="33" t="str">
        <f t="shared" si="40"/>
        <v>https://doi.org/10.1002/prs.12463</v>
      </c>
    </row>
    <row r="2566" spans="1:10" ht="47.5" customHeight="1" x14ac:dyDescent="0.35">
      <c r="A2566" s="31">
        <v>2565</v>
      </c>
      <c r="B2566" s="35">
        <v>2023</v>
      </c>
      <c r="C2566" s="34" t="s">
        <v>6030</v>
      </c>
      <c r="D2566" s="34" t="s">
        <v>20555</v>
      </c>
      <c r="E2566" s="97" t="s">
        <v>20556</v>
      </c>
      <c r="F2566" s="35">
        <v>42</v>
      </c>
      <c r="G2566" s="35">
        <v>3</v>
      </c>
      <c r="H2566" s="35" t="s">
        <v>20557</v>
      </c>
      <c r="I2566" s="35" t="s">
        <v>20558</v>
      </c>
      <c r="J2566" s="33" t="str">
        <f t="shared" si="40"/>
        <v>https://doi.org/10.1002/prs.12474</v>
      </c>
    </row>
    <row r="2567" spans="1:10" ht="47.5" customHeight="1" x14ac:dyDescent="0.35">
      <c r="A2567" s="31">
        <v>2566</v>
      </c>
      <c r="B2567" s="35">
        <v>2023</v>
      </c>
      <c r="C2567" s="34" t="s">
        <v>6030</v>
      </c>
      <c r="D2567" s="34" t="s">
        <v>20559</v>
      </c>
      <c r="E2567" s="97" t="s">
        <v>20560</v>
      </c>
      <c r="F2567" s="35">
        <v>42</v>
      </c>
      <c r="G2567" s="35">
        <v>3</v>
      </c>
      <c r="H2567" s="35" t="s">
        <v>20228</v>
      </c>
      <c r="I2567" s="35" t="s">
        <v>20561</v>
      </c>
      <c r="J2567" s="33" t="str">
        <f t="shared" si="40"/>
        <v>https://doi.org/10.1002/prs.12487</v>
      </c>
    </row>
    <row r="2568" spans="1:10" ht="47.5" customHeight="1" x14ac:dyDescent="0.35">
      <c r="A2568" s="31">
        <v>2567</v>
      </c>
      <c r="B2568" s="35">
        <v>2023</v>
      </c>
      <c r="C2568" s="34" t="s">
        <v>6030</v>
      </c>
      <c r="D2568" s="34" t="s">
        <v>20562</v>
      </c>
      <c r="E2568" s="97" t="s">
        <v>20563</v>
      </c>
      <c r="F2568" s="35">
        <v>42</v>
      </c>
      <c r="G2568" s="35">
        <v>3</v>
      </c>
      <c r="H2568" s="35" t="s">
        <v>20564</v>
      </c>
      <c r="I2568" s="35" t="s">
        <v>20565</v>
      </c>
      <c r="J2568" s="33" t="str">
        <f t="shared" si="40"/>
        <v>https://doi.org/10.1002/prs.12453</v>
      </c>
    </row>
    <row r="2569" spans="1:10" ht="47.5" customHeight="1" x14ac:dyDescent="0.35">
      <c r="A2569" s="31">
        <v>2568</v>
      </c>
      <c r="B2569" s="35">
        <v>2023</v>
      </c>
      <c r="C2569" s="34" t="s">
        <v>6030</v>
      </c>
      <c r="D2569" s="34" t="s">
        <v>20566</v>
      </c>
      <c r="E2569" s="97" t="s">
        <v>20567</v>
      </c>
      <c r="F2569" s="35">
        <v>42</v>
      </c>
      <c r="G2569" s="35">
        <v>3</v>
      </c>
      <c r="H2569" s="35" t="s">
        <v>20568</v>
      </c>
      <c r="I2569" s="35" t="s">
        <v>20569</v>
      </c>
      <c r="J2569" s="33" t="str">
        <f t="shared" si="40"/>
        <v>https://doi.org/10.1002/prs.12454</v>
      </c>
    </row>
    <row r="2570" spans="1:10" ht="47.5" customHeight="1" x14ac:dyDescent="0.35">
      <c r="A2570" s="31">
        <v>2569</v>
      </c>
      <c r="B2570" s="35">
        <v>2023</v>
      </c>
      <c r="C2570" s="34" t="s">
        <v>6030</v>
      </c>
      <c r="D2570" s="34" t="s">
        <v>20570</v>
      </c>
      <c r="E2570" s="97" t="s">
        <v>20571</v>
      </c>
      <c r="F2570" s="35">
        <v>42</v>
      </c>
      <c r="G2570" s="35">
        <v>3</v>
      </c>
      <c r="H2570" s="35" t="s">
        <v>20572</v>
      </c>
      <c r="I2570" s="35" t="s">
        <v>20573</v>
      </c>
      <c r="J2570" s="33" t="str">
        <f t="shared" si="40"/>
        <v>https://doi.org/10.1002/prs.12485</v>
      </c>
    </row>
    <row r="2571" spans="1:10" ht="47.5" customHeight="1" x14ac:dyDescent="0.35">
      <c r="A2571" s="31">
        <v>2570</v>
      </c>
      <c r="B2571" s="35">
        <v>2023</v>
      </c>
      <c r="C2571" s="34" t="s">
        <v>6030</v>
      </c>
      <c r="D2571" s="34" t="s">
        <v>20574</v>
      </c>
      <c r="E2571" s="97" t="s">
        <v>20575</v>
      </c>
      <c r="F2571" s="35">
        <v>42</v>
      </c>
      <c r="G2571" s="35">
        <v>3</v>
      </c>
      <c r="H2571" s="35" t="s">
        <v>20576</v>
      </c>
      <c r="I2571" s="35" t="s">
        <v>20577</v>
      </c>
      <c r="J2571" s="33" t="str">
        <f t="shared" si="40"/>
        <v>https://doi.org/10.1002/prs.12486</v>
      </c>
    </row>
    <row r="2572" spans="1:10" ht="47.5" customHeight="1" x14ac:dyDescent="0.35">
      <c r="A2572" s="31">
        <v>2571</v>
      </c>
      <c r="B2572" s="35">
        <v>2023</v>
      </c>
      <c r="C2572" s="34" t="s">
        <v>6030</v>
      </c>
      <c r="D2572" s="34" t="s">
        <v>20578</v>
      </c>
      <c r="E2572" s="97" t="s">
        <v>20579</v>
      </c>
      <c r="F2572" s="35">
        <v>42</v>
      </c>
      <c r="G2572" s="35">
        <v>3</v>
      </c>
      <c r="H2572" s="35" t="s">
        <v>20580</v>
      </c>
      <c r="I2572" s="35" t="s">
        <v>20581</v>
      </c>
      <c r="J2572" s="33" t="str">
        <f t="shared" si="40"/>
        <v>https://doi.org/10.1002/prs.12468</v>
      </c>
    </row>
    <row r="2573" spans="1:10" ht="47.5" customHeight="1" x14ac:dyDescent="0.35">
      <c r="A2573" s="31">
        <v>2572</v>
      </c>
      <c r="B2573" s="35">
        <v>2023</v>
      </c>
      <c r="C2573" s="34" t="s">
        <v>6030</v>
      </c>
      <c r="D2573" s="34" t="s">
        <v>20582</v>
      </c>
      <c r="E2573" s="97" t="s">
        <v>20583</v>
      </c>
      <c r="F2573" s="35">
        <v>42</v>
      </c>
      <c r="G2573" s="35">
        <v>3</v>
      </c>
      <c r="H2573" s="35" t="s">
        <v>20584</v>
      </c>
      <c r="I2573" s="35" t="s">
        <v>20585</v>
      </c>
      <c r="J2573" s="33" t="str">
        <f t="shared" si="40"/>
        <v>https://doi.org/10.1002/prs.12475</v>
      </c>
    </row>
    <row r="2574" spans="1:10" ht="47.5" customHeight="1" x14ac:dyDescent="0.35">
      <c r="A2574" s="31">
        <v>2573</v>
      </c>
      <c r="B2574" s="35">
        <v>2023</v>
      </c>
      <c r="C2574" s="34" t="s">
        <v>6030</v>
      </c>
      <c r="D2574" s="34" t="s">
        <v>20586</v>
      </c>
      <c r="E2574" s="97" t="s">
        <v>20587</v>
      </c>
      <c r="F2574" s="35">
        <v>42</v>
      </c>
      <c r="G2574" s="35">
        <v>3</v>
      </c>
      <c r="H2574" s="35" t="s">
        <v>20588</v>
      </c>
      <c r="I2574" s="35" t="s">
        <v>20589</v>
      </c>
      <c r="J2574" s="33" t="str">
        <f t="shared" si="40"/>
        <v>https://doi.org/10.1002/prs.12478</v>
      </c>
    </row>
    <row r="2575" spans="1:10" ht="47.5" customHeight="1" x14ac:dyDescent="0.35">
      <c r="A2575" s="31">
        <v>2574</v>
      </c>
      <c r="B2575" s="35">
        <v>2023</v>
      </c>
      <c r="C2575" s="34" t="s">
        <v>6030</v>
      </c>
      <c r="D2575" s="34" t="s">
        <v>20590</v>
      </c>
      <c r="E2575" s="97" t="s">
        <v>20591</v>
      </c>
      <c r="F2575" s="35">
        <v>42</v>
      </c>
      <c r="G2575" s="35">
        <v>3</v>
      </c>
      <c r="H2575" s="35" t="s">
        <v>20592</v>
      </c>
      <c r="I2575" s="35" t="s">
        <v>20593</v>
      </c>
      <c r="J2575" s="33" t="str">
        <f t="shared" si="40"/>
        <v>https://doi.org/10.1002/prs.12465</v>
      </c>
    </row>
    <row r="2576" spans="1:10" ht="47.5" customHeight="1" x14ac:dyDescent="0.35">
      <c r="A2576" s="31">
        <v>2575</v>
      </c>
      <c r="B2576" s="35">
        <v>2023</v>
      </c>
      <c r="C2576" s="34" t="s">
        <v>6030</v>
      </c>
      <c r="D2576" s="34" t="s">
        <v>20594</v>
      </c>
      <c r="E2576" s="97" t="s">
        <v>20595</v>
      </c>
      <c r="F2576" s="35">
        <v>42</v>
      </c>
      <c r="G2576" s="35">
        <v>3</v>
      </c>
      <c r="H2576" s="35" t="s">
        <v>20596</v>
      </c>
      <c r="I2576" s="35" t="s">
        <v>20597</v>
      </c>
      <c r="J2576" s="33" t="str">
        <f t="shared" si="40"/>
        <v>https://doi.org/10.1002/prs.12477</v>
      </c>
    </row>
    <row r="2577" spans="1:10" ht="47.5" customHeight="1" x14ac:dyDescent="0.35">
      <c r="A2577" s="31">
        <v>2576</v>
      </c>
      <c r="B2577" s="35">
        <v>2023</v>
      </c>
      <c r="C2577" s="34" t="s">
        <v>6030</v>
      </c>
      <c r="D2577" s="34" t="s">
        <v>20598</v>
      </c>
      <c r="E2577" s="97" t="s">
        <v>20599</v>
      </c>
      <c r="F2577" s="35">
        <v>42</v>
      </c>
      <c r="G2577" s="35">
        <v>3</v>
      </c>
      <c r="H2577" s="35" t="s">
        <v>20600</v>
      </c>
      <c r="I2577" s="35" t="s">
        <v>20601</v>
      </c>
      <c r="J2577" s="33" t="str">
        <f t="shared" si="40"/>
        <v>https://doi.org/10.1002/prs.12469</v>
      </c>
    </row>
    <row r="2578" spans="1:10" ht="47.5" customHeight="1" x14ac:dyDescent="0.35">
      <c r="A2578" s="31">
        <v>2577</v>
      </c>
      <c r="B2578" s="35">
        <v>2023</v>
      </c>
      <c r="C2578" s="34" t="s">
        <v>6030</v>
      </c>
      <c r="D2578" s="34" t="s">
        <v>20602</v>
      </c>
      <c r="E2578" s="97" t="s">
        <v>20603</v>
      </c>
      <c r="F2578" s="35">
        <v>42</v>
      </c>
      <c r="G2578" s="35">
        <v>3</v>
      </c>
      <c r="H2578" s="35" t="s">
        <v>20604</v>
      </c>
      <c r="I2578" s="35" t="s">
        <v>20605</v>
      </c>
      <c r="J2578" s="33" t="str">
        <f t="shared" si="40"/>
        <v>https://doi.org/10.1002/prs.12466</v>
      </c>
    </row>
    <row r="2579" spans="1:10" ht="47.5" customHeight="1" x14ac:dyDescent="0.35">
      <c r="A2579" s="31">
        <v>2578</v>
      </c>
      <c r="B2579" s="35">
        <v>2023</v>
      </c>
      <c r="C2579" s="34" t="s">
        <v>6030</v>
      </c>
      <c r="D2579" s="34" t="s">
        <v>20606</v>
      </c>
      <c r="E2579" s="97" t="s">
        <v>7791</v>
      </c>
      <c r="F2579" s="35">
        <v>42</v>
      </c>
      <c r="G2579" s="35">
        <v>3</v>
      </c>
      <c r="H2579" s="35" t="s">
        <v>20607</v>
      </c>
      <c r="I2579" s="35" t="s">
        <v>20608</v>
      </c>
      <c r="J2579" s="33" t="str">
        <f t="shared" si="40"/>
        <v>https://doi.org/10.1002/prs.12473</v>
      </c>
    </row>
    <row r="2580" spans="1:10" ht="47.5" customHeight="1" x14ac:dyDescent="0.35">
      <c r="A2580" s="31">
        <v>2579</v>
      </c>
      <c r="B2580" s="35">
        <v>2023</v>
      </c>
      <c r="C2580" s="120" t="s">
        <v>6030</v>
      </c>
      <c r="D2580" s="120" t="s">
        <v>21189</v>
      </c>
      <c r="E2580" s="34" t="s">
        <v>8280</v>
      </c>
      <c r="F2580" s="122">
        <v>42</v>
      </c>
      <c r="G2580" s="35">
        <v>3</v>
      </c>
      <c r="H2580" s="35" t="s">
        <v>20609</v>
      </c>
      <c r="I2580" s="121" t="s">
        <v>20610</v>
      </c>
      <c r="J2580" s="33" t="str">
        <f t="shared" si="40"/>
        <v>https://doi.org/10.1002/prs.12502</v>
      </c>
    </row>
    <row r="2581" spans="1:10" ht="47.5" customHeight="1" x14ac:dyDescent="0.35">
      <c r="A2581" s="31">
        <v>2580</v>
      </c>
      <c r="B2581" s="35">
        <v>2023</v>
      </c>
      <c r="C2581" s="34" t="s">
        <v>6030</v>
      </c>
      <c r="D2581" s="34" t="s">
        <v>20288</v>
      </c>
      <c r="E2581" s="97" t="s">
        <v>1553</v>
      </c>
      <c r="F2581" s="35">
        <v>42</v>
      </c>
      <c r="G2581" s="35">
        <v>3</v>
      </c>
      <c r="H2581" s="35" t="s">
        <v>20611</v>
      </c>
      <c r="I2581" s="35" t="s">
        <v>20612</v>
      </c>
      <c r="J2581" s="33" t="str">
        <f t="shared" si="40"/>
        <v>https://doi.org/10.1002/prs.12512</v>
      </c>
    </row>
    <row r="2582" spans="1:10" ht="47.5" customHeight="1" x14ac:dyDescent="0.35">
      <c r="A2582" s="31">
        <v>2581</v>
      </c>
      <c r="B2582" s="35">
        <v>2023</v>
      </c>
      <c r="C2582" s="34" t="s">
        <v>6030</v>
      </c>
      <c r="D2582" s="34" t="s">
        <v>20613</v>
      </c>
      <c r="F2582" s="35">
        <v>42</v>
      </c>
      <c r="G2582" s="35">
        <v>3</v>
      </c>
      <c r="H2582" s="35" t="s">
        <v>20614</v>
      </c>
      <c r="I2582" s="35" t="s">
        <v>20615</v>
      </c>
      <c r="J2582" s="33" t="str">
        <f t="shared" si="40"/>
        <v>https://doi.org/10.1002/prs.12476</v>
      </c>
    </row>
    <row r="2583" spans="1:10" ht="47.5" customHeight="1" x14ac:dyDescent="0.35">
      <c r="A2583" s="31">
        <v>2582</v>
      </c>
      <c r="B2583" s="35">
        <v>2023</v>
      </c>
      <c r="C2583" s="34" t="s">
        <v>6030</v>
      </c>
      <c r="D2583" s="34" t="s">
        <v>20616</v>
      </c>
      <c r="E2583" s="97" t="s">
        <v>10596</v>
      </c>
      <c r="F2583" s="35">
        <v>42</v>
      </c>
      <c r="G2583" s="35">
        <v>4</v>
      </c>
      <c r="H2583" s="35" t="s">
        <v>20617</v>
      </c>
      <c r="I2583" s="35" t="s">
        <v>20618</v>
      </c>
      <c r="J2583" s="33" t="str">
        <f t="shared" si="40"/>
        <v>https://doi.org/10.1002/prs.12549</v>
      </c>
    </row>
    <row r="2584" spans="1:10" ht="47.5" customHeight="1" x14ac:dyDescent="0.35">
      <c r="A2584" s="31">
        <v>2583</v>
      </c>
      <c r="B2584" s="35">
        <v>2023</v>
      </c>
      <c r="C2584" s="34" t="s">
        <v>6030</v>
      </c>
      <c r="D2584" s="34" t="s">
        <v>20619</v>
      </c>
      <c r="E2584" s="97" t="s">
        <v>20620</v>
      </c>
      <c r="F2584" s="35">
        <v>42</v>
      </c>
      <c r="G2584" s="35">
        <v>4</v>
      </c>
      <c r="H2584" s="35" t="s">
        <v>20621</v>
      </c>
      <c r="I2584" s="35" t="s">
        <v>20622</v>
      </c>
      <c r="J2584" s="33" t="str">
        <f t="shared" si="40"/>
        <v>https://doi.org/10.1002/prs.12547</v>
      </c>
    </row>
    <row r="2585" spans="1:10" ht="47.5" customHeight="1" x14ac:dyDescent="0.35">
      <c r="A2585" s="31">
        <v>2584</v>
      </c>
      <c r="B2585" s="35">
        <v>2023</v>
      </c>
      <c r="C2585" s="34" t="s">
        <v>6030</v>
      </c>
      <c r="D2585" s="34" t="s">
        <v>20623</v>
      </c>
      <c r="E2585" s="97" t="s">
        <v>20624</v>
      </c>
      <c r="F2585" s="35">
        <v>42</v>
      </c>
      <c r="G2585" s="35">
        <v>4</v>
      </c>
      <c r="H2585" s="35" t="s">
        <v>20625</v>
      </c>
      <c r="I2585" s="35" t="s">
        <v>20626</v>
      </c>
      <c r="J2585" s="33" t="str">
        <f t="shared" si="40"/>
        <v>https://doi.org/10.1002/prs.12550</v>
      </c>
    </row>
    <row r="2586" spans="1:10" ht="47.5" customHeight="1" x14ac:dyDescent="0.35">
      <c r="A2586" s="31">
        <v>2585</v>
      </c>
      <c r="B2586" s="35">
        <v>2023</v>
      </c>
      <c r="C2586" s="34" t="s">
        <v>6030</v>
      </c>
      <c r="D2586" s="34" t="s">
        <v>20627</v>
      </c>
      <c r="E2586" s="97" t="s">
        <v>20628</v>
      </c>
      <c r="F2586" s="35">
        <v>42</v>
      </c>
      <c r="G2586" s="35">
        <v>4</v>
      </c>
      <c r="H2586" s="35" t="s">
        <v>20629</v>
      </c>
      <c r="I2586" s="35" t="s">
        <v>20630</v>
      </c>
      <c r="J2586" s="33" t="str">
        <f t="shared" si="40"/>
        <v>https://doi.org/10.1002/prs.12509</v>
      </c>
    </row>
    <row r="2587" spans="1:10" ht="47.5" customHeight="1" x14ac:dyDescent="0.35">
      <c r="A2587" s="31">
        <v>2586</v>
      </c>
      <c r="B2587" s="35">
        <v>2023</v>
      </c>
      <c r="C2587" s="34" t="s">
        <v>6030</v>
      </c>
      <c r="D2587" s="34" t="s">
        <v>20631</v>
      </c>
      <c r="E2587" s="97" t="s">
        <v>20632</v>
      </c>
      <c r="F2587" s="35">
        <v>42</v>
      </c>
      <c r="G2587" s="35">
        <v>4</v>
      </c>
      <c r="H2587" s="35" t="s">
        <v>20633</v>
      </c>
      <c r="I2587" s="35" t="s">
        <v>20634</v>
      </c>
      <c r="J2587" s="33" t="str">
        <f t="shared" si="40"/>
        <v>https://doi.org/10.1002/prs.12489</v>
      </c>
    </row>
    <row r="2588" spans="1:10" ht="47.5" customHeight="1" x14ac:dyDescent="0.35">
      <c r="A2588" s="31">
        <v>2587</v>
      </c>
      <c r="B2588" s="35">
        <v>2023</v>
      </c>
      <c r="C2588" s="34" t="s">
        <v>6030</v>
      </c>
      <c r="D2588" s="34" t="s">
        <v>20635</v>
      </c>
      <c r="E2588" s="97" t="s">
        <v>19205</v>
      </c>
      <c r="F2588" s="35">
        <v>42</v>
      </c>
      <c r="G2588" s="35">
        <v>4</v>
      </c>
      <c r="H2588" s="35" t="s">
        <v>20636</v>
      </c>
      <c r="I2588" s="35" t="s">
        <v>20637</v>
      </c>
      <c r="J2588" s="33" t="str">
        <f t="shared" si="40"/>
        <v>https://doi.org/10.1002/prs.12504</v>
      </c>
    </row>
    <row r="2589" spans="1:10" ht="47.5" customHeight="1" x14ac:dyDescent="0.35">
      <c r="A2589" s="31">
        <v>2588</v>
      </c>
      <c r="B2589" s="35">
        <v>2023</v>
      </c>
      <c r="C2589" s="34" t="s">
        <v>6030</v>
      </c>
      <c r="D2589" s="34" t="s">
        <v>20638</v>
      </c>
      <c r="E2589" s="97" t="s">
        <v>20639</v>
      </c>
      <c r="F2589" s="35">
        <v>42</v>
      </c>
      <c r="G2589" s="35">
        <v>4</v>
      </c>
      <c r="H2589" s="35" t="s">
        <v>20640</v>
      </c>
      <c r="I2589" s="35" t="s">
        <v>20641</v>
      </c>
      <c r="J2589" s="33" t="str">
        <f t="shared" si="40"/>
        <v>https://doi.org/10.1002/prs.12498</v>
      </c>
    </row>
    <row r="2590" spans="1:10" ht="47.5" customHeight="1" x14ac:dyDescent="0.35">
      <c r="A2590" s="31">
        <v>2589</v>
      </c>
      <c r="B2590" s="35">
        <v>2023</v>
      </c>
      <c r="C2590" s="34" t="s">
        <v>6030</v>
      </c>
      <c r="D2590" s="34" t="s">
        <v>20642</v>
      </c>
      <c r="E2590" s="97" t="s">
        <v>20643</v>
      </c>
      <c r="F2590" s="35">
        <v>42</v>
      </c>
      <c r="G2590" s="35">
        <v>4</v>
      </c>
      <c r="H2590" s="35" t="s">
        <v>20644</v>
      </c>
      <c r="I2590" s="35" t="s">
        <v>20645</v>
      </c>
      <c r="J2590" s="33" t="str">
        <f t="shared" si="40"/>
        <v>https://doi.org/10.1002/prs.12494</v>
      </c>
    </row>
    <row r="2591" spans="1:10" ht="47.5" customHeight="1" x14ac:dyDescent="0.35">
      <c r="A2591" s="31">
        <v>2590</v>
      </c>
      <c r="B2591" s="35">
        <v>2023</v>
      </c>
      <c r="C2591" s="34" t="s">
        <v>6030</v>
      </c>
      <c r="D2591" s="34" t="s">
        <v>20646</v>
      </c>
      <c r="E2591" s="97" t="s">
        <v>20647</v>
      </c>
      <c r="F2591" s="35">
        <v>42</v>
      </c>
      <c r="G2591" s="35">
        <v>4</v>
      </c>
      <c r="H2591" s="35" t="s">
        <v>20648</v>
      </c>
      <c r="I2591" s="35" t="s">
        <v>20649</v>
      </c>
      <c r="J2591" s="33" t="str">
        <f t="shared" si="40"/>
        <v>https://doi.org/10.1002/prs.12500</v>
      </c>
    </row>
    <row r="2592" spans="1:10" ht="47.5" customHeight="1" x14ac:dyDescent="0.35">
      <c r="A2592" s="31">
        <v>2591</v>
      </c>
      <c r="B2592" s="35">
        <v>2023</v>
      </c>
      <c r="C2592" s="34" t="s">
        <v>6030</v>
      </c>
      <c r="D2592" s="34" t="s">
        <v>20650</v>
      </c>
      <c r="E2592" s="97" t="s">
        <v>20651</v>
      </c>
      <c r="F2592" s="35">
        <v>42</v>
      </c>
      <c r="G2592" s="35">
        <v>4</v>
      </c>
      <c r="H2592" s="35" t="s">
        <v>20652</v>
      </c>
      <c r="I2592" s="35" t="s">
        <v>20653</v>
      </c>
      <c r="J2592" s="33" t="str">
        <f t="shared" si="40"/>
        <v>https://doi.org/10.1002/prs.12507</v>
      </c>
    </row>
    <row r="2593" spans="1:10" ht="47.5" customHeight="1" x14ac:dyDescent="0.35">
      <c r="A2593" s="31">
        <v>2592</v>
      </c>
      <c r="B2593" s="35">
        <v>2023</v>
      </c>
      <c r="C2593" s="34" t="s">
        <v>6030</v>
      </c>
      <c r="D2593" s="34" t="s">
        <v>20654</v>
      </c>
      <c r="E2593" s="97" t="s">
        <v>20655</v>
      </c>
      <c r="F2593" s="35">
        <v>42</v>
      </c>
      <c r="G2593" s="35">
        <v>4</v>
      </c>
      <c r="H2593" s="35" t="s">
        <v>20656</v>
      </c>
      <c r="I2593" s="35" t="s">
        <v>20657</v>
      </c>
      <c r="J2593" s="33" t="str">
        <f t="shared" si="40"/>
        <v>https://doi.org/10.1002/prs.12491</v>
      </c>
    </row>
    <row r="2594" spans="1:10" ht="47.5" customHeight="1" x14ac:dyDescent="0.35">
      <c r="A2594" s="31">
        <v>2593</v>
      </c>
      <c r="B2594" s="35">
        <v>2023</v>
      </c>
      <c r="C2594" s="34" t="s">
        <v>6030</v>
      </c>
      <c r="D2594" s="34" t="s">
        <v>20658</v>
      </c>
      <c r="E2594" s="97" t="s">
        <v>20659</v>
      </c>
      <c r="F2594" s="35">
        <v>42</v>
      </c>
      <c r="G2594" s="35">
        <v>4</v>
      </c>
      <c r="H2594" s="35" t="s">
        <v>20660</v>
      </c>
      <c r="I2594" s="35" t="s">
        <v>20661</v>
      </c>
      <c r="J2594" s="33" t="str">
        <f t="shared" si="40"/>
        <v>https://doi.org/10.1002/prs.12501</v>
      </c>
    </row>
    <row r="2595" spans="1:10" ht="47.5" customHeight="1" x14ac:dyDescent="0.35">
      <c r="A2595" s="31">
        <v>2594</v>
      </c>
      <c r="B2595" s="35">
        <v>2023</v>
      </c>
      <c r="C2595" s="34" t="s">
        <v>6030</v>
      </c>
      <c r="D2595" s="34" t="s">
        <v>20662</v>
      </c>
      <c r="E2595" s="97" t="s">
        <v>20663</v>
      </c>
      <c r="F2595" s="35">
        <v>42</v>
      </c>
      <c r="G2595" s="35">
        <v>4</v>
      </c>
      <c r="H2595" s="35" t="s">
        <v>20664</v>
      </c>
      <c r="I2595" s="35" t="s">
        <v>20665</v>
      </c>
      <c r="J2595" s="33" t="str">
        <f t="shared" si="40"/>
        <v>https://doi.org/10.1002/prs.12495</v>
      </c>
    </row>
    <row r="2596" spans="1:10" ht="47.5" customHeight="1" x14ac:dyDescent="0.35">
      <c r="A2596" s="31">
        <v>2595</v>
      </c>
      <c r="B2596" s="35">
        <v>2023</v>
      </c>
      <c r="C2596" s="34" t="s">
        <v>6030</v>
      </c>
      <c r="D2596" s="34" t="s">
        <v>20666</v>
      </c>
      <c r="E2596" s="97" t="s">
        <v>20667</v>
      </c>
      <c r="F2596" s="35">
        <v>42</v>
      </c>
      <c r="G2596" s="35">
        <v>4</v>
      </c>
      <c r="H2596" s="35" t="s">
        <v>20668</v>
      </c>
      <c r="I2596" s="35" t="s">
        <v>20669</v>
      </c>
      <c r="J2596" s="33" t="str">
        <f t="shared" si="40"/>
        <v>https://doi.org/10.1002/prs.12492</v>
      </c>
    </row>
    <row r="2597" spans="1:10" ht="47.5" customHeight="1" x14ac:dyDescent="0.35">
      <c r="A2597" s="31">
        <v>2596</v>
      </c>
      <c r="B2597" s="35">
        <v>2023</v>
      </c>
      <c r="C2597" s="34" t="s">
        <v>6030</v>
      </c>
      <c r="D2597" s="34" t="s">
        <v>20670</v>
      </c>
      <c r="E2597" s="97" t="s">
        <v>20671</v>
      </c>
      <c r="F2597" s="35">
        <v>42</v>
      </c>
      <c r="G2597" s="35">
        <v>4</v>
      </c>
      <c r="H2597" s="35" t="s">
        <v>20672</v>
      </c>
      <c r="I2597" s="35" t="s">
        <v>20673</v>
      </c>
      <c r="J2597" s="33" t="str">
        <f t="shared" si="40"/>
        <v>https://doi.org/10.1002/prs.12490</v>
      </c>
    </row>
    <row r="2598" spans="1:10" ht="47.5" customHeight="1" x14ac:dyDescent="0.35">
      <c r="A2598" s="31">
        <v>2597</v>
      </c>
      <c r="B2598" s="35">
        <v>2023</v>
      </c>
      <c r="C2598" s="34" t="s">
        <v>6030</v>
      </c>
      <c r="D2598" s="34" t="s">
        <v>20674</v>
      </c>
      <c r="E2598" s="97" t="s">
        <v>20675</v>
      </c>
      <c r="F2598" s="35">
        <v>42</v>
      </c>
      <c r="G2598" s="35">
        <v>4</v>
      </c>
      <c r="H2598" s="35" t="s">
        <v>20676</v>
      </c>
      <c r="I2598" s="35" t="s">
        <v>20677</v>
      </c>
      <c r="J2598" s="33" t="str">
        <f t="shared" si="40"/>
        <v>https://doi.org/10.1002/prs.12479</v>
      </c>
    </row>
    <row r="2599" spans="1:10" ht="47.5" customHeight="1" x14ac:dyDescent="0.35">
      <c r="A2599" s="31">
        <v>2598</v>
      </c>
      <c r="B2599" s="35">
        <v>2023</v>
      </c>
      <c r="C2599" s="34" t="s">
        <v>6030</v>
      </c>
      <c r="D2599" s="34" t="s">
        <v>20678</v>
      </c>
      <c r="E2599" s="97" t="s">
        <v>20679</v>
      </c>
      <c r="F2599" s="35">
        <v>42</v>
      </c>
      <c r="G2599" s="35">
        <v>4</v>
      </c>
      <c r="H2599" s="35" t="s">
        <v>20680</v>
      </c>
      <c r="I2599" s="35" t="s">
        <v>20681</v>
      </c>
      <c r="J2599" s="33" t="str">
        <f t="shared" si="40"/>
        <v>https://doi.org/10.1002/prs.12493</v>
      </c>
    </row>
    <row r="2600" spans="1:10" ht="47.5" customHeight="1" x14ac:dyDescent="0.35">
      <c r="A2600" s="31">
        <v>2599</v>
      </c>
      <c r="B2600" s="35">
        <v>2023</v>
      </c>
      <c r="C2600" s="34" t="s">
        <v>6030</v>
      </c>
      <c r="D2600" s="34" t="s">
        <v>20682</v>
      </c>
      <c r="E2600" s="97" t="s">
        <v>20683</v>
      </c>
      <c r="F2600" s="35">
        <v>42</v>
      </c>
      <c r="G2600" s="35">
        <v>4</v>
      </c>
      <c r="H2600" s="35" t="s">
        <v>20684</v>
      </c>
      <c r="I2600" s="35" t="s">
        <v>20685</v>
      </c>
      <c r="J2600" s="33" t="str">
        <f t="shared" si="40"/>
        <v>https://doi.org/10.1002/prs.12508</v>
      </c>
    </row>
    <row r="2601" spans="1:10" ht="47.5" customHeight="1" x14ac:dyDescent="0.35">
      <c r="A2601" s="31">
        <v>2600</v>
      </c>
      <c r="B2601" s="35">
        <v>2023</v>
      </c>
      <c r="C2601" s="34" t="s">
        <v>6030</v>
      </c>
      <c r="D2601" s="34" t="s">
        <v>20686</v>
      </c>
      <c r="E2601" s="97" t="s">
        <v>20687</v>
      </c>
      <c r="F2601" s="35">
        <v>42</v>
      </c>
      <c r="G2601" s="35">
        <v>4</v>
      </c>
      <c r="H2601" s="35" t="s">
        <v>20688</v>
      </c>
      <c r="I2601" s="35" t="s">
        <v>20689</v>
      </c>
      <c r="J2601" s="33" t="str">
        <f t="shared" si="40"/>
        <v>https://doi.org/10.1002/prs.12510</v>
      </c>
    </row>
    <row r="2602" spans="1:10" ht="47.5" customHeight="1" x14ac:dyDescent="0.35">
      <c r="A2602" s="31">
        <v>2601</v>
      </c>
      <c r="B2602" s="35">
        <v>2023</v>
      </c>
      <c r="C2602" s="34" t="s">
        <v>6030</v>
      </c>
      <c r="D2602" s="34" t="s">
        <v>20690</v>
      </c>
      <c r="E2602" s="97" t="s">
        <v>20691</v>
      </c>
      <c r="F2602" s="35">
        <v>42</v>
      </c>
      <c r="G2602" s="35">
        <v>4</v>
      </c>
      <c r="H2602" s="35" t="s">
        <v>20692</v>
      </c>
      <c r="I2602" s="35" t="s">
        <v>20693</v>
      </c>
      <c r="J2602" s="33" t="str">
        <f t="shared" si="40"/>
        <v>https://doi.org/10.1002/prs.12496</v>
      </c>
    </row>
    <row r="2603" spans="1:10" ht="47.5" customHeight="1" x14ac:dyDescent="0.35">
      <c r="A2603" s="31">
        <v>2602</v>
      </c>
      <c r="B2603" s="35">
        <v>2023</v>
      </c>
      <c r="C2603" s="34" t="s">
        <v>6030</v>
      </c>
      <c r="D2603" s="34" t="s">
        <v>20694</v>
      </c>
      <c r="E2603" s="97" t="s">
        <v>20695</v>
      </c>
      <c r="F2603" s="35">
        <v>42</v>
      </c>
      <c r="G2603" s="35">
        <v>4</v>
      </c>
      <c r="H2603" s="35" t="s">
        <v>20696</v>
      </c>
      <c r="I2603" s="35" t="s">
        <v>20697</v>
      </c>
      <c r="J2603" s="33" t="str">
        <f t="shared" si="40"/>
        <v>https://doi.org/10.1002/prs.12506</v>
      </c>
    </row>
    <row r="2604" spans="1:10" ht="47.5" customHeight="1" x14ac:dyDescent="0.35">
      <c r="A2604" s="31">
        <v>2603</v>
      </c>
      <c r="B2604" s="35">
        <v>2023</v>
      </c>
      <c r="C2604" s="34" t="s">
        <v>6030</v>
      </c>
      <c r="D2604" s="34" t="s">
        <v>20288</v>
      </c>
      <c r="E2604" s="97" t="s">
        <v>1553</v>
      </c>
      <c r="F2604" s="35">
        <v>42</v>
      </c>
      <c r="G2604" s="35">
        <v>4</v>
      </c>
      <c r="H2604" s="35" t="s">
        <v>20698</v>
      </c>
      <c r="I2604" s="35" t="s">
        <v>20699</v>
      </c>
      <c r="J2604" s="33" t="str">
        <f t="shared" si="40"/>
        <v>https://doi.org/10.1002/prs.12546</v>
      </c>
    </row>
    <row r="2605" spans="1:10" ht="47.5" customHeight="1" x14ac:dyDescent="0.35">
      <c r="A2605" s="31">
        <v>2604</v>
      </c>
      <c r="B2605" s="35">
        <v>2023</v>
      </c>
      <c r="C2605" s="34" t="s">
        <v>6030</v>
      </c>
      <c r="D2605" s="34" t="s">
        <v>20700</v>
      </c>
      <c r="F2605" s="35">
        <v>42</v>
      </c>
      <c r="G2605" s="35">
        <v>4</v>
      </c>
      <c r="H2605" s="35" t="s">
        <v>14307</v>
      </c>
      <c r="I2605" s="35" t="s">
        <v>20701</v>
      </c>
      <c r="J2605" s="33" t="str">
        <f t="shared" si="40"/>
        <v>https://doi.org/10.1002/prs.12532</v>
      </c>
    </row>
    <row r="2606" spans="1:10" ht="47.5" customHeight="1" x14ac:dyDescent="0.35">
      <c r="A2606" s="31">
        <v>2605</v>
      </c>
      <c r="B2606" s="35">
        <v>2023</v>
      </c>
      <c r="C2606" s="34" t="s">
        <v>6030</v>
      </c>
      <c r="D2606" s="34" t="s">
        <v>20702</v>
      </c>
      <c r="E2606" s="97" t="s">
        <v>20703</v>
      </c>
      <c r="F2606" s="35">
        <v>42</v>
      </c>
      <c r="G2606" s="35" t="s">
        <v>19465</v>
      </c>
      <c r="H2606" s="35" t="s">
        <v>20704</v>
      </c>
      <c r="I2606" s="35" t="s">
        <v>20705</v>
      </c>
      <c r="J2606" s="33" t="str">
        <f t="shared" si="40"/>
        <v>https://doi.org/10.1002/prs.12544</v>
      </c>
    </row>
    <row r="2607" spans="1:10" ht="47.5" customHeight="1" x14ac:dyDescent="0.35">
      <c r="A2607" s="31">
        <v>2606</v>
      </c>
      <c r="B2607" s="35">
        <v>2023</v>
      </c>
      <c r="C2607" s="34" t="s">
        <v>6030</v>
      </c>
      <c r="D2607" s="34" t="s">
        <v>20706</v>
      </c>
      <c r="E2607" s="97" t="s">
        <v>19774</v>
      </c>
      <c r="F2607" s="35">
        <v>42</v>
      </c>
      <c r="G2607" s="35" t="s">
        <v>19465</v>
      </c>
      <c r="H2607" s="35" t="s">
        <v>20707</v>
      </c>
      <c r="I2607" s="35" t="s">
        <v>20708</v>
      </c>
      <c r="J2607" s="33" t="str">
        <f t="shared" si="40"/>
        <v>https://doi.org/10.1002/prs.12390</v>
      </c>
    </row>
    <row r="2608" spans="1:10" ht="47.5" customHeight="1" x14ac:dyDescent="0.35">
      <c r="A2608" s="31">
        <v>2607</v>
      </c>
      <c r="B2608" s="35">
        <v>2023</v>
      </c>
      <c r="C2608" s="34" t="s">
        <v>6030</v>
      </c>
      <c r="D2608" s="34" t="s">
        <v>20709</v>
      </c>
      <c r="E2608" s="97" t="s">
        <v>20710</v>
      </c>
      <c r="F2608" s="35">
        <v>42</v>
      </c>
      <c r="G2608" s="35" t="s">
        <v>19465</v>
      </c>
      <c r="H2608" s="35" t="s">
        <v>20711</v>
      </c>
      <c r="I2608" s="35" t="s">
        <v>20712</v>
      </c>
      <c r="J2608" s="33" t="str">
        <f t="shared" si="40"/>
        <v>https://doi.org/10.1002/prs.12428</v>
      </c>
    </row>
    <row r="2609" spans="1:10" ht="47.5" customHeight="1" x14ac:dyDescent="0.35">
      <c r="A2609" s="31">
        <v>2608</v>
      </c>
      <c r="B2609" s="35">
        <v>2023</v>
      </c>
      <c r="C2609" s="34" t="s">
        <v>6030</v>
      </c>
      <c r="D2609" s="34" t="s">
        <v>20713</v>
      </c>
      <c r="E2609" s="97" t="s">
        <v>20714</v>
      </c>
      <c r="F2609" s="35">
        <v>42</v>
      </c>
      <c r="G2609" s="35" t="s">
        <v>19465</v>
      </c>
      <c r="H2609" s="35" t="s">
        <v>20715</v>
      </c>
      <c r="I2609" s="35" t="s">
        <v>20716</v>
      </c>
      <c r="J2609" s="33" t="str">
        <f t="shared" si="40"/>
        <v>https://doi.org/10.1002/prs.12470</v>
      </c>
    </row>
    <row r="2610" spans="1:10" ht="47.5" customHeight="1" x14ac:dyDescent="0.35">
      <c r="A2610" s="31">
        <v>2609</v>
      </c>
      <c r="B2610" s="35">
        <v>2023</v>
      </c>
      <c r="C2610" s="34" t="s">
        <v>6030</v>
      </c>
      <c r="D2610" s="34" t="s">
        <v>20717</v>
      </c>
      <c r="E2610" s="97" t="s">
        <v>20718</v>
      </c>
      <c r="F2610" s="35">
        <v>42</v>
      </c>
      <c r="G2610" s="35" t="s">
        <v>19465</v>
      </c>
      <c r="H2610" s="35" t="s">
        <v>20719</v>
      </c>
      <c r="I2610" s="35" t="s">
        <v>20720</v>
      </c>
      <c r="J2610" s="33" t="str">
        <f t="shared" si="40"/>
        <v>https://doi.org/10.1002/prs.12464</v>
      </c>
    </row>
    <row r="2611" spans="1:10" ht="47.5" customHeight="1" x14ac:dyDescent="0.35">
      <c r="A2611" s="31">
        <v>2610</v>
      </c>
      <c r="B2611" s="35">
        <v>2023</v>
      </c>
      <c r="C2611" s="34" t="s">
        <v>6030</v>
      </c>
      <c r="D2611" s="34" t="s">
        <v>20721</v>
      </c>
      <c r="E2611" s="97" t="s">
        <v>20722</v>
      </c>
      <c r="F2611" s="35">
        <v>42</v>
      </c>
      <c r="G2611" s="35" t="s">
        <v>19465</v>
      </c>
      <c r="H2611" s="35" t="s">
        <v>20723</v>
      </c>
      <c r="I2611" s="35" t="s">
        <v>20724</v>
      </c>
      <c r="J2611" s="33" t="str">
        <f t="shared" si="40"/>
        <v>https://doi.org/10.1002/prs.12471</v>
      </c>
    </row>
    <row r="2612" spans="1:10" ht="47.5" customHeight="1" x14ac:dyDescent="0.35">
      <c r="A2612" s="31">
        <v>2611</v>
      </c>
      <c r="B2612" s="35">
        <v>2023</v>
      </c>
      <c r="C2612" s="34" t="s">
        <v>6030</v>
      </c>
      <c r="D2612" s="34" t="s">
        <v>20725</v>
      </c>
      <c r="E2612" s="97" t="s">
        <v>20726</v>
      </c>
      <c r="F2612" s="35">
        <v>42</v>
      </c>
      <c r="G2612" s="35" t="s">
        <v>19465</v>
      </c>
      <c r="H2612" s="35" t="s">
        <v>20727</v>
      </c>
      <c r="I2612" s="35" t="s">
        <v>20728</v>
      </c>
      <c r="J2612" s="33" t="str">
        <f t="shared" si="40"/>
        <v>https://doi.org/10.1002/prs.12499</v>
      </c>
    </row>
    <row r="2613" spans="1:10" ht="47.5" customHeight="1" x14ac:dyDescent="0.35">
      <c r="A2613" s="31">
        <v>2612</v>
      </c>
      <c r="B2613" s="35">
        <v>2023</v>
      </c>
      <c r="C2613" s="34" t="s">
        <v>6030</v>
      </c>
      <c r="D2613" s="34" t="s">
        <v>20729</v>
      </c>
      <c r="E2613" s="97" t="s">
        <v>9032</v>
      </c>
      <c r="F2613" s="35">
        <v>42</v>
      </c>
      <c r="G2613" s="35" t="s">
        <v>19465</v>
      </c>
      <c r="H2613" s="35" t="s">
        <v>20730</v>
      </c>
      <c r="I2613" s="35" t="s">
        <v>20731</v>
      </c>
      <c r="J2613" s="33" t="str">
        <f t="shared" si="40"/>
        <v>https://doi.org/10.1002/prs.12472</v>
      </c>
    </row>
    <row r="2614" spans="1:10" ht="47.5" customHeight="1" x14ac:dyDescent="0.35">
      <c r="A2614" s="31">
        <v>2613</v>
      </c>
      <c r="B2614" s="35">
        <v>2023</v>
      </c>
      <c r="C2614" s="34" t="s">
        <v>6030</v>
      </c>
      <c r="D2614" s="34" t="s">
        <v>20732</v>
      </c>
      <c r="E2614" s="97" t="s">
        <v>20733</v>
      </c>
      <c r="F2614" s="35">
        <v>42</v>
      </c>
      <c r="G2614" s="35" t="s">
        <v>19465</v>
      </c>
      <c r="H2614" s="35" t="s">
        <v>20734</v>
      </c>
      <c r="I2614" s="35" t="s">
        <v>20735</v>
      </c>
      <c r="J2614" s="33" t="str">
        <f t="shared" si="40"/>
        <v>https://doi.org/10.1002/prs.12449</v>
      </c>
    </row>
    <row r="2615" spans="1:10" ht="47.5" customHeight="1" x14ac:dyDescent="0.35">
      <c r="A2615" s="31">
        <v>2614</v>
      </c>
      <c r="B2615" s="35">
        <v>2023</v>
      </c>
      <c r="C2615" s="34" t="s">
        <v>6030</v>
      </c>
      <c r="D2615" s="34" t="s">
        <v>20736</v>
      </c>
      <c r="E2615" s="97" t="s">
        <v>20737</v>
      </c>
      <c r="F2615" s="35">
        <v>42</v>
      </c>
      <c r="G2615" s="35" t="s">
        <v>19465</v>
      </c>
      <c r="H2615" s="35" t="s">
        <v>20738</v>
      </c>
      <c r="I2615" s="35" t="s">
        <v>20739</v>
      </c>
      <c r="J2615" s="33" t="str">
        <f t="shared" si="40"/>
        <v>https://doi.org/10.1002/prs.12530</v>
      </c>
    </row>
    <row r="2616" spans="1:10" ht="47.5" customHeight="1" x14ac:dyDescent="0.35">
      <c r="A2616" s="31">
        <v>2615</v>
      </c>
      <c r="B2616" s="35">
        <v>2023</v>
      </c>
      <c r="C2616" s="34" t="s">
        <v>6030</v>
      </c>
      <c r="D2616" s="34" t="s">
        <v>20740</v>
      </c>
      <c r="E2616" s="97" t="s">
        <v>20741</v>
      </c>
      <c r="F2616" s="35">
        <v>42</v>
      </c>
      <c r="G2616" s="35" t="s">
        <v>19465</v>
      </c>
      <c r="H2616" s="35" t="s">
        <v>20742</v>
      </c>
      <c r="I2616" s="35" t="s">
        <v>20743</v>
      </c>
      <c r="J2616" s="33" t="str">
        <f t="shared" si="40"/>
        <v>https://doi.org/10.1002/prs.12451</v>
      </c>
    </row>
    <row r="2617" spans="1:10" ht="47.5" customHeight="1" x14ac:dyDescent="0.35">
      <c r="A2617" s="31">
        <v>2616</v>
      </c>
      <c r="B2617" s="35">
        <v>2023</v>
      </c>
      <c r="C2617" s="34" t="s">
        <v>6030</v>
      </c>
      <c r="D2617" s="34" t="s">
        <v>20744</v>
      </c>
      <c r="E2617" s="97" t="s">
        <v>20745</v>
      </c>
      <c r="F2617" s="35">
        <v>42</v>
      </c>
      <c r="G2617" s="35" t="s">
        <v>19465</v>
      </c>
      <c r="H2617" s="35" t="s">
        <v>20746</v>
      </c>
      <c r="I2617" s="35" t="s">
        <v>20747</v>
      </c>
      <c r="J2617" s="33" t="str">
        <f t="shared" si="40"/>
        <v>https://doi.org/10.1002/prs.12545</v>
      </c>
    </row>
    <row r="2618" spans="1:10" ht="47.5" customHeight="1" x14ac:dyDescent="0.35">
      <c r="A2618" s="31">
        <v>2617</v>
      </c>
      <c r="B2618" s="35">
        <v>2023</v>
      </c>
      <c r="C2618" s="34" t="s">
        <v>6030</v>
      </c>
      <c r="D2618" s="34" t="s">
        <v>20748</v>
      </c>
      <c r="E2618" s="97" t="s">
        <v>20749</v>
      </c>
      <c r="F2618" s="35">
        <v>42</v>
      </c>
      <c r="G2618" s="35" t="s">
        <v>19465</v>
      </c>
      <c r="H2618" s="35" t="s">
        <v>20750</v>
      </c>
      <c r="I2618" s="35" t="s">
        <v>20751</v>
      </c>
      <c r="J2618" s="33" t="str">
        <f t="shared" si="40"/>
        <v>https://doi.org/10.1002/prs.12537</v>
      </c>
    </row>
    <row r="2619" spans="1:10" ht="47.5" customHeight="1" x14ac:dyDescent="0.35">
      <c r="A2619" s="31">
        <v>2618</v>
      </c>
      <c r="B2619" s="35">
        <v>2023</v>
      </c>
      <c r="C2619" s="34" t="s">
        <v>6030</v>
      </c>
      <c r="D2619" s="34" t="s">
        <v>20752</v>
      </c>
      <c r="E2619" s="97" t="s">
        <v>20753</v>
      </c>
      <c r="F2619" s="35">
        <v>42</v>
      </c>
      <c r="G2619" s="35" t="s">
        <v>19465</v>
      </c>
      <c r="H2619" s="35" t="s">
        <v>20754</v>
      </c>
      <c r="I2619" s="35" t="s">
        <v>20755</v>
      </c>
      <c r="J2619" s="33" t="str">
        <f t="shared" si="40"/>
        <v>https://doi.org/10.1002/prs.12553</v>
      </c>
    </row>
    <row r="2620" spans="1:10" ht="47.5" customHeight="1" x14ac:dyDescent="0.35">
      <c r="A2620" s="31">
        <v>2619</v>
      </c>
      <c r="B2620" s="35">
        <v>2024</v>
      </c>
      <c r="C2620" s="34" t="s">
        <v>6030</v>
      </c>
      <c r="D2620" s="34" t="s">
        <v>20756</v>
      </c>
      <c r="E2620" s="97" t="s">
        <v>20757</v>
      </c>
      <c r="F2620" s="35">
        <v>43</v>
      </c>
      <c r="G2620" s="35">
        <v>1</v>
      </c>
      <c r="H2620" s="119" t="s">
        <v>21192</v>
      </c>
      <c r="I2620" s="35" t="s">
        <v>20758</v>
      </c>
      <c r="J2620" s="33" t="str">
        <f t="shared" si="40"/>
        <v>https://doi.org/10.1002/prs.12581</v>
      </c>
    </row>
    <row r="2621" spans="1:10" ht="47.5" customHeight="1" x14ac:dyDescent="0.35">
      <c r="A2621" s="31">
        <v>2620</v>
      </c>
      <c r="B2621" s="35">
        <v>2024</v>
      </c>
      <c r="C2621" s="34" t="s">
        <v>6030</v>
      </c>
      <c r="D2621" s="34" t="s">
        <v>20759</v>
      </c>
      <c r="E2621" s="97" t="s">
        <v>20760</v>
      </c>
      <c r="F2621" s="35">
        <v>43</v>
      </c>
      <c r="G2621" s="35">
        <v>1</v>
      </c>
      <c r="H2621" s="119" t="s">
        <v>21191</v>
      </c>
      <c r="I2621" s="35" t="s">
        <v>20761</v>
      </c>
      <c r="J2621" s="33" t="str">
        <f t="shared" si="40"/>
        <v>https://doi.org/10.1002/prs.12467</v>
      </c>
    </row>
    <row r="2622" spans="1:10" ht="47.5" customHeight="1" x14ac:dyDescent="0.35">
      <c r="A2622" s="31">
        <v>2621</v>
      </c>
      <c r="B2622" s="35">
        <v>2024</v>
      </c>
      <c r="C2622" s="34" t="s">
        <v>6030</v>
      </c>
      <c r="D2622" s="34" t="s">
        <v>20762</v>
      </c>
      <c r="E2622" s="97" t="s">
        <v>20763</v>
      </c>
      <c r="F2622" s="35">
        <v>43</v>
      </c>
      <c r="G2622" s="35">
        <v>1</v>
      </c>
      <c r="H2622" s="119" t="s">
        <v>21190</v>
      </c>
      <c r="I2622" s="35" t="s">
        <v>20764</v>
      </c>
      <c r="J2622" s="33" t="str">
        <f t="shared" si="40"/>
        <v>https://doi.org/10.1002/prs.12520</v>
      </c>
    </row>
    <row r="2623" spans="1:10" ht="47.5" customHeight="1" x14ac:dyDescent="0.35">
      <c r="A2623" s="31">
        <v>2622</v>
      </c>
      <c r="B2623" s="35">
        <v>2024</v>
      </c>
      <c r="C2623" s="34" t="s">
        <v>6030</v>
      </c>
      <c r="D2623" s="34" t="s">
        <v>20765</v>
      </c>
      <c r="E2623" s="97" t="s">
        <v>13606</v>
      </c>
      <c r="F2623" s="35">
        <v>43</v>
      </c>
      <c r="G2623" s="35">
        <v>1</v>
      </c>
      <c r="H2623" s="35" t="s">
        <v>20766</v>
      </c>
      <c r="I2623" s="35" t="s">
        <v>20767</v>
      </c>
      <c r="J2623" s="33" t="str">
        <f t="shared" si="40"/>
        <v>https://doi.org/10.1002/prs.12525</v>
      </c>
    </row>
    <row r="2624" spans="1:10" ht="47.5" customHeight="1" x14ac:dyDescent="0.35">
      <c r="A2624" s="31">
        <v>2623</v>
      </c>
      <c r="B2624" s="35">
        <v>2024</v>
      </c>
      <c r="C2624" s="34" t="s">
        <v>6030</v>
      </c>
      <c r="D2624" s="34" t="s">
        <v>20768</v>
      </c>
      <c r="E2624" s="97" t="s">
        <v>20769</v>
      </c>
      <c r="F2624" s="35">
        <v>43</v>
      </c>
      <c r="G2624" s="35">
        <v>1</v>
      </c>
      <c r="H2624" s="35" t="s">
        <v>20770</v>
      </c>
      <c r="I2624" s="35" t="s">
        <v>20771</v>
      </c>
      <c r="J2624" s="33" t="str">
        <f t="shared" si="40"/>
        <v>https://doi.org/10.1002/prs.12503</v>
      </c>
    </row>
    <row r="2625" spans="1:10" ht="47.5" customHeight="1" x14ac:dyDescent="0.35">
      <c r="A2625" s="31">
        <v>2624</v>
      </c>
      <c r="B2625" s="35">
        <v>2024</v>
      </c>
      <c r="C2625" s="34" t="s">
        <v>6030</v>
      </c>
      <c r="D2625" s="34" t="s">
        <v>20772</v>
      </c>
      <c r="E2625" s="97" t="s">
        <v>20773</v>
      </c>
      <c r="F2625" s="35">
        <v>43</v>
      </c>
      <c r="G2625" s="35">
        <v>1</v>
      </c>
      <c r="H2625" s="35" t="s">
        <v>1306</v>
      </c>
      <c r="I2625" s="35" t="s">
        <v>20774</v>
      </c>
      <c r="J2625" s="33" t="str">
        <f t="shared" si="40"/>
        <v>https://doi.org/10.1002/prs.12516</v>
      </c>
    </row>
    <row r="2626" spans="1:10" ht="47.5" customHeight="1" x14ac:dyDescent="0.35">
      <c r="A2626" s="31">
        <v>2625</v>
      </c>
      <c r="B2626" s="35">
        <v>2024</v>
      </c>
      <c r="C2626" s="34" t="s">
        <v>6030</v>
      </c>
      <c r="D2626" s="34" t="s">
        <v>20775</v>
      </c>
      <c r="E2626" s="97" t="s">
        <v>20776</v>
      </c>
      <c r="F2626" s="35">
        <v>43</v>
      </c>
      <c r="G2626" s="35">
        <v>1</v>
      </c>
      <c r="H2626" s="35" t="s">
        <v>20777</v>
      </c>
      <c r="I2626" s="35" t="s">
        <v>20778</v>
      </c>
      <c r="J2626" s="33" t="str">
        <f t="shared" si="40"/>
        <v>https://doi.org/10.1002/prs.12527</v>
      </c>
    </row>
    <row r="2627" spans="1:10" ht="47.5" customHeight="1" x14ac:dyDescent="0.35">
      <c r="A2627" s="31">
        <v>2626</v>
      </c>
      <c r="B2627" s="35">
        <v>2024</v>
      </c>
      <c r="C2627" s="34" t="s">
        <v>6030</v>
      </c>
      <c r="D2627" s="34" t="s">
        <v>20779</v>
      </c>
      <c r="E2627" s="97" t="s">
        <v>19228</v>
      </c>
      <c r="F2627" s="35">
        <v>43</v>
      </c>
      <c r="G2627" s="35">
        <v>1</v>
      </c>
      <c r="H2627" s="35" t="s">
        <v>20780</v>
      </c>
      <c r="I2627" s="35" t="s">
        <v>20781</v>
      </c>
      <c r="J2627" s="33" t="str">
        <f t="shared" ref="J2627:J2690" si="41">HYPERLINK(I2627)</f>
        <v>https://doi.org/10.1002/prs.12533</v>
      </c>
    </row>
    <row r="2628" spans="1:10" ht="47.5" customHeight="1" x14ac:dyDescent="0.35">
      <c r="A2628" s="31">
        <v>2627</v>
      </c>
      <c r="B2628" s="35">
        <v>2024</v>
      </c>
      <c r="C2628" s="34" t="s">
        <v>6030</v>
      </c>
      <c r="D2628" s="34" t="s">
        <v>20782</v>
      </c>
      <c r="E2628" s="97" t="s">
        <v>20783</v>
      </c>
      <c r="F2628" s="35">
        <v>43</v>
      </c>
      <c r="G2628" s="35">
        <v>1</v>
      </c>
      <c r="H2628" s="35" t="s">
        <v>20784</v>
      </c>
      <c r="I2628" s="35" t="s">
        <v>20785</v>
      </c>
      <c r="J2628" s="33" t="str">
        <f t="shared" si="41"/>
        <v>https://doi.org/10.1002/prs.12536</v>
      </c>
    </row>
    <row r="2629" spans="1:10" ht="47.5" customHeight="1" x14ac:dyDescent="0.35">
      <c r="A2629" s="31">
        <v>2628</v>
      </c>
      <c r="B2629" s="35">
        <v>2024</v>
      </c>
      <c r="C2629" s="34" t="s">
        <v>6030</v>
      </c>
      <c r="D2629" s="34" t="s">
        <v>20786</v>
      </c>
      <c r="E2629" s="97" t="s">
        <v>19368</v>
      </c>
      <c r="F2629" s="35">
        <v>43</v>
      </c>
      <c r="G2629" s="35">
        <v>1</v>
      </c>
      <c r="H2629" s="35" t="s">
        <v>20787</v>
      </c>
      <c r="I2629" s="35" t="s">
        <v>20788</v>
      </c>
      <c r="J2629" s="33" t="str">
        <f t="shared" si="41"/>
        <v>https://doi.org/10.1002/prs.12505</v>
      </c>
    </row>
    <row r="2630" spans="1:10" ht="47.5" customHeight="1" x14ac:dyDescent="0.35">
      <c r="A2630" s="31">
        <v>2629</v>
      </c>
      <c r="B2630" s="35">
        <v>2024</v>
      </c>
      <c r="C2630" s="34" t="s">
        <v>6030</v>
      </c>
      <c r="D2630" s="34" t="s">
        <v>20789</v>
      </c>
      <c r="E2630" s="97" t="s">
        <v>20790</v>
      </c>
      <c r="F2630" s="35">
        <v>43</v>
      </c>
      <c r="G2630" s="35">
        <v>1</v>
      </c>
      <c r="H2630" s="35" t="s">
        <v>423</v>
      </c>
      <c r="I2630" s="35" t="s">
        <v>20791</v>
      </c>
      <c r="J2630" s="33" t="str">
        <f t="shared" si="41"/>
        <v>https://doi.org/10.1002/prs.12515</v>
      </c>
    </row>
    <row r="2631" spans="1:10" ht="47.5" customHeight="1" x14ac:dyDescent="0.35">
      <c r="A2631" s="31">
        <v>2630</v>
      </c>
      <c r="B2631" s="35">
        <v>2024</v>
      </c>
      <c r="C2631" s="34" t="s">
        <v>6030</v>
      </c>
      <c r="D2631" s="34" t="s">
        <v>20792</v>
      </c>
      <c r="E2631" s="97" t="s">
        <v>20793</v>
      </c>
      <c r="F2631" s="35">
        <v>43</v>
      </c>
      <c r="G2631" s="35">
        <v>1</v>
      </c>
      <c r="H2631" s="35" t="s">
        <v>20794</v>
      </c>
      <c r="I2631" s="35" t="s">
        <v>20795</v>
      </c>
      <c r="J2631" s="33" t="str">
        <f t="shared" si="41"/>
        <v>https://doi.org/10.1002/prs.12529</v>
      </c>
    </row>
    <row r="2632" spans="1:10" ht="47.5" customHeight="1" x14ac:dyDescent="0.35">
      <c r="A2632" s="31">
        <v>2631</v>
      </c>
      <c r="B2632" s="35">
        <v>2024</v>
      </c>
      <c r="C2632" s="34" t="s">
        <v>6030</v>
      </c>
      <c r="D2632" s="34" t="s">
        <v>20796</v>
      </c>
      <c r="E2632" s="97" t="s">
        <v>20797</v>
      </c>
      <c r="F2632" s="35">
        <v>43</v>
      </c>
      <c r="G2632" s="35">
        <v>1</v>
      </c>
      <c r="H2632" s="35" t="s">
        <v>20798</v>
      </c>
      <c r="I2632" s="35" t="s">
        <v>20799</v>
      </c>
      <c r="J2632" s="33" t="str">
        <f t="shared" si="41"/>
        <v>https://doi.org/10.1002/prs.12535</v>
      </c>
    </row>
    <row r="2633" spans="1:10" ht="47.5" customHeight="1" x14ac:dyDescent="0.35">
      <c r="A2633" s="31">
        <v>2632</v>
      </c>
      <c r="B2633" s="35">
        <v>2024</v>
      </c>
      <c r="C2633" s="34" t="s">
        <v>6030</v>
      </c>
      <c r="D2633" s="34" t="s">
        <v>20800</v>
      </c>
      <c r="E2633" s="97" t="s">
        <v>19460</v>
      </c>
      <c r="F2633" s="35">
        <v>43</v>
      </c>
      <c r="G2633" s="35">
        <v>1</v>
      </c>
      <c r="H2633" s="35" t="s">
        <v>20801</v>
      </c>
      <c r="I2633" s="35" t="s">
        <v>20802</v>
      </c>
      <c r="J2633" s="33" t="str">
        <f t="shared" si="41"/>
        <v>https://doi.org/10.1002/prs.12517</v>
      </c>
    </row>
    <row r="2634" spans="1:10" ht="47.5" customHeight="1" x14ac:dyDescent="0.35">
      <c r="A2634" s="31">
        <v>2633</v>
      </c>
      <c r="B2634" s="35">
        <v>2024</v>
      </c>
      <c r="C2634" s="34" t="s">
        <v>6030</v>
      </c>
      <c r="D2634" s="34" t="s">
        <v>20803</v>
      </c>
      <c r="E2634" s="97" t="s">
        <v>20804</v>
      </c>
      <c r="F2634" s="35">
        <v>43</v>
      </c>
      <c r="G2634" s="35">
        <v>1</v>
      </c>
      <c r="H2634" s="35" t="s">
        <v>20805</v>
      </c>
      <c r="I2634" s="35" t="s">
        <v>20806</v>
      </c>
      <c r="J2634" s="33" t="str">
        <f t="shared" si="41"/>
        <v>https://doi.org/10.1002/prs.12523</v>
      </c>
    </row>
    <row r="2635" spans="1:10" ht="47.5" customHeight="1" x14ac:dyDescent="0.35">
      <c r="A2635" s="31">
        <v>2634</v>
      </c>
      <c r="B2635" s="35">
        <v>2024</v>
      </c>
      <c r="C2635" s="34" t="s">
        <v>6030</v>
      </c>
      <c r="D2635" s="34" t="s">
        <v>20807</v>
      </c>
      <c r="E2635" s="97" t="s">
        <v>20808</v>
      </c>
      <c r="F2635" s="35">
        <v>43</v>
      </c>
      <c r="G2635" s="35">
        <v>1</v>
      </c>
      <c r="H2635" s="35" t="s">
        <v>20809</v>
      </c>
      <c r="I2635" s="35" t="s">
        <v>20810</v>
      </c>
      <c r="J2635" s="33" t="str">
        <f t="shared" si="41"/>
        <v>https://doi.org/10.1002/prs.12518</v>
      </c>
    </row>
    <row r="2636" spans="1:10" ht="47.5" customHeight="1" x14ac:dyDescent="0.35">
      <c r="A2636" s="31">
        <v>2635</v>
      </c>
      <c r="B2636" s="35">
        <v>2024</v>
      </c>
      <c r="C2636" s="34" t="s">
        <v>6030</v>
      </c>
      <c r="D2636" s="34" t="s">
        <v>20811</v>
      </c>
      <c r="E2636" s="97" t="s">
        <v>20812</v>
      </c>
      <c r="F2636" s="35">
        <v>43</v>
      </c>
      <c r="G2636" s="35">
        <v>1</v>
      </c>
      <c r="H2636" s="35" t="s">
        <v>20813</v>
      </c>
      <c r="I2636" s="35" t="s">
        <v>20814</v>
      </c>
      <c r="J2636" s="33" t="str">
        <f t="shared" si="41"/>
        <v>https://doi.org/10.1002/prs.12534</v>
      </c>
    </row>
    <row r="2637" spans="1:10" ht="47.5" customHeight="1" x14ac:dyDescent="0.35">
      <c r="A2637" s="31">
        <v>2636</v>
      </c>
      <c r="B2637" s="35">
        <v>2024</v>
      </c>
      <c r="C2637" s="34" t="s">
        <v>6030</v>
      </c>
      <c r="D2637" s="34" t="s">
        <v>20815</v>
      </c>
      <c r="E2637" s="97" t="s">
        <v>20816</v>
      </c>
      <c r="F2637" s="35">
        <v>43</v>
      </c>
      <c r="G2637" s="35">
        <v>1</v>
      </c>
      <c r="H2637" s="35" t="s">
        <v>20817</v>
      </c>
      <c r="I2637" s="35" t="s">
        <v>20818</v>
      </c>
      <c r="J2637" s="33" t="str">
        <f t="shared" si="41"/>
        <v>https://doi.org/10.1002/prs.12522</v>
      </c>
    </row>
    <row r="2638" spans="1:10" ht="47.5" customHeight="1" x14ac:dyDescent="0.35">
      <c r="A2638" s="31">
        <v>2637</v>
      </c>
      <c r="B2638" s="35">
        <v>2024</v>
      </c>
      <c r="C2638" s="34" t="s">
        <v>6030</v>
      </c>
      <c r="D2638" s="34" t="s">
        <v>20819</v>
      </c>
      <c r="E2638" s="97" t="s">
        <v>20820</v>
      </c>
      <c r="F2638" s="35">
        <v>43</v>
      </c>
      <c r="G2638" s="35">
        <v>1</v>
      </c>
      <c r="H2638" s="35" t="s">
        <v>20821</v>
      </c>
      <c r="I2638" s="35" t="s">
        <v>20822</v>
      </c>
      <c r="J2638" s="33" t="str">
        <f t="shared" si="41"/>
        <v>https://doi.org/10.1002/prs.12528</v>
      </c>
    </row>
    <row r="2639" spans="1:10" ht="47.5" customHeight="1" x14ac:dyDescent="0.35">
      <c r="A2639" s="31">
        <v>2638</v>
      </c>
      <c r="B2639" s="35">
        <v>2024</v>
      </c>
      <c r="C2639" s="34" t="s">
        <v>6030</v>
      </c>
      <c r="D2639" s="34" t="s">
        <v>20823</v>
      </c>
      <c r="E2639" s="97" t="s">
        <v>20824</v>
      </c>
      <c r="F2639" s="35">
        <v>43</v>
      </c>
      <c r="G2639" s="35">
        <v>1</v>
      </c>
      <c r="H2639" s="35" t="s">
        <v>20825</v>
      </c>
      <c r="I2639" s="35" t="s">
        <v>20826</v>
      </c>
      <c r="J2639" s="33" t="str">
        <f t="shared" si="41"/>
        <v>https://doi.org/10.1002/prs.12521</v>
      </c>
    </row>
    <row r="2640" spans="1:10" ht="47.5" customHeight="1" x14ac:dyDescent="0.35">
      <c r="A2640" s="31">
        <v>2639</v>
      </c>
      <c r="B2640" s="35">
        <v>2024</v>
      </c>
      <c r="C2640" s="34" t="s">
        <v>6030</v>
      </c>
      <c r="D2640" s="34" t="s">
        <v>20827</v>
      </c>
      <c r="E2640" s="97" t="s">
        <v>20828</v>
      </c>
      <c r="F2640" s="35">
        <v>43</v>
      </c>
      <c r="G2640" s="35">
        <v>1</v>
      </c>
      <c r="H2640" s="35" t="s">
        <v>20829</v>
      </c>
      <c r="I2640" s="35" t="s">
        <v>20830</v>
      </c>
      <c r="J2640" s="33" t="str">
        <f t="shared" si="41"/>
        <v>https://doi.org/10.1002/prs.12511</v>
      </c>
    </row>
    <row r="2641" spans="1:10" ht="47.5" customHeight="1" x14ac:dyDescent="0.35">
      <c r="A2641" s="31">
        <v>2640</v>
      </c>
      <c r="B2641" s="35">
        <v>2024</v>
      </c>
      <c r="C2641" s="34" t="s">
        <v>6030</v>
      </c>
      <c r="D2641" s="34" t="s">
        <v>20831</v>
      </c>
      <c r="E2641" s="97" t="s">
        <v>20832</v>
      </c>
      <c r="F2641" s="35">
        <v>43</v>
      </c>
      <c r="G2641" s="35">
        <v>1</v>
      </c>
      <c r="H2641" s="35" t="s">
        <v>20833</v>
      </c>
      <c r="I2641" s="35" t="s">
        <v>20834</v>
      </c>
      <c r="J2641" s="33" t="str">
        <f t="shared" si="41"/>
        <v>https://doi.org/10.1002/prs.12514</v>
      </c>
    </row>
    <row r="2642" spans="1:10" ht="47.5" customHeight="1" x14ac:dyDescent="0.35">
      <c r="A2642" s="31">
        <v>2641</v>
      </c>
      <c r="B2642" s="35">
        <v>2024</v>
      </c>
      <c r="C2642" s="34" t="s">
        <v>6030</v>
      </c>
      <c r="D2642" s="34" t="s">
        <v>20835</v>
      </c>
      <c r="E2642" s="97" t="s">
        <v>20836</v>
      </c>
      <c r="F2642" s="35">
        <v>43</v>
      </c>
      <c r="G2642" s="35">
        <v>1</v>
      </c>
      <c r="H2642" s="35" t="s">
        <v>20837</v>
      </c>
      <c r="I2642" s="35" t="s">
        <v>20838</v>
      </c>
      <c r="J2642" s="33" t="str">
        <f t="shared" si="41"/>
        <v>https://doi.org/10.1002/prs.12526</v>
      </c>
    </row>
    <row r="2643" spans="1:10" ht="47.5" customHeight="1" x14ac:dyDescent="0.35">
      <c r="A2643" s="31">
        <v>2642</v>
      </c>
      <c r="B2643" s="35">
        <v>2024</v>
      </c>
      <c r="C2643" s="34" t="s">
        <v>6030</v>
      </c>
      <c r="D2643" s="34" t="s">
        <v>20839</v>
      </c>
      <c r="E2643" s="97" t="s">
        <v>20840</v>
      </c>
      <c r="F2643" s="35">
        <v>43</v>
      </c>
      <c r="G2643" s="35">
        <v>1</v>
      </c>
      <c r="H2643" s="35" t="s">
        <v>20841</v>
      </c>
      <c r="I2643" s="35" t="s">
        <v>20842</v>
      </c>
      <c r="J2643" s="33" t="str">
        <f t="shared" si="41"/>
        <v>https://doi.org/10.1002/prs.12531</v>
      </c>
    </row>
    <row r="2644" spans="1:10" ht="47.5" customHeight="1" x14ac:dyDescent="0.35">
      <c r="A2644" s="31">
        <v>2643</v>
      </c>
      <c r="B2644" s="35">
        <v>2024</v>
      </c>
      <c r="C2644" s="34" t="s">
        <v>6030</v>
      </c>
      <c r="D2644" s="34" t="s">
        <v>20843</v>
      </c>
      <c r="E2644" s="97" t="s">
        <v>7579</v>
      </c>
      <c r="F2644" s="35">
        <v>43</v>
      </c>
      <c r="G2644" s="35">
        <v>1</v>
      </c>
      <c r="H2644" s="35" t="s">
        <v>20844</v>
      </c>
      <c r="I2644" s="35" t="s">
        <v>20845</v>
      </c>
      <c r="J2644" s="33" t="str">
        <f t="shared" si="41"/>
        <v>https://doi.org/10.1002/prs.12578</v>
      </c>
    </row>
    <row r="2645" spans="1:10" ht="47.5" customHeight="1" x14ac:dyDescent="0.35">
      <c r="A2645" s="31">
        <v>2644</v>
      </c>
      <c r="B2645" s="35">
        <v>2024</v>
      </c>
      <c r="C2645" s="34" t="s">
        <v>6030</v>
      </c>
      <c r="D2645" s="34" t="s">
        <v>20846</v>
      </c>
      <c r="E2645" s="97" t="s">
        <v>10684</v>
      </c>
      <c r="F2645" s="35">
        <v>43</v>
      </c>
      <c r="G2645" s="35">
        <v>1</v>
      </c>
      <c r="H2645" s="35" t="s">
        <v>20847</v>
      </c>
      <c r="I2645" s="35" t="s">
        <v>20848</v>
      </c>
      <c r="J2645" s="33" t="str">
        <f t="shared" si="41"/>
        <v>https://doi.org/10.1002/prs.12583</v>
      </c>
    </row>
    <row r="2646" spans="1:10" ht="47.5" customHeight="1" x14ac:dyDescent="0.35">
      <c r="A2646" s="31">
        <v>2645</v>
      </c>
      <c r="B2646" s="35">
        <v>2024</v>
      </c>
      <c r="C2646" s="34" t="s">
        <v>6030</v>
      </c>
      <c r="D2646" s="34" t="s">
        <v>20849</v>
      </c>
      <c r="E2646" s="97" t="s">
        <v>7076</v>
      </c>
      <c r="F2646" s="35">
        <v>43</v>
      </c>
      <c r="G2646" s="35">
        <v>1</v>
      </c>
      <c r="H2646" s="35" t="s">
        <v>20850</v>
      </c>
      <c r="I2646" s="35" t="s">
        <v>20851</v>
      </c>
      <c r="J2646" s="33" t="str">
        <f t="shared" si="41"/>
        <v>https://doi.org/10.1002/prs.12573</v>
      </c>
    </row>
    <row r="2647" spans="1:10" ht="47.5" customHeight="1" x14ac:dyDescent="0.35">
      <c r="A2647" s="31">
        <v>2646</v>
      </c>
      <c r="B2647" s="35">
        <v>2024</v>
      </c>
      <c r="C2647" s="34" t="s">
        <v>6030</v>
      </c>
      <c r="D2647" s="34" t="s">
        <v>20852</v>
      </c>
      <c r="F2647" s="35">
        <v>43</v>
      </c>
      <c r="G2647" s="35">
        <v>1</v>
      </c>
      <c r="H2647" s="35" t="s">
        <v>20853</v>
      </c>
      <c r="I2647" s="35" t="s">
        <v>20854</v>
      </c>
      <c r="J2647" s="33" t="str">
        <f t="shared" si="41"/>
        <v>https://doi.org/10.1002/prs.12559</v>
      </c>
    </row>
    <row r="2648" spans="1:10" ht="47.5" customHeight="1" x14ac:dyDescent="0.35">
      <c r="A2648" s="31">
        <v>2647</v>
      </c>
      <c r="B2648" s="35">
        <v>2024</v>
      </c>
      <c r="C2648" s="34" t="s">
        <v>6030</v>
      </c>
      <c r="D2648" s="34" t="s">
        <v>20855</v>
      </c>
      <c r="E2648" s="97" t="s">
        <v>20856</v>
      </c>
      <c r="F2648" s="35">
        <v>43</v>
      </c>
      <c r="G2648" s="35">
        <v>2</v>
      </c>
      <c r="H2648" s="35" t="s">
        <v>20857</v>
      </c>
      <c r="I2648" s="35" t="s">
        <v>20858</v>
      </c>
      <c r="J2648" s="33" t="str">
        <f t="shared" si="41"/>
        <v>https://doi.org/10.1002/prs.12552</v>
      </c>
    </row>
    <row r="2649" spans="1:10" ht="47.5" customHeight="1" x14ac:dyDescent="0.35">
      <c r="A2649" s="31">
        <v>2648</v>
      </c>
      <c r="B2649" s="35">
        <v>2024</v>
      </c>
      <c r="C2649" s="34" t="s">
        <v>6030</v>
      </c>
      <c r="D2649" s="34" t="s">
        <v>20859</v>
      </c>
      <c r="E2649" s="97" t="s">
        <v>3922</v>
      </c>
      <c r="F2649" s="35">
        <v>43</v>
      </c>
      <c r="G2649" s="35">
        <v>2</v>
      </c>
      <c r="H2649" s="35" t="s">
        <v>20860</v>
      </c>
      <c r="I2649" s="35" t="s">
        <v>20861</v>
      </c>
      <c r="J2649" s="33" t="str">
        <f t="shared" si="41"/>
        <v>https://doi.org/10.1002/prs.12611</v>
      </c>
    </row>
    <row r="2650" spans="1:10" ht="47.5" customHeight="1" x14ac:dyDescent="0.35">
      <c r="A2650" s="31">
        <v>2649</v>
      </c>
      <c r="B2650" s="35">
        <v>2024</v>
      </c>
      <c r="C2650" s="34" t="s">
        <v>6030</v>
      </c>
      <c r="D2650" s="34" t="s">
        <v>20862</v>
      </c>
      <c r="E2650" s="97" t="s">
        <v>20863</v>
      </c>
      <c r="F2650" s="35">
        <v>43</v>
      </c>
      <c r="G2650" s="35">
        <v>2</v>
      </c>
      <c r="H2650" s="35" t="s">
        <v>20864</v>
      </c>
      <c r="I2650" s="35" t="s">
        <v>20865</v>
      </c>
      <c r="J2650" s="33" t="str">
        <f t="shared" si="41"/>
        <v>https://doi.org/10.1002/prs.12574</v>
      </c>
    </row>
    <row r="2651" spans="1:10" ht="47.5" customHeight="1" x14ac:dyDescent="0.35">
      <c r="A2651" s="31">
        <v>2650</v>
      </c>
      <c r="B2651" s="35">
        <v>2024</v>
      </c>
      <c r="C2651" s="34" t="s">
        <v>6030</v>
      </c>
      <c r="D2651" s="34" t="s">
        <v>20866</v>
      </c>
      <c r="E2651" s="97" t="s">
        <v>20867</v>
      </c>
      <c r="F2651" s="35">
        <v>43</v>
      </c>
      <c r="G2651" s="35">
        <v>2</v>
      </c>
      <c r="H2651" s="35" t="s">
        <v>20868</v>
      </c>
      <c r="I2651" s="35" t="s">
        <v>20869</v>
      </c>
      <c r="J2651" s="33" t="str">
        <f t="shared" si="41"/>
        <v>https://doi.org/10.1002/prs.12541</v>
      </c>
    </row>
    <row r="2652" spans="1:10" ht="47.5" customHeight="1" x14ac:dyDescent="0.35">
      <c r="A2652" s="31">
        <v>2651</v>
      </c>
      <c r="B2652" s="35">
        <v>2024</v>
      </c>
      <c r="C2652" s="34" t="s">
        <v>6030</v>
      </c>
      <c r="D2652" s="34" t="s">
        <v>20870</v>
      </c>
      <c r="E2652" s="97" t="s">
        <v>20871</v>
      </c>
      <c r="F2652" s="35">
        <v>43</v>
      </c>
      <c r="G2652" s="35">
        <v>2</v>
      </c>
      <c r="H2652" s="35" t="s">
        <v>20872</v>
      </c>
      <c r="I2652" s="35" t="s">
        <v>20873</v>
      </c>
      <c r="J2652" s="33" t="str">
        <f t="shared" si="41"/>
        <v>https://doi.org/10.1002/prs.12543</v>
      </c>
    </row>
    <row r="2653" spans="1:10" ht="47.5" customHeight="1" x14ac:dyDescent="0.35">
      <c r="A2653" s="31">
        <v>2652</v>
      </c>
      <c r="B2653" s="35">
        <v>2024</v>
      </c>
      <c r="C2653" s="34" t="s">
        <v>6030</v>
      </c>
      <c r="D2653" s="34" t="s">
        <v>20874</v>
      </c>
      <c r="E2653" s="97" t="s">
        <v>20875</v>
      </c>
      <c r="F2653" s="35">
        <v>43</v>
      </c>
      <c r="G2653" s="35">
        <v>2</v>
      </c>
      <c r="H2653" s="35" t="s">
        <v>20876</v>
      </c>
      <c r="I2653" s="35" t="s">
        <v>20877</v>
      </c>
      <c r="J2653" s="33" t="str">
        <f t="shared" si="41"/>
        <v>https://doi.org/10.1002/prs.12551</v>
      </c>
    </row>
    <row r="2654" spans="1:10" ht="47.5" customHeight="1" x14ac:dyDescent="0.35">
      <c r="A2654" s="31">
        <v>2653</v>
      </c>
      <c r="B2654" s="35">
        <v>2024</v>
      </c>
      <c r="C2654" s="34" t="s">
        <v>6030</v>
      </c>
      <c r="D2654" s="34" t="s">
        <v>20878</v>
      </c>
      <c r="E2654" s="97" t="s">
        <v>20879</v>
      </c>
      <c r="F2654" s="35">
        <v>43</v>
      </c>
      <c r="G2654" s="35">
        <v>2</v>
      </c>
      <c r="H2654" s="35" t="s">
        <v>20880</v>
      </c>
      <c r="I2654" s="35" t="s">
        <v>20881</v>
      </c>
      <c r="J2654" s="33" t="str">
        <f t="shared" si="41"/>
        <v>https://doi.org/10.1002/prs.12557</v>
      </c>
    </row>
    <row r="2655" spans="1:10" ht="47.5" customHeight="1" x14ac:dyDescent="0.35">
      <c r="A2655" s="31">
        <v>2654</v>
      </c>
      <c r="B2655" s="35">
        <v>2024</v>
      </c>
      <c r="C2655" s="34" t="s">
        <v>6030</v>
      </c>
      <c r="D2655" s="34" t="s">
        <v>20882</v>
      </c>
      <c r="E2655" s="97" t="s">
        <v>20883</v>
      </c>
      <c r="F2655" s="35">
        <v>43</v>
      </c>
      <c r="G2655" s="35">
        <v>2</v>
      </c>
      <c r="H2655" s="35" t="s">
        <v>20884</v>
      </c>
      <c r="I2655" s="35" t="s">
        <v>20885</v>
      </c>
      <c r="J2655" s="33" t="str">
        <f t="shared" si="41"/>
        <v>https://doi.org/10.1002/prs.12539</v>
      </c>
    </row>
    <row r="2656" spans="1:10" ht="47.5" customHeight="1" x14ac:dyDescent="0.35">
      <c r="A2656" s="31">
        <v>2655</v>
      </c>
      <c r="B2656" s="35">
        <v>2024</v>
      </c>
      <c r="C2656" s="34" t="s">
        <v>6030</v>
      </c>
      <c r="D2656" s="34" t="s">
        <v>20886</v>
      </c>
      <c r="E2656" s="97" t="s">
        <v>20887</v>
      </c>
      <c r="F2656" s="35">
        <v>43</v>
      </c>
      <c r="G2656" s="35">
        <v>2</v>
      </c>
      <c r="H2656" s="35" t="s">
        <v>20888</v>
      </c>
      <c r="I2656" s="35" t="s">
        <v>20889</v>
      </c>
      <c r="J2656" s="33" t="str">
        <f t="shared" si="41"/>
        <v>https://doi.org/10.1002/prs.12540</v>
      </c>
    </row>
    <row r="2657" spans="1:10" ht="47.5" customHeight="1" x14ac:dyDescent="0.35">
      <c r="A2657" s="31">
        <v>2656</v>
      </c>
      <c r="B2657" s="35">
        <v>2024</v>
      </c>
      <c r="C2657" s="34" t="s">
        <v>6030</v>
      </c>
      <c r="D2657" s="34" t="s">
        <v>20890</v>
      </c>
      <c r="E2657" s="97" t="s">
        <v>1553</v>
      </c>
      <c r="F2657" s="35">
        <v>43</v>
      </c>
      <c r="G2657" s="35">
        <v>2</v>
      </c>
      <c r="H2657" s="35" t="s">
        <v>20891</v>
      </c>
      <c r="I2657" s="35" t="s">
        <v>20892</v>
      </c>
      <c r="J2657" s="33" t="str">
        <f t="shared" si="41"/>
        <v>https://doi.org/10.1002/prs.12609</v>
      </c>
    </row>
    <row r="2658" spans="1:10" ht="47.5" customHeight="1" x14ac:dyDescent="0.35">
      <c r="A2658" s="31">
        <v>2657</v>
      </c>
      <c r="B2658" s="35">
        <v>2024</v>
      </c>
      <c r="C2658" s="34" t="s">
        <v>6030</v>
      </c>
      <c r="D2658" s="34" t="s">
        <v>20893</v>
      </c>
      <c r="E2658" s="97" t="s">
        <v>3264</v>
      </c>
      <c r="F2658" s="35">
        <v>43</v>
      </c>
      <c r="G2658" s="35">
        <v>2</v>
      </c>
      <c r="H2658" s="35" t="s">
        <v>20894</v>
      </c>
      <c r="I2658" s="35" t="s">
        <v>20895</v>
      </c>
      <c r="J2658" s="33" t="str">
        <f t="shared" si="41"/>
        <v>https://doi.org/10.1002/prs.12612</v>
      </c>
    </row>
    <row r="2659" spans="1:10" ht="47.5" customHeight="1" x14ac:dyDescent="0.35">
      <c r="A2659" s="31">
        <v>2658</v>
      </c>
      <c r="B2659" s="35">
        <v>2024</v>
      </c>
      <c r="C2659" s="34" t="s">
        <v>6030</v>
      </c>
      <c r="D2659" s="34" t="s">
        <v>20896</v>
      </c>
      <c r="E2659" s="97" t="s">
        <v>20897</v>
      </c>
      <c r="F2659" s="35">
        <v>43</v>
      </c>
      <c r="G2659" s="35">
        <v>2</v>
      </c>
      <c r="H2659" s="35" t="s">
        <v>20898</v>
      </c>
      <c r="I2659" s="35" t="s">
        <v>20899</v>
      </c>
      <c r="J2659" s="33" t="str">
        <f t="shared" si="41"/>
        <v>https://doi.org/10.1002/prs.12563</v>
      </c>
    </row>
    <row r="2660" spans="1:10" ht="47.5" customHeight="1" x14ac:dyDescent="0.35">
      <c r="A2660" s="31">
        <v>2659</v>
      </c>
      <c r="B2660" s="35">
        <v>2024</v>
      </c>
      <c r="C2660" s="34" t="s">
        <v>6030</v>
      </c>
      <c r="D2660" s="34" t="s">
        <v>20900</v>
      </c>
      <c r="E2660" s="97" t="s">
        <v>20901</v>
      </c>
      <c r="F2660" s="35">
        <v>43</v>
      </c>
      <c r="G2660" s="35">
        <v>2</v>
      </c>
      <c r="H2660" s="35" t="s">
        <v>20902</v>
      </c>
      <c r="I2660" s="35" t="s">
        <v>20903</v>
      </c>
      <c r="J2660" s="33" t="str">
        <f t="shared" si="41"/>
        <v>https://doi.org/10.1002/prs.12593</v>
      </c>
    </row>
    <row r="2661" spans="1:10" ht="47.5" customHeight="1" x14ac:dyDescent="0.35">
      <c r="A2661" s="31">
        <v>2660</v>
      </c>
      <c r="B2661" s="35">
        <v>2024</v>
      </c>
      <c r="C2661" s="34" t="s">
        <v>6030</v>
      </c>
      <c r="D2661" s="34" t="s">
        <v>20904</v>
      </c>
      <c r="E2661" s="97" t="s">
        <v>20905</v>
      </c>
      <c r="F2661" s="35">
        <v>43</v>
      </c>
      <c r="G2661" s="35">
        <v>2</v>
      </c>
      <c r="H2661" s="35" t="s">
        <v>20906</v>
      </c>
      <c r="I2661" s="35" t="s">
        <v>20907</v>
      </c>
      <c r="J2661" s="33" t="str">
        <f t="shared" si="41"/>
        <v>https://doi.org/10.1002/prs.12582</v>
      </c>
    </row>
    <row r="2662" spans="1:10" ht="47.5" customHeight="1" x14ac:dyDescent="0.35">
      <c r="A2662" s="31">
        <v>2661</v>
      </c>
      <c r="B2662" s="35">
        <v>2024</v>
      </c>
      <c r="C2662" s="34" t="s">
        <v>6030</v>
      </c>
      <c r="D2662" s="34" t="s">
        <v>20908</v>
      </c>
      <c r="E2662" s="97" t="s">
        <v>10443</v>
      </c>
      <c r="F2662" s="35">
        <v>43</v>
      </c>
      <c r="G2662" s="35">
        <v>2</v>
      </c>
      <c r="H2662" s="35" t="s">
        <v>20909</v>
      </c>
      <c r="I2662" s="35" t="s">
        <v>20910</v>
      </c>
      <c r="J2662" s="33" t="str">
        <f t="shared" si="41"/>
        <v>https://doi.org/10.1002/prs.12542</v>
      </c>
    </row>
    <row r="2663" spans="1:10" ht="47.5" customHeight="1" x14ac:dyDescent="0.35">
      <c r="A2663" s="31">
        <v>2662</v>
      </c>
      <c r="B2663" s="35">
        <v>2024</v>
      </c>
      <c r="C2663" s="34" t="s">
        <v>6030</v>
      </c>
      <c r="D2663" s="34" t="s">
        <v>20911</v>
      </c>
      <c r="E2663" s="97" t="s">
        <v>20912</v>
      </c>
      <c r="F2663" s="35">
        <v>43</v>
      </c>
      <c r="G2663" s="35">
        <v>2</v>
      </c>
      <c r="H2663" s="35" t="s">
        <v>20913</v>
      </c>
      <c r="I2663" s="35" t="s">
        <v>20914</v>
      </c>
      <c r="J2663" s="33" t="str">
        <f t="shared" si="41"/>
        <v>https://doi.org/10.1002/prs.12608</v>
      </c>
    </row>
    <row r="2664" spans="1:10" ht="47.5" customHeight="1" x14ac:dyDescent="0.35">
      <c r="A2664" s="31">
        <v>2663</v>
      </c>
      <c r="B2664" s="35">
        <v>2024</v>
      </c>
      <c r="C2664" s="34" t="s">
        <v>6030</v>
      </c>
      <c r="D2664" s="34" t="s">
        <v>20915</v>
      </c>
      <c r="E2664" s="97" t="s">
        <v>20916</v>
      </c>
      <c r="F2664" s="35">
        <v>43</v>
      </c>
      <c r="G2664" s="35">
        <v>2</v>
      </c>
      <c r="H2664" s="35" t="s">
        <v>20917</v>
      </c>
      <c r="I2664" s="35" t="s">
        <v>20918</v>
      </c>
      <c r="J2664" s="33" t="str">
        <f t="shared" si="41"/>
        <v>https://doi.org/10.1002/prs.12561</v>
      </c>
    </row>
    <row r="2665" spans="1:10" ht="47.5" customHeight="1" x14ac:dyDescent="0.35">
      <c r="A2665" s="31">
        <v>2664</v>
      </c>
      <c r="B2665" s="35">
        <v>2024</v>
      </c>
      <c r="C2665" s="120" t="s">
        <v>6030</v>
      </c>
      <c r="D2665" s="120" t="s">
        <v>21186</v>
      </c>
      <c r="E2665" s="34" t="s">
        <v>7076</v>
      </c>
      <c r="F2665" s="122">
        <v>43</v>
      </c>
      <c r="G2665" s="35">
        <v>2</v>
      </c>
      <c r="H2665" s="35" t="s">
        <v>20919</v>
      </c>
      <c r="I2665" s="121" t="s">
        <v>20920</v>
      </c>
      <c r="J2665" s="33" t="str">
        <f t="shared" si="41"/>
        <v>https://doi.org/10.1002/prs.12595</v>
      </c>
    </row>
    <row r="2666" spans="1:10" ht="47.5" customHeight="1" x14ac:dyDescent="0.35">
      <c r="A2666" s="31">
        <v>2665</v>
      </c>
      <c r="B2666" s="35">
        <v>2024</v>
      </c>
      <c r="C2666" s="34" t="s">
        <v>6030</v>
      </c>
      <c r="D2666" s="34" t="s">
        <v>20921</v>
      </c>
      <c r="E2666" s="97" t="s">
        <v>20922</v>
      </c>
      <c r="F2666" s="35">
        <v>43</v>
      </c>
      <c r="G2666" s="35">
        <v>2</v>
      </c>
      <c r="H2666" s="35" t="s">
        <v>20923</v>
      </c>
      <c r="I2666" s="35" t="s">
        <v>20924</v>
      </c>
      <c r="J2666" s="33" t="str">
        <f t="shared" si="41"/>
        <v>https://doi.org/10.1002/prs.12538</v>
      </c>
    </row>
    <row r="2667" spans="1:10" ht="47.5" customHeight="1" x14ac:dyDescent="0.35">
      <c r="A2667" s="31">
        <v>2666</v>
      </c>
      <c r="B2667" s="35">
        <v>2024</v>
      </c>
      <c r="C2667" s="34" t="s">
        <v>6030</v>
      </c>
      <c r="D2667" s="34" t="s">
        <v>20925</v>
      </c>
      <c r="E2667" s="97" t="s">
        <v>20926</v>
      </c>
      <c r="F2667" s="35">
        <v>43</v>
      </c>
      <c r="G2667" s="35">
        <v>2</v>
      </c>
      <c r="H2667" s="35" t="s">
        <v>20927</v>
      </c>
      <c r="I2667" s="35" t="s">
        <v>20928</v>
      </c>
      <c r="J2667" s="33" t="str">
        <f t="shared" si="41"/>
        <v>https://doi.org/10.1002/prs.12548</v>
      </c>
    </row>
    <row r="2668" spans="1:10" ht="47.5" customHeight="1" x14ac:dyDescent="0.35">
      <c r="A2668" s="31">
        <v>2667</v>
      </c>
      <c r="B2668" s="35">
        <v>2024</v>
      </c>
      <c r="C2668" s="34" t="s">
        <v>6030</v>
      </c>
      <c r="D2668" s="34" t="s">
        <v>20929</v>
      </c>
      <c r="E2668" s="97" t="s">
        <v>20930</v>
      </c>
      <c r="F2668" s="35">
        <v>43</v>
      </c>
      <c r="G2668" s="35">
        <v>2</v>
      </c>
      <c r="H2668" s="35" t="s">
        <v>20931</v>
      </c>
      <c r="I2668" s="35" t="s">
        <v>20932</v>
      </c>
      <c r="J2668" s="33" t="str">
        <f t="shared" si="41"/>
        <v>https://doi.org/10.1002/prs.12560</v>
      </c>
    </row>
    <row r="2669" spans="1:10" ht="47.5" customHeight="1" x14ac:dyDescent="0.35">
      <c r="A2669" s="31">
        <v>2668</v>
      </c>
      <c r="B2669" s="35">
        <v>2024</v>
      </c>
      <c r="C2669" s="34" t="s">
        <v>6030</v>
      </c>
      <c r="D2669" s="34" t="s">
        <v>11016</v>
      </c>
      <c r="F2669" s="35">
        <v>43</v>
      </c>
      <c r="G2669" s="35">
        <v>3</v>
      </c>
      <c r="H2669" s="35" t="s">
        <v>20933</v>
      </c>
      <c r="I2669" s="35" t="s">
        <v>20934</v>
      </c>
      <c r="J2669" s="33" t="str">
        <f t="shared" si="41"/>
        <v>https://doi.org/10.1002/prs.12482</v>
      </c>
    </row>
    <row r="2670" spans="1:10" ht="47.5" customHeight="1" x14ac:dyDescent="0.35">
      <c r="A2670" s="31">
        <v>2669</v>
      </c>
      <c r="B2670" s="35">
        <v>2024</v>
      </c>
      <c r="C2670" s="34" t="s">
        <v>6030</v>
      </c>
      <c r="D2670" s="34" t="s">
        <v>20935</v>
      </c>
      <c r="E2670" s="97" t="s">
        <v>20936</v>
      </c>
      <c r="F2670" s="35">
        <v>43</v>
      </c>
      <c r="G2670" s="35">
        <v>3</v>
      </c>
      <c r="H2670" s="35" t="s">
        <v>20937</v>
      </c>
      <c r="I2670" s="35" t="s">
        <v>20938</v>
      </c>
      <c r="J2670" s="33" t="str">
        <f t="shared" si="41"/>
        <v>https://doi.org/10.1002/prs.12615</v>
      </c>
    </row>
    <row r="2671" spans="1:10" ht="47.5" customHeight="1" x14ac:dyDescent="0.35">
      <c r="A2671" s="31">
        <v>2670</v>
      </c>
      <c r="B2671" s="35">
        <v>2024</v>
      </c>
      <c r="C2671" s="34" t="s">
        <v>6030</v>
      </c>
      <c r="D2671" s="34" t="s">
        <v>20939</v>
      </c>
      <c r="E2671" s="97" t="s">
        <v>20940</v>
      </c>
      <c r="F2671" s="35">
        <v>43</v>
      </c>
      <c r="G2671" s="35">
        <v>3</v>
      </c>
      <c r="H2671" s="35" t="s">
        <v>20941</v>
      </c>
      <c r="I2671" s="35" t="s">
        <v>20942</v>
      </c>
      <c r="J2671" s="33" t="str">
        <f t="shared" si="41"/>
        <v>https://doi.org/10.1002/prs.12587</v>
      </c>
    </row>
    <row r="2672" spans="1:10" ht="47.5" customHeight="1" x14ac:dyDescent="0.35">
      <c r="A2672" s="31">
        <v>2671</v>
      </c>
      <c r="B2672" s="35">
        <v>2024</v>
      </c>
      <c r="C2672" s="34" t="s">
        <v>6030</v>
      </c>
      <c r="D2672" s="34" t="s">
        <v>20943</v>
      </c>
      <c r="E2672" s="97" t="s">
        <v>3155</v>
      </c>
      <c r="F2672" s="35">
        <v>43</v>
      </c>
      <c r="G2672" s="35">
        <v>3</v>
      </c>
      <c r="H2672" s="35" t="s">
        <v>20944</v>
      </c>
      <c r="I2672" s="35" t="s">
        <v>20945</v>
      </c>
      <c r="J2672" s="33" t="str">
        <f t="shared" si="41"/>
        <v>https://doi.org/10.1002/prs.12634</v>
      </c>
    </row>
    <row r="2673" spans="1:10" ht="47.5" customHeight="1" x14ac:dyDescent="0.35">
      <c r="A2673" s="31">
        <v>2672</v>
      </c>
      <c r="B2673" s="35">
        <v>2024</v>
      </c>
      <c r="C2673" s="34" t="s">
        <v>6030</v>
      </c>
      <c r="D2673" s="34" t="s">
        <v>20946</v>
      </c>
      <c r="E2673" s="97" t="s">
        <v>20947</v>
      </c>
      <c r="F2673" s="35">
        <v>43</v>
      </c>
      <c r="G2673" s="35">
        <v>3</v>
      </c>
      <c r="H2673" s="35" t="s">
        <v>20948</v>
      </c>
      <c r="I2673" s="35" t="s">
        <v>20949</v>
      </c>
      <c r="J2673" s="33" t="str">
        <f t="shared" si="41"/>
        <v>https://doi.org/10.1002/prs.12632</v>
      </c>
    </row>
    <row r="2674" spans="1:10" ht="47.5" customHeight="1" x14ac:dyDescent="0.35">
      <c r="A2674" s="31">
        <v>2673</v>
      </c>
      <c r="B2674" s="35">
        <v>2024</v>
      </c>
      <c r="C2674" s="34" t="s">
        <v>6030</v>
      </c>
      <c r="D2674" s="34" t="s">
        <v>20950</v>
      </c>
      <c r="E2674" s="97" t="s">
        <v>20951</v>
      </c>
      <c r="F2674" s="35">
        <v>43</v>
      </c>
      <c r="G2674" s="35">
        <v>3</v>
      </c>
      <c r="H2674" s="35" t="s">
        <v>20952</v>
      </c>
      <c r="I2674" s="35" t="s">
        <v>20953</v>
      </c>
      <c r="J2674" s="33" t="str">
        <f t="shared" si="41"/>
        <v>https://doi.org/10.1002/prs.12579</v>
      </c>
    </row>
    <row r="2675" spans="1:10" ht="47.5" customHeight="1" x14ac:dyDescent="0.35">
      <c r="A2675" s="31">
        <v>2674</v>
      </c>
      <c r="B2675" s="35">
        <v>2024</v>
      </c>
      <c r="C2675" s="34" t="s">
        <v>6030</v>
      </c>
      <c r="D2675" s="34" t="s">
        <v>20954</v>
      </c>
      <c r="E2675" s="97" t="s">
        <v>20955</v>
      </c>
      <c r="F2675" s="35">
        <v>43</v>
      </c>
      <c r="G2675" s="35">
        <v>3</v>
      </c>
      <c r="H2675" s="35" t="s">
        <v>20956</v>
      </c>
      <c r="I2675" s="35" t="s">
        <v>20957</v>
      </c>
      <c r="J2675" s="33" t="str">
        <f t="shared" si="41"/>
        <v>https://doi.org/10.1002/prs.12618</v>
      </c>
    </row>
    <row r="2676" spans="1:10" ht="47.5" customHeight="1" x14ac:dyDescent="0.35">
      <c r="A2676" s="31">
        <v>2675</v>
      </c>
      <c r="B2676" s="35">
        <v>2024</v>
      </c>
      <c r="C2676" s="34" t="s">
        <v>6030</v>
      </c>
      <c r="D2676" s="34" t="s">
        <v>20958</v>
      </c>
      <c r="E2676" s="97" t="s">
        <v>20959</v>
      </c>
      <c r="F2676" s="35">
        <v>43</v>
      </c>
      <c r="G2676" s="35">
        <v>3</v>
      </c>
      <c r="H2676" s="35" t="s">
        <v>20960</v>
      </c>
      <c r="I2676" s="35" t="s">
        <v>20961</v>
      </c>
      <c r="J2676" s="33" t="str">
        <f t="shared" si="41"/>
        <v>https://doi.org/10.1002/prs.12575</v>
      </c>
    </row>
    <row r="2677" spans="1:10" ht="47.5" customHeight="1" x14ac:dyDescent="0.35">
      <c r="A2677" s="31">
        <v>2676</v>
      </c>
      <c r="B2677" s="35">
        <v>2024</v>
      </c>
      <c r="C2677" s="34" t="s">
        <v>6030</v>
      </c>
      <c r="D2677" s="34" t="s">
        <v>20962</v>
      </c>
      <c r="E2677" s="97" t="s">
        <v>20963</v>
      </c>
      <c r="F2677" s="35">
        <v>43</v>
      </c>
      <c r="G2677" s="35">
        <v>3</v>
      </c>
      <c r="H2677" s="35" t="s">
        <v>20964</v>
      </c>
      <c r="I2677" s="35" t="s">
        <v>20965</v>
      </c>
      <c r="J2677" s="33" t="str">
        <f t="shared" si="41"/>
        <v>https://doi.org/10.1002/prs.12594</v>
      </c>
    </row>
    <row r="2678" spans="1:10" ht="47.5" customHeight="1" x14ac:dyDescent="0.35">
      <c r="A2678" s="31">
        <v>2677</v>
      </c>
      <c r="B2678" s="35">
        <v>2024</v>
      </c>
      <c r="C2678" s="34" t="s">
        <v>6030</v>
      </c>
      <c r="D2678" s="34" t="s">
        <v>20966</v>
      </c>
      <c r="E2678" s="97" t="s">
        <v>20887</v>
      </c>
      <c r="F2678" s="35">
        <v>43</v>
      </c>
      <c r="G2678" s="35">
        <v>3</v>
      </c>
      <c r="H2678" s="35" t="s">
        <v>20967</v>
      </c>
      <c r="I2678" s="35" t="s">
        <v>20968</v>
      </c>
      <c r="J2678" s="33" t="str">
        <f t="shared" si="41"/>
        <v>https://doi.org/10.1002/prs.12614</v>
      </c>
    </row>
    <row r="2679" spans="1:10" ht="47.5" customHeight="1" x14ac:dyDescent="0.35">
      <c r="A2679" s="31">
        <v>2678</v>
      </c>
      <c r="B2679" s="35">
        <v>2024</v>
      </c>
      <c r="C2679" s="34" t="s">
        <v>6030</v>
      </c>
      <c r="D2679" s="34" t="s">
        <v>20969</v>
      </c>
      <c r="E2679" s="97" t="s">
        <v>3264</v>
      </c>
      <c r="F2679" s="35">
        <v>43</v>
      </c>
      <c r="G2679" s="35">
        <v>3</v>
      </c>
      <c r="H2679" s="35" t="s">
        <v>20970</v>
      </c>
      <c r="I2679" s="35" t="s">
        <v>20971</v>
      </c>
      <c r="J2679" s="33" t="str">
        <f t="shared" si="41"/>
        <v>https://doi.org/10.1002/prs.12633</v>
      </c>
    </row>
    <row r="2680" spans="1:10" ht="47.5" customHeight="1" x14ac:dyDescent="0.35">
      <c r="A2680" s="31">
        <v>2679</v>
      </c>
      <c r="B2680" s="35">
        <v>2024</v>
      </c>
      <c r="C2680" s="34" t="s">
        <v>6030</v>
      </c>
      <c r="D2680" s="34" t="s">
        <v>20972</v>
      </c>
      <c r="E2680" s="97" t="s">
        <v>20973</v>
      </c>
      <c r="F2680" s="35">
        <v>43</v>
      </c>
      <c r="G2680" s="35">
        <v>3</v>
      </c>
      <c r="H2680" s="35" t="s">
        <v>14745</v>
      </c>
      <c r="I2680" s="35" t="s">
        <v>20974</v>
      </c>
      <c r="J2680" s="33" t="str">
        <f t="shared" si="41"/>
        <v>https://doi.org/10.1002/prs.12606</v>
      </c>
    </row>
    <row r="2681" spans="1:10" ht="47.5" customHeight="1" x14ac:dyDescent="0.35">
      <c r="A2681" s="31">
        <v>2680</v>
      </c>
      <c r="B2681" s="35">
        <v>2024</v>
      </c>
      <c r="C2681" s="34" t="s">
        <v>6030</v>
      </c>
      <c r="D2681" s="34" t="s">
        <v>20975</v>
      </c>
      <c r="E2681" s="97" t="s">
        <v>20976</v>
      </c>
      <c r="F2681" s="35">
        <v>43</v>
      </c>
      <c r="G2681" s="35">
        <v>3</v>
      </c>
      <c r="H2681" s="35" t="s">
        <v>20977</v>
      </c>
      <c r="I2681" s="35" t="s">
        <v>20978</v>
      </c>
      <c r="J2681" s="33" t="str">
        <f t="shared" si="41"/>
        <v>https://doi.org/10.1002/prs.12631</v>
      </c>
    </row>
    <row r="2682" spans="1:10" ht="47.5" customHeight="1" x14ac:dyDescent="0.35">
      <c r="A2682" s="31">
        <v>2681</v>
      </c>
      <c r="B2682" s="35">
        <v>2024</v>
      </c>
      <c r="C2682" s="34" t="s">
        <v>6030</v>
      </c>
      <c r="D2682" s="34" t="s">
        <v>20979</v>
      </c>
      <c r="E2682" s="97" t="s">
        <v>20980</v>
      </c>
      <c r="F2682" s="35">
        <v>43</v>
      </c>
      <c r="G2682" s="35">
        <v>3</v>
      </c>
      <c r="H2682" s="35" t="s">
        <v>14550</v>
      </c>
      <c r="I2682" s="35" t="s">
        <v>20981</v>
      </c>
      <c r="J2682" s="33" t="str">
        <f t="shared" si="41"/>
        <v>https://doi.org/10.1002/prs.12591</v>
      </c>
    </row>
    <row r="2683" spans="1:10" ht="47.5" customHeight="1" x14ac:dyDescent="0.35">
      <c r="A2683" s="31">
        <v>2682</v>
      </c>
      <c r="B2683" s="35">
        <v>2024</v>
      </c>
      <c r="C2683" s="34" t="s">
        <v>6030</v>
      </c>
      <c r="D2683" s="34" t="s">
        <v>20982</v>
      </c>
      <c r="E2683" s="97" t="s">
        <v>20983</v>
      </c>
      <c r="F2683" s="35">
        <v>43</v>
      </c>
      <c r="G2683" s="35">
        <v>3</v>
      </c>
      <c r="H2683" s="35" t="s">
        <v>20984</v>
      </c>
      <c r="I2683" s="35" t="s">
        <v>20985</v>
      </c>
      <c r="J2683" s="33" t="str">
        <f t="shared" si="41"/>
        <v>https://doi.org/10.1002/prs.12613</v>
      </c>
    </row>
    <row r="2684" spans="1:10" ht="47.5" customHeight="1" x14ac:dyDescent="0.35">
      <c r="A2684" s="31">
        <v>2683</v>
      </c>
      <c r="B2684" s="35">
        <v>2024</v>
      </c>
      <c r="C2684" s="34" t="s">
        <v>6030</v>
      </c>
      <c r="D2684" s="34" t="s">
        <v>20986</v>
      </c>
      <c r="E2684" s="97" t="s">
        <v>20987</v>
      </c>
      <c r="F2684" s="35">
        <v>43</v>
      </c>
      <c r="G2684" s="35">
        <v>3</v>
      </c>
      <c r="H2684" s="35" t="s">
        <v>20988</v>
      </c>
      <c r="I2684" s="35" t="s">
        <v>20989</v>
      </c>
      <c r="J2684" s="33" t="str">
        <f t="shared" si="41"/>
        <v>https://doi.org/10.1002/prs.12598</v>
      </c>
    </row>
    <row r="2685" spans="1:10" ht="47.5" customHeight="1" x14ac:dyDescent="0.35">
      <c r="A2685" s="31">
        <v>2684</v>
      </c>
      <c r="B2685" s="35">
        <v>2024</v>
      </c>
      <c r="C2685" s="34" t="s">
        <v>6030</v>
      </c>
      <c r="D2685" s="34" t="s">
        <v>20990</v>
      </c>
      <c r="E2685" s="97" t="s">
        <v>20991</v>
      </c>
      <c r="F2685" s="35">
        <v>43</v>
      </c>
      <c r="G2685" s="35">
        <v>3</v>
      </c>
      <c r="H2685" s="35" t="s">
        <v>20992</v>
      </c>
      <c r="I2685" s="35" t="s">
        <v>20993</v>
      </c>
      <c r="J2685" s="33" t="str">
        <f t="shared" si="41"/>
        <v>https://doi.org/10.1002/prs.12603</v>
      </c>
    </row>
    <row r="2686" spans="1:10" ht="47.5" customHeight="1" x14ac:dyDescent="0.35">
      <c r="A2686" s="31">
        <v>2685</v>
      </c>
      <c r="B2686" s="35">
        <v>2024</v>
      </c>
      <c r="C2686" s="34" t="s">
        <v>6030</v>
      </c>
      <c r="D2686" s="34" t="s">
        <v>20994</v>
      </c>
      <c r="E2686" s="97" t="s">
        <v>20995</v>
      </c>
      <c r="F2686" s="35">
        <v>43</v>
      </c>
      <c r="G2686" s="35">
        <v>3</v>
      </c>
      <c r="H2686" s="35" t="s">
        <v>20996</v>
      </c>
      <c r="I2686" s="35" t="s">
        <v>20997</v>
      </c>
      <c r="J2686" s="33" t="str">
        <f t="shared" si="41"/>
        <v>https://doi.org/10.1002/prs.12607</v>
      </c>
    </row>
    <row r="2687" spans="1:10" ht="47.5" customHeight="1" x14ac:dyDescent="0.35">
      <c r="A2687" s="31">
        <v>2686</v>
      </c>
      <c r="B2687" s="35">
        <v>2024</v>
      </c>
      <c r="C2687" s="34" t="s">
        <v>6030</v>
      </c>
      <c r="D2687" s="34" t="s">
        <v>20998</v>
      </c>
      <c r="E2687" s="97" t="s">
        <v>20999</v>
      </c>
      <c r="F2687" s="35">
        <v>43</v>
      </c>
      <c r="G2687" s="35">
        <v>3</v>
      </c>
      <c r="H2687" s="35" t="s">
        <v>21000</v>
      </c>
      <c r="I2687" s="35" t="s">
        <v>21001</v>
      </c>
      <c r="J2687" s="33" t="str">
        <f t="shared" si="41"/>
        <v>https://doi.org/10.1002/prs.12604</v>
      </c>
    </row>
    <row r="2688" spans="1:10" ht="47.5" customHeight="1" x14ac:dyDescent="0.35">
      <c r="A2688" s="31">
        <v>2687</v>
      </c>
      <c r="B2688" s="35">
        <v>2024</v>
      </c>
      <c r="C2688" s="34" t="s">
        <v>6030</v>
      </c>
      <c r="D2688" s="34" t="s">
        <v>21002</v>
      </c>
      <c r="E2688" s="97" t="s">
        <v>21003</v>
      </c>
      <c r="F2688" s="35">
        <v>43</v>
      </c>
      <c r="G2688" s="35">
        <v>3</v>
      </c>
      <c r="H2688" s="35" t="s">
        <v>21004</v>
      </c>
      <c r="I2688" s="35" t="s">
        <v>21005</v>
      </c>
      <c r="J2688" s="33" t="str">
        <f t="shared" si="41"/>
        <v>https://doi.org/10.1002/prs.12580</v>
      </c>
    </row>
    <row r="2689" spans="1:10" ht="47.5" customHeight="1" x14ac:dyDescent="0.35">
      <c r="A2689" s="31">
        <v>2688</v>
      </c>
      <c r="B2689" s="35">
        <v>2024</v>
      </c>
      <c r="C2689" s="34" t="s">
        <v>6030</v>
      </c>
      <c r="D2689" s="34" t="s">
        <v>21006</v>
      </c>
      <c r="E2689" s="97" t="s">
        <v>21007</v>
      </c>
      <c r="F2689" s="35">
        <v>43</v>
      </c>
      <c r="G2689" s="35">
        <v>4</v>
      </c>
      <c r="H2689" s="35" t="s">
        <v>21008</v>
      </c>
      <c r="I2689" s="35" t="s">
        <v>21009</v>
      </c>
      <c r="J2689" s="33" t="str">
        <f t="shared" si="41"/>
        <v>https://doi.org/10.1002/prs.12637</v>
      </c>
    </row>
    <row r="2690" spans="1:10" ht="47.5" customHeight="1" x14ac:dyDescent="0.35">
      <c r="A2690" s="31">
        <v>2689</v>
      </c>
      <c r="B2690" s="35">
        <v>2024</v>
      </c>
      <c r="C2690" s="34" t="s">
        <v>6030</v>
      </c>
      <c r="D2690" s="34" t="s">
        <v>21010</v>
      </c>
      <c r="E2690" s="97" t="s">
        <v>11142</v>
      </c>
      <c r="F2690" s="35">
        <v>43</v>
      </c>
      <c r="G2690" s="35">
        <v>4</v>
      </c>
      <c r="H2690" s="35" t="s">
        <v>21011</v>
      </c>
      <c r="I2690" s="35" t="s">
        <v>21012</v>
      </c>
      <c r="J2690" s="33" t="str">
        <f t="shared" si="41"/>
        <v>https://doi.org/10.1002/prs.12610</v>
      </c>
    </row>
    <row r="2691" spans="1:10" ht="47.5" customHeight="1" x14ac:dyDescent="0.35">
      <c r="A2691" s="31">
        <v>2690</v>
      </c>
      <c r="B2691" s="35">
        <v>2024</v>
      </c>
      <c r="C2691" s="34" t="s">
        <v>6030</v>
      </c>
      <c r="D2691" s="34" t="s">
        <v>21013</v>
      </c>
      <c r="E2691" s="97" t="s">
        <v>3084</v>
      </c>
      <c r="F2691" s="35">
        <v>43</v>
      </c>
      <c r="G2691" s="35">
        <v>4</v>
      </c>
      <c r="H2691" s="35" t="s">
        <v>21014</v>
      </c>
      <c r="I2691" s="35" t="s">
        <v>21015</v>
      </c>
      <c r="J2691" s="33" t="str">
        <f t="shared" ref="J2691:J2735" si="42">HYPERLINK(I2691)</f>
        <v>https://doi.org/10.1002/prs.12641</v>
      </c>
    </row>
    <row r="2692" spans="1:10" ht="47.5" customHeight="1" x14ac:dyDescent="0.35">
      <c r="A2692" s="31">
        <v>2691</v>
      </c>
      <c r="B2692" s="35">
        <v>2024</v>
      </c>
      <c r="C2692" s="34" t="s">
        <v>6030</v>
      </c>
      <c r="D2692" s="34" t="s">
        <v>21016</v>
      </c>
      <c r="E2692" s="97" t="s">
        <v>21017</v>
      </c>
      <c r="F2692" s="35">
        <v>43</v>
      </c>
      <c r="G2692" s="35">
        <v>4</v>
      </c>
      <c r="H2692" s="35" t="s">
        <v>21018</v>
      </c>
      <c r="I2692" s="35" t="s">
        <v>21019</v>
      </c>
      <c r="J2692" s="33" t="str">
        <f t="shared" si="42"/>
        <v>https://doi.org/10.1002/prs.12601</v>
      </c>
    </row>
    <row r="2693" spans="1:10" ht="47.5" customHeight="1" x14ac:dyDescent="0.35">
      <c r="A2693" s="31">
        <v>2692</v>
      </c>
      <c r="B2693" s="35">
        <v>2024</v>
      </c>
      <c r="C2693" s="34" t="s">
        <v>6030</v>
      </c>
      <c r="D2693" s="34" t="s">
        <v>21020</v>
      </c>
      <c r="E2693" s="97" t="s">
        <v>21021</v>
      </c>
      <c r="F2693" s="35">
        <v>43</v>
      </c>
      <c r="G2693" s="35">
        <v>4</v>
      </c>
      <c r="H2693" s="35" t="s">
        <v>21022</v>
      </c>
      <c r="I2693" s="35" t="s">
        <v>21023</v>
      </c>
      <c r="J2693" s="33" t="str">
        <f t="shared" si="42"/>
        <v>https://doi.org/10.1002/prs.12640</v>
      </c>
    </row>
    <row r="2694" spans="1:10" ht="47.5" customHeight="1" x14ac:dyDescent="0.35">
      <c r="A2694" s="31">
        <v>2693</v>
      </c>
      <c r="B2694" s="35">
        <v>2024</v>
      </c>
      <c r="C2694" s="34" t="s">
        <v>6030</v>
      </c>
      <c r="D2694" s="34" t="s">
        <v>21024</v>
      </c>
      <c r="E2694" s="97" t="s">
        <v>21025</v>
      </c>
      <c r="F2694" s="35">
        <v>43</v>
      </c>
      <c r="G2694" s="35">
        <v>4</v>
      </c>
      <c r="H2694" s="35" t="s">
        <v>21026</v>
      </c>
      <c r="I2694" s="35" t="s">
        <v>21027</v>
      </c>
      <c r="J2694" s="33" t="str">
        <f t="shared" si="42"/>
        <v>https://doi.org/10.1002/prs.12645</v>
      </c>
    </row>
    <row r="2695" spans="1:10" ht="47.5" customHeight="1" x14ac:dyDescent="0.35">
      <c r="A2695" s="31">
        <v>2694</v>
      </c>
      <c r="B2695" s="35">
        <v>2024</v>
      </c>
      <c r="C2695" s="34" t="s">
        <v>6030</v>
      </c>
      <c r="D2695" s="34" t="s">
        <v>21028</v>
      </c>
      <c r="E2695" s="97" t="s">
        <v>21029</v>
      </c>
      <c r="F2695" s="35">
        <v>43</v>
      </c>
      <c r="G2695" s="35">
        <v>4</v>
      </c>
      <c r="H2695" s="35" t="s">
        <v>21030</v>
      </c>
      <c r="I2695" s="35" t="s">
        <v>21031</v>
      </c>
      <c r="J2695" s="33" t="str">
        <f t="shared" si="42"/>
        <v>https://doi.org/10.1002/prs.12651</v>
      </c>
    </row>
    <row r="2696" spans="1:10" ht="47.5" customHeight="1" x14ac:dyDescent="0.35">
      <c r="A2696" s="31">
        <v>2695</v>
      </c>
      <c r="B2696" s="35">
        <v>2024</v>
      </c>
      <c r="C2696" s="34" t="s">
        <v>6030</v>
      </c>
      <c r="D2696" s="34" t="s">
        <v>21032</v>
      </c>
      <c r="E2696" s="97" t="s">
        <v>21033</v>
      </c>
      <c r="F2696" s="35">
        <v>43</v>
      </c>
      <c r="G2696" s="35">
        <v>4</v>
      </c>
      <c r="H2696" s="35" t="s">
        <v>21034</v>
      </c>
      <c r="I2696" s="35" t="s">
        <v>21035</v>
      </c>
      <c r="J2696" s="33" t="str">
        <f t="shared" si="42"/>
        <v>https://doi.org/10.1002/prs.12636</v>
      </c>
    </row>
    <row r="2697" spans="1:10" ht="47.5" customHeight="1" x14ac:dyDescent="0.35">
      <c r="A2697" s="31">
        <v>2696</v>
      </c>
      <c r="B2697" s="35">
        <v>2024</v>
      </c>
      <c r="C2697" s="34" t="s">
        <v>6030</v>
      </c>
      <c r="D2697" s="34" t="s">
        <v>21036</v>
      </c>
      <c r="E2697" s="97" t="s">
        <v>10384</v>
      </c>
      <c r="F2697" s="35">
        <v>43</v>
      </c>
      <c r="G2697" s="35">
        <v>4</v>
      </c>
      <c r="H2697" s="35" t="s">
        <v>21037</v>
      </c>
      <c r="I2697" s="35" t="s">
        <v>21038</v>
      </c>
      <c r="J2697" s="33" t="str">
        <f t="shared" si="42"/>
        <v>https://doi.org/10.1002/prs.12635</v>
      </c>
    </row>
    <row r="2698" spans="1:10" ht="47.5" customHeight="1" x14ac:dyDescent="0.35">
      <c r="A2698" s="31">
        <v>2697</v>
      </c>
      <c r="B2698" s="35">
        <v>2024</v>
      </c>
      <c r="C2698" s="34" t="s">
        <v>6030</v>
      </c>
      <c r="D2698" s="34" t="s">
        <v>21039</v>
      </c>
      <c r="E2698" s="97" t="s">
        <v>21040</v>
      </c>
      <c r="F2698" s="35">
        <v>43</v>
      </c>
      <c r="G2698" s="35">
        <v>4</v>
      </c>
      <c r="H2698" s="35" t="s">
        <v>20672</v>
      </c>
      <c r="I2698" s="35" t="s">
        <v>21041</v>
      </c>
      <c r="J2698" s="33" t="str">
        <f t="shared" si="42"/>
        <v>https://doi.org/10.1002/prs.12629</v>
      </c>
    </row>
    <row r="2699" spans="1:10" ht="47.5" customHeight="1" x14ac:dyDescent="0.35">
      <c r="A2699" s="31">
        <v>2698</v>
      </c>
      <c r="B2699" s="35">
        <v>2024</v>
      </c>
      <c r="C2699" s="34" t="s">
        <v>6030</v>
      </c>
      <c r="D2699" s="34" t="s">
        <v>21042</v>
      </c>
      <c r="E2699" s="97" t="s">
        <v>21043</v>
      </c>
      <c r="F2699" s="35">
        <v>43</v>
      </c>
      <c r="G2699" s="35">
        <v>4</v>
      </c>
      <c r="H2699" s="35" t="s">
        <v>21044</v>
      </c>
      <c r="I2699" s="35" t="s">
        <v>21045</v>
      </c>
      <c r="J2699" s="33" t="str">
        <f t="shared" si="42"/>
        <v>https://doi.org/10.1002/prs.12642</v>
      </c>
    </row>
    <row r="2700" spans="1:10" ht="47.5" customHeight="1" x14ac:dyDescent="0.35">
      <c r="A2700" s="31">
        <v>2699</v>
      </c>
      <c r="B2700" s="35">
        <v>2024</v>
      </c>
      <c r="C2700" s="34" t="s">
        <v>6030</v>
      </c>
      <c r="D2700" s="34" t="s">
        <v>21046</v>
      </c>
      <c r="E2700" s="97" t="s">
        <v>13606</v>
      </c>
      <c r="F2700" s="35">
        <v>43</v>
      </c>
      <c r="G2700" s="35">
        <v>4</v>
      </c>
      <c r="H2700" s="35" t="s">
        <v>21047</v>
      </c>
      <c r="I2700" s="35" t="s">
        <v>21048</v>
      </c>
      <c r="J2700" s="33" t="str">
        <f t="shared" si="42"/>
        <v>https://doi.org/10.1002/prs.12644</v>
      </c>
    </row>
    <row r="2701" spans="1:10" ht="47.5" customHeight="1" x14ac:dyDescent="0.35">
      <c r="A2701" s="31">
        <v>2700</v>
      </c>
      <c r="B2701" s="35">
        <v>2024</v>
      </c>
      <c r="C2701" s="34" t="s">
        <v>6030</v>
      </c>
      <c r="D2701" s="34" t="s">
        <v>21049</v>
      </c>
      <c r="E2701" s="97" t="s">
        <v>21050</v>
      </c>
      <c r="F2701" s="35">
        <v>43</v>
      </c>
      <c r="G2701" s="35">
        <v>4</v>
      </c>
      <c r="H2701" s="35" t="s">
        <v>21051</v>
      </c>
      <c r="I2701" s="35" t="s">
        <v>21052</v>
      </c>
      <c r="J2701" s="33" t="str">
        <f t="shared" si="42"/>
        <v>https://doi.org/10.1002/prs.12650</v>
      </c>
    </row>
    <row r="2702" spans="1:10" ht="47.5" customHeight="1" x14ac:dyDescent="0.35">
      <c r="A2702" s="31">
        <v>2701</v>
      </c>
      <c r="B2702" s="35">
        <v>2024</v>
      </c>
      <c r="C2702" s="34" t="s">
        <v>6030</v>
      </c>
      <c r="D2702" s="34" t="s">
        <v>21053</v>
      </c>
      <c r="E2702" s="97" t="s">
        <v>21054</v>
      </c>
      <c r="F2702" s="35">
        <v>43</v>
      </c>
      <c r="G2702" s="35">
        <v>4</v>
      </c>
      <c r="H2702" s="35" t="s">
        <v>21055</v>
      </c>
      <c r="I2702" s="35" t="s">
        <v>21056</v>
      </c>
      <c r="J2702" s="33" t="str">
        <f t="shared" si="42"/>
        <v>https://doi.org/10.1002/prs.12639</v>
      </c>
    </row>
    <row r="2703" spans="1:10" ht="47.5" customHeight="1" x14ac:dyDescent="0.35">
      <c r="A2703" s="31">
        <v>2702</v>
      </c>
      <c r="B2703" s="35">
        <v>2024</v>
      </c>
      <c r="C2703" s="34" t="s">
        <v>6030</v>
      </c>
      <c r="D2703" s="34" t="s">
        <v>21057</v>
      </c>
      <c r="E2703" s="97" t="s">
        <v>21058</v>
      </c>
      <c r="F2703" s="35">
        <v>43</v>
      </c>
      <c r="G2703" s="35">
        <v>4</v>
      </c>
      <c r="H2703" s="35" t="s">
        <v>21059</v>
      </c>
      <c r="I2703" s="35" t="s">
        <v>21060</v>
      </c>
      <c r="J2703" s="33" t="str">
        <f t="shared" si="42"/>
        <v>https://doi.org/10.1002/prs.12646</v>
      </c>
    </row>
    <row r="2704" spans="1:10" ht="47.5" customHeight="1" x14ac:dyDescent="0.35">
      <c r="A2704" s="31">
        <v>2703</v>
      </c>
      <c r="B2704" s="35">
        <v>2024</v>
      </c>
      <c r="C2704" s="34" t="s">
        <v>6030</v>
      </c>
      <c r="D2704" s="34" t="s">
        <v>21061</v>
      </c>
      <c r="E2704" s="97" t="s">
        <v>21062</v>
      </c>
      <c r="F2704" s="35">
        <v>43</v>
      </c>
      <c r="G2704" s="35">
        <v>4</v>
      </c>
      <c r="H2704" s="35" t="s">
        <v>14305</v>
      </c>
      <c r="I2704" s="35" t="s">
        <v>21063</v>
      </c>
      <c r="J2704" s="33" t="str">
        <f t="shared" si="42"/>
        <v>https://doi.org/10.1002/prs.12643</v>
      </c>
    </row>
    <row r="2705" spans="1:10" ht="47.5" customHeight="1" x14ac:dyDescent="0.35">
      <c r="A2705" s="31">
        <v>2704</v>
      </c>
      <c r="B2705" s="35">
        <v>2024</v>
      </c>
      <c r="C2705" s="34" t="s">
        <v>6030</v>
      </c>
      <c r="D2705" s="34" t="s">
        <v>21064</v>
      </c>
      <c r="E2705" s="97" t="s">
        <v>21065</v>
      </c>
      <c r="F2705" s="35">
        <v>43</v>
      </c>
      <c r="G2705" s="35">
        <v>4</v>
      </c>
      <c r="H2705" s="35" t="s">
        <v>21066</v>
      </c>
      <c r="I2705" s="35" t="s">
        <v>21067</v>
      </c>
      <c r="J2705" s="33" t="str">
        <f t="shared" si="42"/>
        <v>https://doi.org/10.1002/prs.12649</v>
      </c>
    </row>
    <row r="2706" spans="1:10" ht="47.5" customHeight="1" x14ac:dyDescent="0.35">
      <c r="A2706" s="31">
        <v>2705</v>
      </c>
      <c r="B2706" s="35">
        <v>2024</v>
      </c>
      <c r="C2706" s="34" t="s">
        <v>6030</v>
      </c>
      <c r="D2706" s="34" t="s">
        <v>21068</v>
      </c>
      <c r="E2706" s="97" t="s">
        <v>21069</v>
      </c>
      <c r="F2706" s="35">
        <v>43</v>
      </c>
      <c r="G2706" s="35">
        <v>4</v>
      </c>
      <c r="H2706" s="35" t="s">
        <v>21070</v>
      </c>
      <c r="I2706" s="35" t="s">
        <v>21071</v>
      </c>
      <c r="J2706" s="33" t="str">
        <f t="shared" si="42"/>
        <v>https://doi.org/10.1002/prs.12628</v>
      </c>
    </row>
    <row r="2707" spans="1:10" ht="47.5" customHeight="1" x14ac:dyDescent="0.35">
      <c r="A2707" s="31">
        <v>2706</v>
      </c>
      <c r="B2707" s="35">
        <v>2024</v>
      </c>
      <c r="C2707" s="34" t="s">
        <v>6030</v>
      </c>
      <c r="D2707" s="34" t="s">
        <v>21072</v>
      </c>
      <c r="E2707" s="97" t="s">
        <v>8071</v>
      </c>
      <c r="F2707" s="35">
        <v>43</v>
      </c>
      <c r="G2707" s="35">
        <v>4</v>
      </c>
      <c r="H2707" s="35" t="s">
        <v>21073</v>
      </c>
      <c r="I2707" s="35" t="s">
        <v>21074</v>
      </c>
      <c r="J2707" s="33" t="str">
        <f t="shared" si="42"/>
        <v>https://doi.org/10.1002/prs.12638</v>
      </c>
    </row>
    <row r="2708" spans="1:10" ht="47.5" customHeight="1" x14ac:dyDescent="0.35">
      <c r="A2708" s="31">
        <v>2707</v>
      </c>
      <c r="B2708" s="35">
        <v>2024</v>
      </c>
      <c r="C2708" s="34" t="s">
        <v>6030</v>
      </c>
      <c r="D2708" s="34" t="s">
        <v>21151</v>
      </c>
      <c r="E2708" s="97" t="s">
        <v>19874</v>
      </c>
      <c r="F2708" s="35">
        <v>43</v>
      </c>
      <c r="G2708" s="35" t="s">
        <v>19465</v>
      </c>
      <c r="H2708" s="35" t="s">
        <v>20704</v>
      </c>
      <c r="I2708" s="35" t="s">
        <v>21152</v>
      </c>
      <c r="J2708" s="33" t="str">
        <f t="shared" si="42"/>
        <v>https://doi.org/10.1002/prs.12596</v>
      </c>
    </row>
    <row r="2709" spans="1:10" ht="47.5" customHeight="1" x14ac:dyDescent="0.35">
      <c r="A2709" s="31">
        <v>2708</v>
      </c>
      <c r="B2709" s="35">
        <v>2024</v>
      </c>
      <c r="C2709" s="34" t="s">
        <v>6030</v>
      </c>
      <c r="D2709" s="34" t="s">
        <v>21157</v>
      </c>
      <c r="E2709" s="97" t="s">
        <v>21158</v>
      </c>
      <c r="F2709" s="35">
        <v>43</v>
      </c>
      <c r="G2709" s="35" t="s">
        <v>19465</v>
      </c>
      <c r="H2709" s="35" t="s">
        <v>21159</v>
      </c>
      <c r="I2709" s="35" t="s">
        <v>21160</v>
      </c>
      <c r="J2709" s="33" t="str">
        <f t="shared" si="42"/>
        <v>https://doi.org/10.1002/prs.12589</v>
      </c>
    </row>
    <row r="2710" spans="1:10" ht="47.5" customHeight="1" x14ac:dyDescent="0.35">
      <c r="A2710" s="31">
        <v>2709</v>
      </c>
      <c r="B2710" s="35">
        <v>2024</v>
      </c>
      <c r="C2710" s="34" t="s">
        <v>6030</v>
      </c>
      <c r="D2710" s="34" t="s">
        <v>21119</v>
      </c>
      <c r="E2710" s="97" t="s">
        <v>21120</v>
      </c>
      <c r="F2710" s="35">
        <v>43</v>
      </c>
      <c r="G2710" s="35" t="s">
        <v>19465</v>
      </c>
      <c r="H2710" s="35" t="s">
        <v>21121</v>
      </c>
      <c r="I2710" s="35" t="s">
        <v>21122</v>
      </c>
      <c r="J2710" s="33" t="str">
        <f t="shared" si="42"/>
        <v>https://doi.org/10.1002/prs.12585</v>
      </c>
    </row>
    <row r="2711" spans="1:10" ht="47.5" customHeight="1" x14ac:dyDescent="0.35">
      <c r="A2711" s="31">
        <v>2710</v>
      </c>
      <c r="B2711" s="35">
        <v>2024</v>
      </c>
      <c r="C2711" s="34" t="s">
        <v>6030</v>
      </c>
      <c r="D2711" s="34" t="s">
        <v>21075</v>
      </c>
      <c r="E2711" s="97" t="s">
        <v>21076</v>
      </c>
      <c r="F2711" s="35">
        <v>43</v>
      </c>
      <c r="G2711" s="35" t="s">
        <v>19465</v>
      </c>
      <c r="H2711" s="35" t="s">
        <v>21077</v>
      </c>
      <c r="I2711" s="35" t="s">
        <v>21078</v>
      </c>
      <c r="J2711" s="33" t="str">
        <f t="shared" si="42"/>
        <v>https://doi.org/10.1002/prs.12584</v>
      </c>
    </row>
    <row r="2712" spans="1:10" ht="47.5" customHeight="1" x14ac:dyDescent="0.35">
      <c r="A2712" s="31">
        <v>2711</v>
      </c>
      <c r="B2712" s="35">
        <v>2024</v>
      </c>
      <c r="C2712" s="34" t="s">
        <v>6030</v>
      </c>
      <c r="D2712" s="34" t="s">
        <v>21111</v>
      </c>
      <c r="E2712" s="97" t="s">
        <v>21112</v>
      </c>
      <c r="F2712" s="35">
        <v>43</v>
      </c>
      <c r="G2712" s="35" t="s">
        <v>19465</v>
      </c>
      <c r="H2712" s="35" t="s">
        <v>21113</v>
      </c>
      <c r="I2712" s="35" t="s">
        <v>21114</v>
      </c>
      <c r="J2712" s="33" t="str">
        <f t="shared" si="42"/>
        <v>https://doi.org/10.1002/prs.12567</v>
      </c>
    </row>
    <row r="2713" spans="1:10" ht="47.5" customHeight="1" x14ac:dyDescent="0.35">
      <c r="A2713" s="31">
        <v>2712</v>
      </c>
      <c r="B2713" s="35">
        <v>2024</v>
      </c>
      <c r="C2713" s="34" t="s">
        <v>6030</v>
      </c>
      <c r="D2713" s="34" t="s">
        <v>21131</v>
      </c>
      <c r="E2713" s="97" t="s">
        <v>21132</v>
      </c>
      <c r="F2713" s="35">
        <v>43</v>
      </c>
      <c r="G2713" s="35" t="s">
        <v>19465</v>
      </c>
      <c r="H2713" s="35" t="s">
        <v>21133</v>
      </c>
      <c r="I2713" s="35" t="s">
        <v>21134</v>
      </c>
      <c r="J2713" s="33" t="str">
        <f t="shared" si="42"/>
        <v>https://doi.org/10.1002/prs.12571</v>
      </c>
    </row>
    <row r="2714" spans="1:10" ht="47.5" customHeight="1" x14ac:dyDescent="0.35">
      <c r="A2714" s="31">
        <v>2713</v>
      </c>
      <c r="B2714" s="35">
        <v>2024</v>
      </c>
      <c r="C2714" s="34" t="s">
        <v>6030</v>
      </c>
      <c r="D2714" s="34" t="s">
        <v>21087</v>
      </c>
      <c r="E2714" s="97" t="s">
        <v>21088</v>
      </c>
      <c r="F2714" s="35">
        <v>43</v>
      </c>
      <c r="G2714" s="35" t="s">
        <v>19465</v>
      </c>
      <c r="H2714" s="35" t="s">
        <v>21089</v>
      </c>
      <c r="I2714" s="35" t="s">
        <v>21090</v>
      </c>
      <c r="J2714" s="33" t="str">
        <f t="shared" si="42"/>
        <v>https://doi.org/10.1002/prs.12592</v>
      </c>
    </row>
    <row r="2715" spans="1:10" ht="47.5" customHeight="1" x14ac:dyDescent="0.35">
      <c r="A2715" s="31">
        <v>2714</v>
      </c>
      <c r="B2715" s="35">
        <v>2024</v>
      </c>
      <c r="C2715" s="34" t="s">
        <v>6030</v>
      </c>
      <c r="D2715" s="34" t="s">
        <v>21083</v>
      </c>
      <c r="E2715" s="97" t="s">
        <v>21084</v>
      </c>
      <c r="F2715" s="35">
        <v>43</v>
      </c>
      <c r="G2715" s="35" t="s">
        <v>19465</v>
      </c>
      <c r="H2715" s="35" t="s">
        <v>21085</v>
      </c>
      <c r="I2715" s="35" t="s">
        <v>21086</v>
      </c>
      <c r="J2715" s="33" t="str">
        <f t="shared" si="42"/>
        <v>https://doi.org/10.1002/prs.12602</v>
      </c>
    </row>
    <row r="2716" spans="1:10" ht="47.5" customHeight="1" x14ac:dyDescent="0.35">
      <c r="A2716" s="31">
        <v>2715</v>
      </c>
      <c r="B2716" s="35">
        <v>2024</v>
      </c>
      <c r="C2716" s="34" t="s">
        <v>6030</v>
      </c>
      <c r="D2716" s="34" t="s">
        <v>21099</v>
      </c>
      <c r="E2716" s="97" t="s">
        <v>21100</v>
      </c>
      <c r="F2716" s="35">
        <v>43</v>
      </c>
      <c r="G2716" s="35" t="s">
        <v>19465</v>
      </c>
      <c r="H2716" s="35" t="s">
        <v>21101</v>
      </c>
      <c r="I2716" s="35" t="s">
        <v>21102</v>
      </c>
      <c r="J2716" s="33" t="str">
        <f t="shared" si="42"/>
        <v>https://doi.org/10.1002/prs.12570</v>
      </c>
    </row>
    <row r="2717" spans="1:10" ht="47.5" customHeight="1" x14ac:dyDescent="0.35">
      <c r="A2717" s="31">
        <v>2716</v>
      </c>
      <c r="B2717" s="35">
        <v>2024</v>
      </c>
      <c r="C2717" s="34" t="s">
        <v>6030</v>
      </c>
      <c r="D2717" s="34" t="s">
        <v>21091</v>
      </c>
      <c r="E2717" s="97" t="s">
        <v>21092</v>
      </c>
      <c r="F2717" s="35">
        <v>43</v>
      </c>
      <c r="G2717" s="35" t="s">
        <v>19465</v>
      </c>
      <c r="H2717" s="35" t="s">
        <v>21093</v>
      </c>
      <c r="I2717" s="35" t="s">
        <v>21094</v>
      </c>
      <c r="J2717" s="33" t="str">
        <f t="shared" si="42"/>
        <v>https://doi.org/10.1002/prs.12600</v>
      </c>
    </row>
    <row r="2718" spans="1:10" ht="47.5" customHeight="1" x14ac:dyDescent="0.35">
      <c r="A2718" s="31">
        <v>2717</v>
      </c>
      <c r="B2718" s="35">
        <v>2024</v>
      </c>
      <c r="C2718" s="34" t="s">
        <v>6030</v>
      </c>
      <c r="D2718" s="34" t="s">
        <v>21095</v>
      </c>
      <c r="E2718" s="97" t="s">
        <v>21096</v>
      </c>
      <c r="F2718" s="35">
        <v>43</v>
      </c>
      <c r="G2718" s="35" t="s">
        <v>19465</v>
      </c>
      <c r="H2718" s="35" t="s">
        <v>21097</v>
      </c>
      <c r="I2718" s="35" t="s">
        <v>21098</v>
      </c>
      <c r="J2718" s="33" t="str">
        <f t="shared" si="42"/>
        <v>https://doi.org/10.1002/prs.12562</v>
      </c>
    </row>
    <row r="2719" spans="1:10" ht="47.5" customHeight="1" x14ac:dyDescent="0.35">
      <c r="A2719" s="31">
        <v>2718</v>
      </c>
      <c r="B2719" s="35">
        <v>2024</v>
      </c>
      <c r="C2719" s="34" t="s">
        <v>6030</v>
      </c>
      <c r="D2719" s="34" t="s">
        <v>21115</v>
      </c>
      <c r="E2719" s="97" t="s">
        <v>21116</v>
      </c>
      <c r="F2719" s="35">
        <v>43</v>
      </c>
      <c r="G2719" s="35" t="s">
        <v>19465</v>
      </c>
      <c r="H2719" s="35" t="s">
        <v>21117</v>
      </c>
      <c r="I2719" s="35" t="s">
        <v>21118</v>
      </c>
      <c r="J2719" s="33" t="str">
        <f t="shared" si="42"/>
        <v>https://doi.org/10.1002/prs.12576</v>
      </c>
    </row>
    <row r="2720" spans="1:10" ht="47.5" customHeight="1" x14ac:dyDescent="0.35">
      <c r="A2720" s="31">
        <v>2719</v>
      </c>
      <c r="B2720" s="35">
        <v>2024</v>
      </c>
      <c r="C2720" s="34" t="s">
        <v>6030</v>
      </c>
      <c r="D2720" s="34" t="s">
        <v>21107</v>
      </c>
      <c r="E2720" s="97" t="s">
        <v>21108</v>
      </c>
      <c r="F2720" s="35">
        <v>43</v>
      </c>
      <c r="G2720" s="35" t="s">
        <v>19465</v>
      </c>
      <c r="H2720" s="35" t="s">
        <v>21109</v>
      </c>
      <c r="I2720" s="35" t="s">
        <v>21110</v>
      </c>
      <c r="J2720" s="33" t="str">
        <f t="shared" si="42"/>
        <v>https://doi.org/10.1002/prs.12558</v>
      </c>
    </row>
    <row r="2721" spans="1:10" ht="47.5" customHeight="1" x14ac:dyDescent="0.35">
      <c r="A2721" s="31">
        <v>2720</v>
      </c>
      <c r="B2721" s="35">
        <v>2024</v>
      </c>
      <c r="C2721" s="34" t="s">
        <v>6030</v>
      </c>
      <c r="D2721" s="34" t="s">
        <v>21127</v>
      </c>
      <c r="E2721" s="97" t="s">
        <v>21128</v>
      </c>
      <c r="F2721" s="35">
        <v>43</v>
      </c>
      <c r="G2721" s="35" t="s">
        <v>19465</v>
      </c>
      <c r="H2721" s="35" t="s">
        <v>21129</v>
      </c>
      <c r="I2721" s="35" t="s">
        <v>21130</v>
      </c>
      <c r="J2721" s="33" t="str">
        <f t="shared" si="42"/>
        <v>https://doi.org/10.1002/prs.12577</v>
      </c>
    </row>
    <row r="2722" spans="1:10" ht="47.5" customHeight="1" x14ac:dyDescent="0.35">
      <c r="A2722" s="31">
        <v>2721</v>
      </c>
      <c r="B2722" s="35">
        <v>2024</v>
      </c>
      <c r="C2722" s="34" t="s">
        <v>6030</v>
      </c>
      <c r="D2722" s="34" t="s">
        <v>21153</v>
      </c>
      <c r="E2722" s="97" t="s">
        <v>21154</v>
      </c>
      <c r="F2722" s="35">
        <v>43</v>
      </c>
      <c r="G2722" s="35" t="s">
        <v>19465</v>
      </c>
      <c r="H2722" s="35" t="s">
        <v>21155</v>
      </c>
      <c r="I2722" s="35" t="s">
        <v>21156</v>
      </c>
      <c r="J2722" s="33" t="str">
        <f t="shared" si="42"/>
        <v>https://doi.org/10.1002/prs.12586</v>
      </c>
    </row>
    <row r="2723" spans="1:10" ht="47.5" customHeight="1" x14ac:dyDescent="0.35">
      <c r="A2723" s="31">
        <v>2722</v>
      </c>
      <c r="B2723" s="35">
        <v>2024</v>
      </c>
      <c r="C2723" s="34" t="s">
        <v>6030</v>
      </c>
      <c r="D2723" s="34" t="s">
        <v>21135</v>
      </c>
      <c r="E2723" s="97" t="s">
        <v>21136</v>
      </c>
      <c r="F2723" s="35">
        <v>43</v>
      </c>
      <c r="G2723" s="35" t="s">
        <v>19465</v>
      </c>
      <c r="H2723" s="35" t="s">
        <v>21137</v>
      </c>
      <c r="I2723" s="35" t="s">
        <v>21138</v>
      </c>
      <c r="J2723" s="33" t="str">
        <f t="shared" si="42"/>
        <v>https://doi.org/10.1002/prs.12572</v>
      </c>
    </row>
    <row r="2724" spans="1:10" ht="47.5" customHeight="1" x14ac:dyDescent="0.35">
      <c r="A2724" s="31">
        <v>2723</v>
      </c>
      <c r="B2724" s="35">
        <v>2024</v>
      </c>
      <c r="C2724" s="34" t="s">
        <v>6030</v>
      </c>
      <c r="D2724" s="34" t="s">
        <v>21139</v>
      </c>
      <c r="E2724" s="97" t="s">
        <v>21140</v>
      </c>
      <c r="F2724" s="35">
        <v>43</v>
      </c>
      <c r="G2724" s="35" t="s">
        <v>19465</v>
      </c>
      <c r="H2724" s="35" t="s">
        <v>21141</v>
      </c>
      <c r="I2724" s="35" t="s">
        <v>21142</v>
      </c>
      <c r="J2724" s="33" t="str">
        <f t="shared" si="42"/>
        <v>https://doi.org/10.1002/prs.12590</v>
      </c>
    </row>
    <row r="2725" spans="1:10" ht="47.5" customHeight="1" x14ac:dyDescent="0.35">
      <c r="A2725" s="31">
        <v>2724</v>
      </c>
      <c r="B2725" s="35">
        <v>2024</v>
      </c>
      <c r="C2725" s="34" t="s">
        <v>6030</v>
      </c>
      <c r="D2725" s="34" t="s">
        <v>21147</v>
      </c>
      <c r="E2725" s="97" t="s">
        <v>21148</v>
      </c>
      <c r="F2725" s="35">
        <v>43</v>
      </c>
      <c r="G2725" s="35" t="s">
        <v>19465</v>
      </c>
      <c r="H2725" s="35" t="s">
        <v>21149</v>
      </c>
      <c r="I2725" s="35" t="s">
        <v>21150</v>
      </c>
      <c r="J2725" s="33" t="str">
        <f t="shared" si="42"/>
        <v>https://doi.org/10.1002/prs.12554</v>
      </c>
    </row>
    <row r="2726" spans="1:10" ht="47.5" customHeight="1" x14ac:dyDescent="0.35">
      <c r="A2726" s="31">
        <v>2725</v>
      </c>
      <c r="B2726" s="35">
        <v>2024</v>
      </c>
      <c r="C2726" s="34" t="s">
        <v>6030</v>
      </c>
      <c r="D2726" s="34" t="s">
        <v>21143</v>
      </c>
      <c r="E2726" s="97" t="s">
        <v>21144</v>
      </c>
      <c r="F2726" s="35">
        <v>43</v>
      </c>
      <c r="G2726" s="35" t="s">
        <v>19465</v>
      </c>
      <c r="H2726" s="35" t="s">
        <v>21145</v>
      </c>
      <c r="I2726" s="35" t="s">
        <v>21146</v>
      </c>
      <c r="J2726" s="33" t="str">
        <f t="shared" si="42"/>
        <v>https://doi.org/10.1002/prs.12564</v>
      </c>
    </row>
    <row r="2727" spans="1:10" ht="47.5" customHeight="1" x14ac:dyDescent="0.35">
      <c r="A2727" s="31">
        <v>2726</v>
      </c>
      <c r="B2727" s="35">
        <v>2024</v>
      </c>
      <c r="C2727" s="34" t="s">
        <v>6030</v>
      </c>
      <c r="D2727" s="34" t="s">
        <v>21123</v>
      </c>
      <c r="E2727" s="97" t="s">
        <v>21124</v>
      </c>
      <c r="F2727" s="35">
        <v>43</v>
      </c>
      <c r="G2727" s="35" t="s">
        <v>19465</v>
      </c>
      <c r="H2727" s="35" t="s">
        <v>21125</v>
      </c>
      <c r="I2727" s="35" t="s">
        <v>21126</v>
      </c>
      <c r="J2727" s="33" t="str">
        <f t="shared" si="42"/>
        <v>https://doi.org/10.1002/prs.12597</v>
      </c>
    </row>
    <row r="2728" spans="1:10" ht="47.5" customHeight="1" x14ac:dyDescent="0.35">
      <c r="A2728" s="31">
        <v>2727</v>
      </c>
      <c r="B2728" s="35">
        <v>2024</v>
      </c>
      <c r="C2728" s="34" t="s">
        <v>6030</v>
      </c>
      <c r="D2728" s="34" t="s">
        <v>21079</v>
      </c>
      <c r="E2728" s="97" t="s">
        <v>21080</v>
      </c>
      <c r="F2728" s="35">
        <v>43</v>
      </c>
      <c r="G2728" s="35" t="s">
        <v>19465</v>
      </c>
      <c r="H2728" s="35" t="s">
        <v>21081</v>
      </c>
      <c r="I2728" s="35" t="s">
        <v>21082</v>
      </c>
      <c r="J2728" s="33" t="str">
        <f t="shared" si="42"/>
        <v>https://doi.org/10.1002/prs.12599</v>
      </c>
    </row>
    <row r="2729" spans="1:10" ht="47.5" customHeight="1" x14ac:dyDescent="0.35">
      <c r="A2729" s="31">
        <v>2728</v>
      </c>
      <c r="B2729" s="35">
        <v>2024</v>
      </c>
      <c r="C2729" s="34" t="s">
        <v>6030</v>
      </c>
      <c r="D2729" s="34" t="s">
        <v>21103</v>
      </c>
      <c r="E2729" s="97" t="s">
        <v>21104</v>
      </c>
      <c r="F2729" s="35">
        <v>43</v>
      </c>
      <c r="G2729" s="35" t="s">
        <v>19465</v>
      </c>
      <c r="H2729" s="35" t="s">
        <v>21105</v>
      </c>
      <c r="I2729" s="35" t="s">
        <v>21106</v>
      </c>
      <c r="J2729" s="33" t="str">
        <f t="shared" si="42"/>
        <v>https://doi.org/10.1002/prs.12568</v>
      </c>
    </row>
    <row r="2730" spans="1:10" ht="47.5" customHeight="1" x14ac:dyDescent="0.35">
      <c r="A2730" s="31">
        <v>2729</v>
      </c>
      <c r="B2730" s="35">
        <v>2024</v>
      </c>
      <c r="C2730" s="34" t="s">
        <v>6030</v>
      </c>
      <c r="D2730" s="34" t="s">
        <v>21182</v>
      </c>
      <c r="E2730" s="97" t="s">
        <v>21183</v>
      </c>
      <c r="F2730" s="35">
        <v>43</v>
      </c>
      <c r="G2730" s="35" t="s">
        <v>21163</v>
      </c>
      <c r="H2730" s="35" t="s">
        <v>21184</v>
      </c>
      <c r="I2730" s="35" t="s">
        <v>21185</v>
      </c>
      <c r="J2730" s="33" t="str">
        <f t="shared" si="42"/>
        <v>https://doi.org/10.1002/prs.12616</v>
      </c>
    </row>
    <row r="2731" spans="1:10" ht="47.5" customHeight="1" x14ac:dyDescent="0.35">
      <c r="A2731" s="31">
        <v>2730</v>
      </c>
      <c r="B2731" s="35">
        <v>2024</v>
      </c>
      <c r="C2731" s="34" t="s">
        <v>6030</v>
      </c>
      <c r="D2731" s="34" t="s">
        <v>21166</v>
      </c>
      <c r="E2731" s="97" t="s">
        <v>21167</v>
      </c>
      <c r="F2731" s="35">
        <v>43</v>
      </c>
      <c r="G2731" s="35" t="s">
        <v>21163</v>
      </c>
      <c r="H2731" s="35" t="s">
        <v>21168</v>
      </c>
      <c r="I2731" s="35" t="s">
        <v>21169</v>
      </c>
      <c r="J2731" s="33" t="str">
        <f t="shared" si="42"/>
        <v>https://doi.org/10.1002/prs.12565</v>
      </c>
    </row>
    <row r="2732" spans="1:10" ht="47.5" customHeight="1" x14ac:dyDescent="0.35">
      <c r="A2732" s="31">
        <v>2731</v>
      </c>
      <c r="B2732" s="35">
        <v>2024</v>
      </c>
      <c r="C2732" s="34" t="s">
        <v>6030</v>
      </c>
      <c r="D2732" s="34" t="s">
        <v>21170</v>
      </c>
      <c r="E2732" s="97" t="s">
        <v>21171</v>
      </c>
      <c r="F2732" s="35">
        <v>43</v>
      </c>
      <c r="G2732" s="35" t="s">
        <v>21163</v>
      </c>
      <c r="H2732" s="35" t="s">
        <v>21172</v>
      </c>
      <c r="I2732" s="35" t="s">
        <v>21173</v>
      </c>
      <c r="J2732" s="33" t="str">
        <f t="shared" si="42"/>
        <v>https://doi.org/10.1002/prs.12566</v>
      </c>
    </row>
    <row r="2733" spans="1:10" ht="47.5" customHeight="1" x14ac:dyDescent="0.35">
      <c r="A2733" s="31">
        <v>2732</v>
      </c>
      <c r="B2733" s="35">
        <v>2024</v>
      </c>
      <c r="C2733" s="34" t="s">
        <v>6030</v>
      </c>
      <c r="D2733" s="34" t="s">
        <v>21178</v>
      </c>
      <c r="E2733" s="97" t="s">
        <v>21179</v>
      </c>
      <c r="F2733" s="35">
        <v>43</v>
      </c>
      <c r="G2733" s="35" t="s">
        <v>21163</v>
      </c>
      <c r="H2733" s="35" t="s">
        <v>21180</v>
      </c>
      <c r="I2733" s="35" t="s">
        <v>21181</v>
      </c>
      <c r="J2733" s="33" t="str">
        <f t="shared" si="42"/>
        <v>https://doi.org/10.1002/prs.12519</v>
      </c>
    </row>
    <row r="2734" spans="1:10" ht="47.5" customHeight="1" x14ac:dyDescent="0.35">
      <c r="A2734" s="31">
        <v>2733</v>
      </c>
      <c r="B2734" s="35">
        <v>2024</v>
      </c>
      <c r="C2734" s="34" t="s">
        <v>6030</v>
      </c>
      <c r="D2734" s="34" t="s">
        <v>21174</v>
      </c>
      <c r="E2734" s="97" t="s">
        <v>21175</v>
      </c>
      <c r="F2734" s="35">
        <v>43</v>
      </c>
      <c r="G2734" s="35" t="s">
        <v>21163</v>
      </c>
      <c r="H2734" s="35" t="s">
        <v>21176</v>
      </c>
      <c r="I2734" s="35" t="s">
        <v>21177</v>
      </c>
      <c r="J2734" s="33" t="str">
        <f t="shared" si="42"/>
        <v>https://doi.org/10.1002/prs.12555</v>
      </c>
    </row>
    <row r="2735" spans="1:10" ht="47.5" customHeight="1" x14ac:dyDescent="0.35">
      <c r="A2735" s="31">
        <v>2734</v>
      </c>
      <c r="B2735" s="35">
        <v>2024</v>
      </c>
      <c r="C2735" s="34" t="s">
        <v>6030</v>
      </c>
      <c r="D2735" s="34" t="s">
        <v>21161</v>
      </c>
      <c r="E2735" s="97" t="s">
        <v>21162</v>
      </c>
      <c r="F2735" s="35">
        <v>43</v>
      </c>
      <c r="G2735" s="35" t="s">
        <v>21163</v>
      </c>
      <c r="H2735" s="35" t="s">
        <v>21164</v>
      </c>
      <c r="I2735" s="35" t="s">
        <v>21165</v>
      </c>
      <c r="J2735" s="33" t="str">
        <f t="shared" si="42"/>
        <v>https://doi.org/10.1002/prs.12556</v>
      </c>
    </row>
    <row r="2736" spans="1:10" ht="47.5" customHeight="1" x14ac:dyDescent="0.35">
      <c r="A2736" s="31">
        <v>2734</v>
      </c>
      <c r="B2736" s="35">
        <v>2025</v>
      </c>
      <c r="C2736" s="34" t="s">
        <v>6030</v>
      </c>
      <c r="D2736" s="34" t="s">
        <v>21193</v>
      </c>
      <c r="E2736" s="97" t="s">
        <v>1816</v>
      </c>
      <c r="F2736" s="35">
        <v>44</v>
      </c>
      <c r="G2736" s="35">
        <v>1</v>
      </c>
      <c r="H2736" s="124">
        <v>45721</v>
      </c>
      <c r="I2736" s="35" t="s">
        <v>21194</v>
      </c>
    </row>
    <row r="2737" spans="1:9" ht="47.5" customHeight="1" x14ac:dyDescent="0.35">
      <c r="A2737" s="31">
        <v>2734</v>
      </c>
      <c r="B2737" s="35">
        <v>2025</v>
      </c>
      <c r="C2737" s="34" t="s">
        <v>6030</v>
      </c>
      <c r="D2737" s="34" t="s">
        <v>21195</v>
      </c>
      <c r="E2737" s="97" t="s">
        <v>21196</v>
      </c>
      <c r="F2737" s="35">
        <v>44</v>
      </c>
      <c r="G2737" s="35">
        <v>1</v>
      </c>
      <c r="H2737" s="124">
        <v>45822</v>
      </c>
      <c r="I2737" s="35" t="s">
        <v>21197</v>
      </c>
    </row>
    <row r="2738" spans="1:9" ht="47.5" customHeight="1" x14ac:dyDescent="0.35">
      <c r="A2738" s="31">
        <v>2734</v>
      </c>
      <c r="B2738" s="35">
        <v>2025</v>
      </c>
      <c r="C2738" s="34" t="s">
        <v>6030</v>
      </c>
      <c r="D2738" s="34" t="s">
        <v>21198</v>
      </c>
      <c r="E2738" s="97" t="s">
        <v>21199</v>
      </c>
      <c r="F2738" s="35">
        <v>44</v>
      </c>
      <c r="G2738" s="35">
        <v>1</v>
      </c>
      <c r="H2738" s="35" t="s">
        <v>21200</v>
      </c>
      <c r="I2738" s="35" t="s">
        <v>21201</v>
      </c>
    </row>
    <row r="2739" spans="1:9" ht="47.5" customHeight="1" x14ac:dyDescent="0.35">
      <c r="A2739" s="31">
        <v>2734</v>
      </c>
      <c r="B2739" s="35">
        <v>2025</v>
      </c>
      <c r="C2739" s="34" t="s">
        <v>6030</v>
      </c>
      <c r="D2739" s="34" t="s">
        <v>21202</v>
      </c>
      <c r="E2739" s="97" t="s">
        <v>21203</v>
      </c>
      <c r="F2739" s="35">
        <v>44</v>
      </c>
      <c r="G2739" s="35">
        <v>1</v>
      </c>
      <c r="H2739" s="35" t="s">
        <v>21204</v>
      </c>
      <c r="I2739" s="35" t="s">
        <v>21205</v>
      </c>
    </row>
    <row r="2740" spans="1:9" ht="47.5" customHeight="1" x14ac:dyDescent="0.35">
      <c r="A2740" s="31">
        <v>2734</v>
      </c>
      <c r="B2740" s="35">
        <v>2025</v>
      </c>
      <c r="C2740" s="34" t="s">
        <v>6030</v>
      </c>
      <c r="D2740" s="34" t="s">
        <v>21206</v>
      </c>
      <c r="E2740" s="97" t="s">
        <v>21207</v>
      </c>
      <c r="F2740" s="35">
        <v>44</v>
      </c>
      <c r="G2740" s="35">
        <v>1</v>
      </c>
      <c r="H2740" s="35" t="s">
        <v>21208</v>
      </c>
      <c r="I2740" s="35" t="s">
        <v>21209</v>
      </c>
    </row>
    <row r="2741" spans="1:9" ht="47.5" customHeight="1" x14ac:dyDescent="0.35">
      <c r="A2741" s="31">
        <v>2734</v>
      </c>
      <c r="B2741" s="35">
        <v>2025</v>
      </c>
      <c r="C2741" s="34" t="s">
        <v>6030</v>
      </c>
      <c r="D2741" s="34" t="s">
        <v>21210</v>
      </c>
      <c r="E2741" s="97" t="s">
        <v>21211</v>
      </c>
      <c r="F2741" s="35">
        <v>44</v>
      </c>
      <c r="G2741" s="35">
        <v>1</v>
      </c>
      <c r="H2741" s="35" t="s">
        <v>21212</v>
      </c>
      <c r="I2741" s="35" t="s">
        <v>21213</v>
      </c>
    </row>
    <row r="2742" spans="1:9" ht="47.5" customHeight="1" x14ac:dyDescent="0.35">
      <c r="A2742" s="31">
        <v>2734</v>
      </c>
      <c r="B2742" s="35">
        <v>2025</v>
      </c>
      <c r="C2742" s="34" t="s">
        <v>6030</v>
      </c>
      <c r="D2742" s="34" t="s">
        <v>21214</v>
      </c>
      <c r="E2742" s="97" t="s">
        <v>21215</v>
      </c>
      <c r="F2742" s="35">
        <v>44</v>
      </c>
      <c r="G2742" s="35">
        <v>1</v>
      </c>
      <c r="H2742" s="35" t="s">
        <v>21216</v>
      </c>
      <c r="I2742" s="35" t="s">
        <v>21217</v>
      </c>
    </row>
    <row r="2743" spans="1:9" ht="47.5" customHeight="1" x14ac:dyDescent="0.35">
      <c r="A2743" s="31">
        <v>2734</v>
      </c>
      <c r="B2743" s="35">
        <v>2025</v>
      </c>
      <c r="C2743" s="34" t="s">
        <v>6030</v>
      </c>
      <c r="D2743" s="34" t="s">
        <v>21218</v>
      </c>
      <c r="E2743" s="97" t="s">
        <v>21219</v>
      </c>
      <c r="F2743" s="35">
        <v>44</v>
      </c>
      <c r="G2743" s="35">
        <v>1</v>
      </c>
      <c r="H2743" s="35" t="s">
        <v>21220</v>
      </c>
      <c r="I2743" s="35" t="s">
        <v>21221</v>
      </c>
    </row>
    <row r="2744" spans="1:9" ht="47.5" customHeight="1" x14ac:dyDescent="0.35">
      <c r="A2744" s="31">
        <v>2734</v>
      </c>
      <c r="B2744" s="35">
        <v>2025</v>
      </c>
      <c r="C2744" s="34" t="s">
        <v>6030</v>
      </c>
      <c r="D2744" s="34" t="s">
        <v>21222</v>
      </c>
      <c r="E2744" s="97" t="s">
        <v>21223</v>
      </c>
      <c r="F2744" s="35">
        <v>44</v>
      </c>
      <c r="G2744" s="35">
        <v>1</v>
      </c>
      <c r="H2744" s="35" t="s">
        <v>21224</v>
      </c>
      <c r="I2744" s="35" t="s">
        <v>21225</v>
      </c>
    </row>
    <row r="2745" spans="1:9" ht="47.5" customHeight="1" x14ac:dyDescent="0.35">
      <c r="A2745" s="31">
        <v>2734</v>
      </c>
      <c r="B2745" s="35">
        <v>2025</v>
      </c>
      <c r="C2745" s="34" t="s">
        <v>6030</v>
      </c>
      <c r="D2745" s="34" t="s">
        <v>21226</v>
      </c>
      <c r="E2745" s="97" t="s">
        <v>21227</v>
      </c>
      <c r="F2745" s="35">
        <v>44</v>
      </c>
      <c r="G2745" s="35">
        <v>1</v>
      </c>
      <c r="H2745" s="35" t="s">
        <v>21228</v>
      </c>
      <c r="I2745" s="35" t="s">
        <v>21229</v>
      </c>
    </row>
    <row r="2746" spans="1:9" ht="47.5" customHeight="1" x14ac:dyDescent="0.35">
      <c r="A2746" s="31">
        <v>2734</v>
      </c>
      <c r="B2746" s="35">
        <v>2025</v>
      </c>
      <c r="C2746" s="34" t="s">
        <v>6030</v>
      </c>
      <c r="D2746" s="34" t="s">
        <v>21230</v>
      </c>
      <c r="E2746" s="97" t="s">
        <v>21231</v>
      </c>
      <c r="F2746" s="35">
        <v>44</v>
      </c>
      <c r="G2746" s="35">
        <v>1</v>
      </c>
      <c r="H2746" s="35" t="s">
        <v>21232</v>
      </c>
      <c r="I2746" s="35" t="s">
        <v>21233</v>
      </c>
    </row>
    <row r="2747" spans="1:9" ht="47.5" customHeight="1" x14ac:dyDescent="0.35">
      <c r="A2747" s="31">
        <v>2734</v>
      </c>
      <c r="B2747" s="35">
        <v>2025</v>
      </c>
      <c r="C2747" s="34" t="s">
        <v>6030</v>
      </c>
      <c r="D2747" s="34" t="s">
        <v>21234</v>
      </c>
      <c r="E2747" s="97" t="s">
        <v>21235</v>
      </c>
      <c r="F2747" s="35">
        <v>44</v>
      </c>
      <c r="G2747" s="35">
        <v>1</v>
      </c>
      <c r="H2747" s="35" t="s">
        <v>21236</v>
      </c>
      <c r="I2747" s="35" t="s">
        <v>21237</v>
      </c>
    </row>
    <row r="2748" spans="1:9" ht="47.5" customHeight="1" x14ac:dyDescent="0.35">
      <c r="A2748" s="31">
        <v>2734</v>
      </c>
      <c r="B2748" s="35">
        <v>2025</v>
      </c>
      <c r="C2748" s="34" t="s">
        <v>6030</v>
      </c>
      <c r="D2748" s="34" t="s">
        <v>21238</v>
      </c>
      <c r="E2748" s="97" t="s">
        <v>21239</v>
      </c>
      <c r="F2748" s="35">
        <v>44</v>
      </c>
      <c r="G2748" s="35">
        <v>1</v>
      </c>
      <c r="H2748" s="35" t="s">
        <v>21240</v>
      </c>
      <c r="I2748" s="35" t="s">
        <v>21241</v>
      </c>
    </row>
    <row r="2749" spans="1:9" ht="47.5" customHeight="1" x14ac:dyDescent="0.35">
      <c r="A2749" s="31">
        <v>2734</v>
      </c>
      <c r="B2749" s="35">
        <v>2025</v>
      </c>
      <c r="C2749" s="34" t="s">
        <v>6030</v>
      </c>
      <c r="D2749" s="34" t="s">
        <v>21242</v>
      </c>
      <c r="E2749" s="97" t="s">
        <v>21243</v>
      </c>
      <c r="F2749" s="35">
        <v>44</v>
      </c>
      <c r="G2749" s="35">
        <v>1</v>
      </c>
      <c r="H2749" s="35" t="s">
        <v>21244</v>
      </c>
      <c r="I2749" s="35" t="s">
        <v>21245</v>
      </c>
    </row>
    <row r="2750" spans="1:9" ht="47.5" customHeight="1" x14ac:dyDescent="0.35">
      <c r="A2750" s="31">
        <v>2734</v>
      </c>
      <c r="B2750" s="35">
        <v>2025</v>
      </c>
      <c r="C2750" s="34" t="s">
        <v>6030</v>
      </c>
      <c r="D2750" s="34" t="s">
        <v>21246</v>
      </c>
      <c r="E2750" s="97" t="s">
        <v>21247</v>
      </c>
      <c r="F2750" s="35">
        <v>44</v>
      </c>
      <c r="G2750" s="35">
        <v>1</v>
      </c>
      <c r="H2750" s="35" t="s">
        <v>686</v>
      </c>
      <c r="I2750" s="35" t="s">
        <v>21248</v>
      </c>
    </row>
    <row r="2751" spans="1:9" ht="47.5" customHeight="1" x14ac:dyDescent="0.35">
      <c r="A2751" s="31">
        <v>2734</v>
      </c>
      <c r="B2751" s="35">
        <v>2025</v>
      </c>
      <c r="C2751" s="34" t="s">
        <v>6030</v>
      </c>
      <c r="D2751" s="34" t="s">
        <v>21249</v>
      </c>
      <c r="E2751" s="97" t="s">
        <v>3264</v>
      </c>
      <c r="F2751" s="35">
        <v>44</v>
      </c>
      <c r="G2751" s="35">
        <v>2</v>
      </c>
      <c r="H2751" s="35" t="s">
        <v>21250</v>
      </c>
      <c r="I2751" s="35" t="s">
        <v>21251</v>
      </c>
    </row>
    <row r="2752" spans="1:9" ht="47.5" customHeight="1" x14ac:dyDescent="0.35">
      <c r="A2752" s="31">
        <v>2734</v>
      </c>
      <c r="B2752" s="35">
        <v>2025</v>
      </c>
      <c r="C2752" s="34" t="s">
        <v>6030</v>
      </c>
      <c r="D2752" s="34" t="s">
        <v>21252</v>
      </c>
      <c r="E2752" s="97" t="s">
        <v>21253</v>
      </c>
      <c r="F2752" s="35">
        <v>44</v>
      </c>
      <c r="G2752" s="35">
        <v>2</v>
      </c>
      <c r="H2752" s="35" t="s">
        <v>21254</v>
      </c>
      <c r="I2752" s="35" t="s">
        <v>21255</v>
      </c>
    </row>
    <row r="2753" spans="1:9" ht="47.5" customHeight="1" x14ac:dyDescent="0.35">
      <c r="A2753" s="31">
        <v>2734</v>
      </c>
      <c r="B2753" s="35">
        <v>2025</v>
      </c>
      <c r="C2753" s="34" t="s">
        <v>6030</v>
      </c>
      <c r="D2753" s="34" t="s">
        <v>21256</v>
      </c>
      <c r="E2753" s="97" t="s">
        <v>21257</v>
      </c>
      <c r="F2753" s="35">
        <v>44</v>
      </c>
      <c r="G2753" s="35">
        <v>2</v>
      </c>
      <c r="H2753" s="35" t="s">
        <v>21258</v>
      </c>
      <c r="I2753" s="35" t="s">
        <v>21259</v>
      </c>
    </row>
    <row r="2754" spans="1:9" ht="47.5" customHeight="1" x14ac:dyDescent="0.35">
      <c r="A2754" s="31">
        <v>2734</v>
      </c>
      <c r="B2754" s="35">
        <v>2025</v>
      </c>
      <c r="C2754" s="34" t="s">
        <v>6030</v>
      </c>
      <c r="D2754" s="34" t="s">
        <v>21260</v>
      </c>
      <c r="E2754" s="97" t="s">
        <v>20947</v>
      </c>
      <c r="F2754" s="35">
        <v>44</v>
      </c>
      <c r="G2754" s="35">
        <v>2</v>
      </c>
      <c r="H2754" s="35" t="s">
        <v>21261</v>
      </c>
      <c r="I2754" s="35" t="s">
        <v>21262</v>
      </c>
    </row>
    <row r="2755" spans="1:9" ht="47.5" customHeight="1" x14ac:dyDescent="0.35">
      <c r="A2755" s="31">
        <v>2734</v>
      </c>
      <c r="B2755" s="35">
        <v>2025</v>
      </c>
      <c r="C2755" s="34" t="s">
        <v>6030</v>
      </c>
      <c r="D2755" s="34" t="s">
        <v>21263</v>
      </c>
      <c r="E2755" s="97" t="s">
        <v>21264</v>
      </c>
      <c r="F2755" s="35">
        <v>44</v>
      </c>
      <c r="G2755" s="35">
        <v>2</v>
      </c>
      <c r="H2755" s="35" t="s">
        <v>21265</v>
      </c>
      <c r="I2755" s="35" t="s">
        <v>21266</v>
      </c>
    </row>
    <row r="2756" spans="1:9" ht="47.5" customHeight="1" x14ac:dyDescent="0.35">
      <c r="A2756" s="31">
        <v>2734</v>
      </c>
      <c r="B2756" s="35">
        <v>2025</v>
      </c>
      <c r="C2756" s="34" t="s">
        <v>6030</v>
      </c>
      <c r="D2756" s="34" t="s">
        <v>21267</v>
      </c>
      <c r="E2756" s="97" t="s">
        <v>21268</v>
      </c>
      <c r="F2756" s="35">
        <v>44</v>
      </c>
      <c r="G2756" s="35">
        <v>2</v>
      </c>
      <c r="H2756" s="35" t="s">
        <v>21269</v>
      </c>
      <c r="I2756" s="35" t="s">
        <v>21270</v>
      </c>
    </row>
    <row r="2757" spans="1:9" ht="47.5" customHeight="1" x14ac:dyDescent="0.35">
      <c r="A2757" s="31">
        <v>2734</v>
      </c>
      <c r="B2757" s="35">
        <v>2025</v>
      </c>
      <c r="C2757" s="34" t="s">
        <v>6030</v>
      </c>
      <c r="D2757" s="34" t="s">
        <v>21271</v>
      </c>
      <c r="E2757" s="97" t="s">
        <v>21272</v>
      </c>
      <c r="F2757" s="35">
        <v>44</v>
      </c>
      <c r="G2757" s="35">
        <v>2</v>
      </c>
      <c r="H2757" s="35" t="s">
        <v>21273</v>
      </c>
      <c r="I2757" s="35" t="s">
        <v>21274</v>
      </c>
    </row>
    <row r="2758" spans="1:9" ht="47.5" customHeight="1" x14ac:dyDescent="0.35">
      <c r="A2758" s="31">
        <v>2734</v>
      </c>
      <c r="B2758" s="35">
        <v>2025</v>
      </c>
      <c r="C2758" s="34" t="s">
        <v>6030</v>
      </c>
      <c r="D2758" s="34" t="s">
        <v>21275</v>
      </c>
      <c r="E2758" s="97" t="s">
        <v>21276</v>
      </c>
      <c r="F2758" s="35">
        <v>44</v>
      </c>
      <c r="G2758" s="35">
        <v>2</v>
      </c>
      <c r="H2758" s="35" t="s">
        <v>21277</v>
      </c>
      <c r="I2758" s="35" t="s">
        <v>21278</v>
      </c>
    </row>
    <row r="2759" spans="1:9" ht="47.5" customHeight="1" x14ac:dyDescent="0.35">
      <c r="A2759" s="31">
        <v>2734</v>
      </c>
      <c r="B2759" s="35">
        <v>2025</v>
      </c>
      <c r="C2759" s="34" t="s">
        <v>6030</v>
      </c>
      <c r="D2759" s="34" t="s">
        <v>21279</v>
      </c>
      <c r="E2759" s="97" t="s">
        <v>21280</v>
      </c>
      <c r="F2759" s="35">
        <v>44</v>
      </c>
      <c r="G2759" s="35">
        <v>2</v>
      </c>
      <c r="H2759" s="35" t="s">
        <v>21281</v>
      </c>
      <c r="I2759" s="35" t="s">
        <v>21282</v>
      </c>
    </row>
    <row r="2760" spans="1:9" ht="47.5" customHeight="1" x14ac:dyDescent="0.35">
      <c r="A2760" s="31">
        <v>2734</v>
      </c>
      <c r="B2760" s="35">
        <v>2025</v>
      </c>
      <c r="C2760" s="34" t="s">
        <v>6030</v>
      </c>
      <c r="D2760" s="34" t="s">
        <v>21283</v>
      </c>
      <c r="E2760" s="97" t="s">
        <v>21284</v>
      </c>
      <c r="F2760" s="35">
        <v>44</v>
      </c>
      <c r="G2760" s="35">
        <v>2</v>
      </c>
      <c r="H2760" s="35" t="s">
        <v>21285</v>
      </c>
      <c r="I2760" s="35" t="s">
        <v>21286</v>
      </c>
    </row>
    <row r="2761" spans="1:9" ht="47.5" customHeight="1" x14ac:dyDescent="0.35">
      <c r="A2761" s="31">
        <v>2734</v>
      </c>
      <c r="B2761" s="35">
        <v>2025</v>
      </c>
      <c r="C2761" s="34" t="s">
        <v>6030</v>
      </c>
      <c r="D2761" s="34" t="s">
        <v>21287</v>
      </c>
      <c r="E2761" s="97" t="s">
        <v>20867</v>
      </c>
      <c r="F2761" s="35">
        <v>44</v>
      </c>
      <c r="G2761" s="35">
        <v>2</v>
      </c>
      <c r="H2761" s="35" t="s">
        <v>21288</v>
      </c>
      <c r="I2761" s="35" t="s">
        <v>21289</v>
      </c>
    </row>
    <row r="2762" spans="1:9" ht="47.5" customHeight="1" x14ac:dyDescent="0.35">
      <c r="A2762" s="31">
        <v>2734</v>
      </c>
      <c r="B2762" s="35">
        <v>2025</v>
      </c>
      <c r="C2762" s="34" t="s">
        <v>6030</v>
      </c>
      <c r="D2762" s="34" t="s">
        <v>21290</v>
      </c>
      <c r="E2762" s="97" t="s">
        <v>21291</v>
      </c>
      <c r="F2762" s="35">
        <v>44</v>
      </c>
      <c r="G2762" s="35">
        <v>2</v>
      </c>
      <c r="H2762" s="35" t="s">
        <v>21292</v>
      </c>
      <c r="I2762" s="35" t="s">
        <v>21293</v>
      </c>
    </row>
    <row r="2763" spans="1:9" ht="47.5" customHeight="1" x14ac:dyDescent="0.35">
      <c r="A2763" s="31">
        <v>2734</v>
      </c>
      <c r="B2763" s="35">
        <v>2025</v>
      </c>
      <c r="C2763" s="34" t="s">
        <v>6030</v>
      </c>
      <c r="D2763" s="34" t="s">
        <v>21294</v>
      </c>
      <c r="E2763" s="97" t="s">
        <v>21295</v>
      </c>
      <c r="F2763" s="35">
        <v>44</v>
      </c>
      <c r="G2763" s="35">
        <v>2</v>
      </c>
      <c r="H2763" s="35" t="s">
        <v>21296</v>
      </c>
      <c r="I2763" s="35" t="s">
        <v>21297</v>
      </c>
    </row>
    <row r="2764" spans="1:9" ht="47.5" customHeight="1" x14ac:dyDescent="0.35">
      <c r="A2764" s="31">
        <v>2734</v>
      </c>
      <c r="B2764" s="35">
        <v>2025</v>
      </c>
      <c r="C2764" s="34" t="s">
        <v>6030</v>
      </c>
      <c r="D2764" s="34" t="s">
        <v>21298</v>
      </c>
      <c r="E2764" s="97" t="s">
        <v>21299</v>
      </c>
      <c r="F2764" s="35">
        <v>44</v>
      </c>
      <c r="G2764" s="35">
        <v>2</v>
      </c>
      <c r="H2764" s="35" t="s">
        <v>21300</v>
      </c>
      <c r="I2764" s="35" t="s">
        <v>21301</v>
      </c>
    </row>
    <row r="2765" spans="1:9" ht="47.5" customHeight="1" x14ac:dyDescent="0.35">
      <c r="A2765" s="31">
        <v>2734</v>
      </c>
      <c r="B2765" s="35">
        <v>2025</v>
      </c>
      <c r="C2765" s="34" t="s">
        <v>6030</v>
      </c>
      <c r="D2765" s="34" t="s">
        <v>21302</v>
      </c>
      <c r="E2765" s="97" t="s">
        <v>21303</v>
      </c>
      <c r="F2765" s="35">
        <v>44</v>
      </c>
      <c r="G2765" s="35">
        <v>2</v>
      </c>
      <c r="H2765" s="35" t="s">
        <v>21304</v>
      </c>
      <c r="I2765" s="35" t="s">
        <v>21305</v>
      </c>
    </row>
    <row r="2766" spans="1:9" ht="47.5" customHeight="1" x14ac:dyDescent="0.35">
      <c r="A2766" s="31">
        <v>2734</v>
      </c>
      <c r="B2766" s="35">
        <v>2025</v>
      </c>
      <c r="C2766" s="34" t="s">
        <v>6030</v>
      </c>
      <c r="D2766" s="34" t="s">
        <v>21306</v>
      </c>
      <c r="E2766" s="97" t="s">
        <v>21307</v>
      </c>
      <c r="F2766" s="35">
        <v>44</v>
      </c>
      <c r="G2766" s="35">
        <v>2</v>
      </c>
      <c r="H2766" s="35" t="s">
        <v>21308</v>
      </c>
      <c r="I2766" s="35" t="s">
        <v>21309</v>
      </c>
    </row>
    <row r="2767" spans="1:9" ht="47.5" customHeight="1" x14ac:dyDescent="0.35">
      <c r="A2767" s="31">
        <v>2734</v>
      </c>
      <c r="B2767" s="35">
        <v>2025</v>
      </c>
      <c r="C2767" s="34" t="s">
        <v>6030</v>
      </c>
      <c r="D2767" s="34" t="s">
        <v>21310</v>
      </c>
      <c r="E2767" s="97" t="s">
        <v>21311</v>
      </c>
      <c r="F2767" s="35">
        <v>44</v>
      </c>
      <c r="G2767" s="35">
        <v>2</v>
      </c>
      <c r="H2767" s="35" t="s">
        <v>21312</v>
      </c>
      <c r="I2767" s="35" t="s">
        <v>21313</v>
      </c>
    </row>
  </sheetData>
  <autoFilter ref="A1:J2215" xr:uid="{00000000-0009-0000-0000-000006000000}"/>
  <hyperlinks>
    <hyperlink ref="I2037" r:id="rId1" xr:uid="{00000000-0004-0000-0600-000000000000}"/>
    <hyperlink ref="I403" r:id="rId2" xr:uid="{00000000-0004-0000-0600-000001000000}"/>
    <hyperlink ref="I2273" r:id="rId3" xr:uid="{E00865D6-29CE-4EB6-927F-C8DBD7277C97}"/>
    <hyperlink ref="I1678" r:id="rId4" xr:uid="{5C26C6C0-7A74-4470-9AEC-EC8B22409290}"/>
    <hyperlink ref="I1795" r:id="rId5" xr:uid="{0AB295FD-2018-4A6B-939B-27077418F825}"/>
    <hyperlink ref="I2665" r:id="rId6" xr:uid="{9BAE8AA2-D5D6-4878-A346-10251811D94E}"/>
    <hyperlink ref="I2580" r:id="rId7" xr:uid="{D34A3D3D-A14A-4D0A-AB56-8ADE497F1BD5}"/>
  </hyperlinks>
  <pageMargins left="0.7" right="0.7" top="0.75" bottom="0.75" header="0.3" footer="0.3"/>
  <pageSetup orientation="portrait" horizontalDpi="1200" verticalDpi="1200"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
  <sheetViews>
    <sheetView tabSelected="1" workbookViewId="0">
      <selection activeCell="G13" sqref="G13"/>
    </sheetView>
  </sheetViews>
  <sheetFormatPr defaultColWidth="8.83203125" defaultRowHeight="15.5" x14ac:dyDescent="0.35"/>
  <cols>
    <col min="2" max="2" width="9.58203125" bestFit="1" customWidth="1"/>
    <col min="3" max="3" width="22.08203125" customWidth="1"/>
    <col min="4" max="4" width="67.08203125" customWidth="1"/>
  </cols>
  <sheetData>
    <row r="1" spans="1:4" ht="17.5" x14ac:dyDescent="0.35">
      <c r="A1" s="2" t="s">
        <v>11298</v>
      </c>
    </row>
    <row r="3" spans="1:4" x14ac:dyDescent="0.35">
      <c r="A3" s="4" t="s">
        <v>11299</v>
      </c>
      <c r="B3" s="4" t="s">
        <v>11300</v>
      </c>
      <c r="C3" s="4" t="s">
        <v>11301</v>
      </c>
      <c r="D3" s="4" t="s">
        <v>11302</v>
      </c>
    </row>
    <row r="4" spans="1:4" x14ac:dyDescent="0.35">
      <c r="A4" s="7" t="s">
        <v>11303</v>
      </c>
      <c r="B4" s="5">
        <v>43690</v>
      </c>
      <c r="C4" s="9" t="s">
        <v>11304</v>
      </c>
      <c r="D4" s="9" t="s">
        <v>11305</v>
      </c>
    </row>
    <row r="5" spans="1:4" x14ac:dyDescent="0.35">
      <c r="A5" s="7">
        <v>0</v>
      </c>
      <c r="B5" s="5">
        <v>44209</v>
      </c>
      <c r="C5" s="9" t="s">
        <v>19142</v>
      </c>
      <c r="D5" s="9" t="s">
        <v>19178</v>
      </c>
    </row>
    <row r="6" spans="1:4" x14ac:dyDescent="0.35">
      <c r="A6" s="7">
        <v>1</v>
      </c>
      <c r="B6" s="5">
        <v>44215</v>
      </c>
      <c r="C6" s="9" t="s">
        <v>11304</v>
      </c>
      <c r="D6" s="9" t="s">
        <v>19179</v>
      </c>
    </row>
    <row r="7" spans="1:4" x14ac:dyDescent="0.35">
      <c r="A7" s="7">
        <v>2</v>
      </c>
      <c r="B7" s="5">
        <v>44315</v>
      </c>
      <c r="C7" s="9" t="s">
        <v>20051</v>
      </c>
      <c r="D7" s="9" t="s">
        <v>20052</v>
      </c>
    </row>
    <row r="8" spans="1:4" x14ac:dyDescent="0.35">
      <c r="A8" s="7">
        <v>3</v>
      </c>
      <c r="B8" s="5">
        <v>45678</v>
      </c>
      <c r="C8" s="9" t="s">
        <v>20114</v>
      </c>
      <c r="D8" s="9" t="s">
        <v>20115</v>
      </c>
    </row>
    <row r="9" spans="1:4" x14ac:dyDescent="0.35">
      <c r="A9" s="7">
        <v>4</v>
      </c>
      <c r="B9" s="5">
        <v>45886</v>
      </c>
      <c r="C9" s="9" t="s">
        <v>20114</v>
      </c>
      <c r="D9" s="9" t="s">
        <v>21355</v>
      </c>
    </row>
    <row r="10" spans="1:4" x14ac:dyDescent="0.35">
      <c r="A10" s="7"/>
      <c r="B10" s="5"/>
      <c r="C10" s="9"/>
      <c r="D10" s="9"/>
    </row>
    <row r="11" spans="1:4" x14ac:dyDescent="0.35">
      <c r="A11" s="7"/>
      <c r="B11" s="5"/>
      <c r="C11" s="9"/>
      <c r="D11" s="9"/>
    </row>
    <row r="12" spans="1:4" x14ac:dyDescent="0.35">
      <c r="A12" s="7"/>
      <c r="B12" s="5"/>
      <c r="C12" s="9"/>
      <c r="D12" s="9"/>
    </row>
    <row r="13" spans="1:4" x14ac:dyDescent="0.35">
      <c r="A13" s="7"/>
      <c r="B13" s="5"/>
      <c r="C13" s="9"/>
      <c r="D13" s="9"/>
    </row>
    <row r="14" spans="1:4" x14ac:dyDescent="0.35">
      <c r="A14" s="7"/>
      <c r="B14" s="5"/>
      <c r="C14" s="9"/>
      <c r="D14" s="9"/>
    </row>
    <row r="15" spans="1:4" x14ac:dyDescent="0.35">
      <c r="A15" s="7"/>
      <c r="B15" s="5"/>
      <c r="C15" s="9"/>
      <c r="D15" s="9"/>
    </row>
    <row r="16" spans="1:4" x14ac:dyDescent="0.35">
      <c r="A16" s="7"/>
      <c r="B16" s="9"/>
      <c r="C16" s="9"/>
      <c r="D16" s="9"/>
    </row>
    <row r="17" spans="1:4" x14ac:dyDescent="0.35">
      <c r="A17" s="7"/>
      <c r="B17" s="16"/>
      <c r="C17" s="9"/>
      <c r="D17" s="9"/>
    </row>
    <row r="18" spans="1:4" x14ac:dyDescent="0.35">
      <c r="A18" s="7"/>
      <c r="B18" s="16"/>
      <c r="C18" s="9"/>
      <c r="D18" s="9"/>
    </row>
    <row r="19" spans="1:4" x14ac:dyDescent="0.35">
      <c r="A19" s="7"/>
      <c r="B19" s="9"/>
      <c r="C19" s="9"/>
      <c r="D19" s="9"/>
    </row>
    <row r="20" spans="1:4" x14ac:dyDescent="0.35">
      <c r="A20" s="7"/>
      <c r="B20" s="9"/>
      <c r="C20" s="9"/>
      <c r="D20" s="9"/>
    </row>
    <row r="21" spans="1:4" x14ac:dyDescent="0.35">
      <c r="A21" s="7"/>
      <c r="B21" s="9"/>
      <c r="C21" s="9"/>
      <c r="D21" s="9"/>
    </row>
    <row r="22" spans="1:4" x14ac:dyDescent="0.35">
      <c r="A22" s="7"/>
      <c r="B22" s="9"/>
      <c r="C22" s="9"/>
      <c r="D22" s="9"/>
    </row>
    <row r="23" spans="1:4" x14ac:dyDescent="0.35">
      <c r="A23" s="7"/>
      <c r="B23" s="9"/>
      <c r="C23" s="9"/>
      <c r="D23" s="9"/>
    </row>
    <row r="24" spans="1:4" x14ac:dyDescent="0.35">
      <c r="A24" s="7"/>
      <c r="B24" s="9"/>
      <c r="C24" s="9"/>
      <c r="D24" s="9"/>
    </row>
    <row r="25" spans="1:4" x14ac:dyDescent="0.35">
      <c r="A25" s="7"/>
      <c r="B25" s="9"/>
      <c r="C25" s="9"/>
      <c r="D25" s="9"/>
    </row>
    <row r="26" spans="1:4" x14ac:dyDescent="0.35">
      <c r="A26" s="7"/>
      <c r="B26" s="9"/>
      <c r="C26" s="9"/>
      <c r="D26" s="9"/>
    </row>
    <row r="27" spans="1:4" x14ac:dyDescent="0.35">
      <c r="A27" s="7"/>
      <c r="B27" s="9"/>
      <c r="C27" s="9"/>
      <c r="D27" s="9"/>
    </row>
    <row r="28" spans="1:4" x14ac:dyDescent="0.35">
      <c r="A28" s="7"/>
      <c r="B28" s="9"/>
      <c r="C28" s="9"/>
      <c r="D28" s="9"/>
    </row>
    <row r="29" spans="1:4" x14ac:dyDescent="0.35">
      <c r="A29" s="7"/>
      <c r="B29" s="9"/>
      <c r="C29" s="9"/>
      <c r="D29" s="9"/>
    </row>
    <row r="30" spans="1:4" x14ac:dyDescent="0.35">
      <c r="A30" s="7"/>
      <c r="B30" s="9"/>
      <c r="C30" s="9"/>
      <c r="D30" s="9"/>
    </row>
    <row r="31" spans="1:4" x14ac:dyDescent="0.35">
      <c r="A31" s="7"/>
      <c r="B31" s="9"/>
      <c r="C31" s="9"/>
      <c r="D31" s="9"/>
    </row>
    <row r="32" spans="1:4" x14ac:dyDescent="0.35">
      <c r="A32" s="7"/>
      <c r="B32" s="9"/>
      <c r="C32" s="9"/>
      <c r="D32" s="9"/>
    </row>
    <row r="33" spans="1:4" x14ac:dyDescent="0.35">
      <c r="A33" s="7"/>
      <c r="B33" s="9"/>
      <c r="C33" s="9"/>
      <c r="D33" s="9"/>
    </row>
    <row r="34" spans="1:4" x14ac:dyDescent="0.35">
      <c r="A34" s="7"/>
      <c r="B34" s="9"/>
      <c r="C34" s="9"/>
      <c r="D34" s="9"/>
    </row>
    <row r="35" spans="1:4" x14ac:dyDescent="0.35">
      <c r="A35" s="7"/>
      <c r="B35" s="9"/>
      <c r="C35" s="9"/>
      <c r="D35" s="9"/>
    </row>
    <row r="36" spans="1:4" x14ac:dyDescent="0.35">
      <c r="A36" s="7"/>
      <c r="B36" s="9"/>
      <c r="C36" s="9"/>
      <c r="D36" s="9"/>
    </row>
    <row r="37" spans="1:4" x14ac:dyDescent="0.35">
      <c r="A37" s="7"/>
      <c r="B37" s="9"/>
      <c r="C37" s="9"/>
      <c r="D37" s="9"/>
    </row>
    <row r="38" spans="1:4" x14ac:dyDescent="0.35">
      <c r="A38" s="7"/>
      <c r="B38" s="9"/>
      <c r="C38" s="9"/>
      <c r="D38" s="9"/>
    </row>
    <row r="39" spans="1:4" x14ac:dyDescent="0.35">
      <c r="A39" s="7"/>
      <c r="B39" s="9"/>
      <c r="C39" s="9"/>
      <c r="D39" s="9"/>
    </row>
    <row r="40" spans="1:4" x14ac:dyDescent="0.35">
      <c r="A40" s="7"/>
      <c r="B40" s="9"/>
      <c r="C40" s="9"/>
      <c r="D40" s="9"/>
    </row>
    <row r="41" spans="1:4" x14ac:dyDescent="0.35">
      <c r="A41" s="7"/>
      <c r="B41" s="9"/>
      <c r="C41" s="9"/>
      <c r="D41" s="9"/>
    </row>
    <row r="42" spans="1:4" x14ac:dyDescent="0.35">
      <c r="A42" s="7"/>
      <c r="B42" s="9"/>
      <c r="C42" s="9"/>
      <c r="D42" s="9"/>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6"/>
  <sheetViews>
    <sheetView workbookViewId="0">
      <pane xSplit="1" ySplit="1" topLeftCell="B2" activePane="bottomRight" state="frozenSplit"/>
      <selection pane="topRight" activeCell="B1" sqref="B1"/>
      <selection pane="bottomLeft" activeCell="A2" sqref="A2"/>
      <selection pane="bottomRight" activeCell="A10" sqref="A1:A1048576"/>
    </sheetView>
  </sheetViews>
  <sheetFormatPr defaultColWidth="8.83203125" defaultRowHeight="15.5" x14ac:dyDescent="0.35"/>
  <cols>
    <col min="1" max="1" width="8.83203125" style="37"/>
    <col min="2" max="2" width="111.83203125" style="36" customWidth="1"/>
    <col min="3" max="16384" width="8.83203125" style="36"/>
  </cols>
  <sheetData>
    <row r="1" spans="1:2" x14ac:dyDescent="0.35">
      <c r="A1" s="27" t="s">
        <v>14</v>
      </c>
      <c r="B1" s="30" t="s">
        <v>19146</v>
      </c>
    </row>
    <row r="2" spans="1:2" ht="31" x14ac:dyDescent="0.35">
      <c r="A2" s="29">
        <v>1987</v>
      </c>
      <c r="B2" s="44" t="s">
        <v>11314</v>
      </c>
    </row>
    <row r="3" spans="1:2" x14ac:dyDescent="0.35">
      <c r="A3" s="29">
        <v>1987</v>
      </c>
      <c r="B3" s="28" t="s">
        <v>11315</v>
      </c>
    </row>
    <row r="4" spans="1:2" x14ac:dyDescent="0.35">
      <c r="A4" s="29">
        <v>1989</v>
      </c>
      <c r="B4" s="28" t="s">
        <v>11316</v>
      </c>
    </row>
    <row r="5" spans="1:2" ht="31" x14ac:dyDescent="0.35">
      <c r="A5" s="29">
        <v>1992</v>
      </c>
      <c r="B5" s="28" t="s">
        <v>11317</v>
      </c>
    </row>
    <row r="6" spans="1:2" x14ac:dyDescent="0.35">
      <c r="A6" s="29">
        <v>1993</v>
      </c>
      <c r="B6" s="28" t="s">
        <v>11318</v>
      </c>
    </row>
    <row r="7" spans="1:2" x14ac:dyDescent="0.35">
      <c r="A7" s="29">
        <v>1994</v>
      </c>
      <c r="B7" s="28" t="s">
        <v>11319</v>
      </c>
    </row>
    <row r="8" spans="1:2" ht="31" x14ac:dyDescent="0.35">
      <c r="A8" s="29">
        <v>1995</v>
      </c>
      <c r="B8" s="38" t="s">
        <v>11320</v>
      </c>
    </row>
    <row r="9" spans="1:2" ht="31" x14ac:dyDescent="0.35">
      <c r="A9" s="29">
        <v>1996</v>
      </c>
      <c r="B9" s="28" t="s">
        <v>14227</v>
      </c>
    </row>
    <row r="10" spans="1:2" x14ac:dyDescent="0.35">
      <c r="A10" s="29">
        <v>1997</v>
      </c>
      <c r="B10" s="28" t="s">
        <v>13852</v>
      </c>
    </row>
    <row r="11" spans="1:2" x14ac:dyDescent="0.35">
      <c r="A11" s="29">
        <v>1998</v>
      </c>
      <c r="B11" s="28" t="s">
        <v>15392</v>
      </c>
    </row>
    <row r="12" spans="1:2" x14ac:dyDescent="0.35">
      <c r="A12" s="29">
        <v>1999</v>
      </c>
      <c r="B12" s="28" t="s">
        <v>15393</v>
      </c>
    </row>
    <row r="13" spans="1:2" ht="31" x14ac:dyDescent="0.35">
      <c r="A13" s="29">
        <v>2000</v>
      </c>
      <c r="B13" s="28" t="s">
        <v>13853</v>
      </c>
    </row>
    <row r="14" spans="1:2" x14ac:dyDescent="0.35">
      <c r="A14" s="29">
        <v>2001</v>
      </c>
      <c r="B14" s="28" t="s">
        <v>13854</v>
      </c>
    </row>
    <row r="15" spans="1:2" ht="31" x14ac:dyDescent="0.35">
      <c r="A15" s="29">
        <v>2002</v>
      </c>
      <c r="B15" s="28" t="s">
        <v>13855</v>
      </c>
    </row>
    <row r="16" spans="1:2" ht="31" x14ac:dyDescent="0.35">
      <c r="A16" s="29">
        <v>2003</v>
      </c>
      <c r="B16" s="38" t="s">
        <v>11321</v>
      </c>
    </row>
    <row r="17" spans="1:2" x14ac:dyDescent="0.35">
      <c r="A17" s="29">
        <v>2004</v>
      </c>
      <c r="B17" s="28" t="s">
        <v>11322</v>
      </c>
    </row>
    <row r="18" spans="1:2" x14ac:dyDescent="0.35">
      <c r="A18" s="29">
        <v>2005</v>
      </c>
      <c r="B18" s="38" t="s">
        <v>11323</v>
      </c>
    </row>
    <row r="19" spans="1:2" x14ac:dyDescent="0.35">
      <c r="A19" s="29">
        <v>2006</v>
      </c>
      <c r="B19" s="38" t="s">
        <v>11324</v>
      </c>
    </row>
    <row r="20" spans="1:2" x14ac:dyDescent="0.35">
      <c r="A20" s="29"/>
      <c r="B20" s="28"/>
    </row>
    <row r="21" spans="1:2" ht="31" x14ac:dyDescent="0.35">
      <c r="A21" s="29">
        <v>1987</v>
      </c>
      <c r="B21" s="44" t="s">
        <v>11325</v>
      </c>
    </row>
    <row r="22" spans="1:2" ht="31" x14ac:dyDescent="0.35">
      <c r="A22" s="29" t="s">
        <v>19147</v>
      </c>
      <c r="B22" s="28" t="s">
        <v>11326</v>
      </c>
    </row>
    <row r="23" spans="1:2" ht="31" x14ac:dyDescent="0.35">
      <c r="A23" s="29">
        <v>1989</v>
      </c>
      <c r="B23" s="28" t="s">
        <v>11327</v>
      </c>
    </row>
    <row r="24" spans="1:2" ht="31" x14ac:dyDescent="0.35">
      <c r="A24" s="29">
        <v>1992</v>
      </c>
      <c r="B24" s="28" t="s">
        <v>11328</v>
      </c>
    </row>
    <row r="25" spans="1:2" ht="31" x14ac:dyDescent="0.35">
      <c r="A25" s="29">
        <v>1993</v>
      </c>
      <c r="B25" s="28" t="s">
        <v>11329</v>
      </c>
    </row>
    <row r="26" spans="1:2" x14ac:dyDescent="0.35">
      <c r="A26" s="29"/>
      <c r="B26"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5D34CCD09C834295E58EFB6A6A0190" ma:contentTypeVersion="8" ma:contentTypeDescription="Create a new document." ma:contentTypeScope="" ma:versionID="21203a6674f6fbf197447d8426f18de0">
  <xsd:schema xmlns:xsd="http://www.w3.org/2001/XMLSchema" xmlns:xs="http://www.w3.org/2001/XMLSchema" xmlns:p="http://schemas.microsoft.com/office/2006/metadata/properties" xmlns:ns1="http://schemas.microsoft.com/sharepoint/v3" xmlns:ns2="9072b058-0b8c-43cb-99e9-ca7648420b04" xmlns:ns3="df4aa1a5-35d4-483a-b61e-1f3ff5f7dc3c" targetNamespace="http://schemas.microsoft.com/office/2006/metadata/properties" ma:root="true" ma:fieldsID="75d23c08f3f1a1313a6812a8e3d0e2d6" ns1:_="" ns2:_="" ns3:_="">
    <xsd:import namespace="http://schemas.microsoft.com/sharepoint/v3"/>
    <xsd:import namespace="9072b058-0b8c-43cb-99e9-ca7648420b04"/>
    <xsd:import namespace="df4aa1a5-35d4-483a-b61e-1f3ff5f7dc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72b058-0b8c-43cb-99e9-ca7648420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4aa1a5-35d4-483a-b61e-1f3ff5f7dc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CAB4B-7FBE-4D39-8056-9700B68295C7}">
  <ds:schemaRefs>
    <ds:schemaRef ds:uri="9072b058-0b8c-43cb-99e9-ca7648420b0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df4aa1a5-35d4-483a-b61e-1f3ff5f7dc3c"/>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9A3F856-6D53-474C-BD0C-07F7E8A987A1}">
  <ds:schemaRefs>
    <ds:schemaRef ds:uri="http://schemas.microsoft.com/sharepoint/v3/contenttype/forms"/>
  </ds:schemaRefs>
</ds:datastoreItem>
</file>

<file path=customXml/itemProps3.xml><?xml version="1.0" encoding="utf-8"?>
<ds:datastoreItem xmlns:ds="http://schemas.openxmlformats.org/officeDocument/2006/customXml" ds:itemID="{EFA11BFA-80CB-45F5-AB9B-B143157CF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72b058-0b8c-43cb-99e9-ca7648420b04"/>
    <ds:schemaRef ds:uri="df4aa1a5-35d4-483a-b61e-1f3ff5f7dc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Summary</vt:lpstr>
      <vt:lpstr>Definitions</vt:lpstr>
      <vt:lpstr>CCPS</vt:lpstr>
      <vt:lpstr>LPS</vt:lpstr>
      <vt:lpstr>PPSS</vt:lpstr>
      <vt:lpstr>BeaconList</vt:lpstr>
      <vt:lpstr>PSP Citations</vt:lpstr>
      <vt:lpstr>Revision History</vt:lpstr>
      <vt:lpstr>CCPS Symposia Titles</vt:lpstr>
      <vt:lpstr>CCPS_1987_1</vt:lpstr>
      <vt:lpstr>CCPS_1987_II</vt:lpstr>
      <vt:lpstr>CCPS_1989</vt:lpstr>
      <vt:lpstr>CCPS_1992</vt:lpstr>
      <vt:lpstr>CCPS_1993</vt:lpstr>
      <vt:lpstr>CCPS_1994</vt:lpstr>
      <vt:lpstr>CCPS_1995</vt:lpstr>
      <vt:lpstr>CCPS_1996</vt:lpstr>
      <vt:lpstr>CCPS_1997</vt:lpstr>
      <vt:lpstr>CCPS_1998</vt:lpstr>
      <vt:lpstr>CCPS_1999</vt:lpstr>
      <vt:lpstr>CCPS_2000</vt:lpstr>
      <vt:lpstr>CCPS_2001</vt:lpstr>
      <vt:lpstr>CCPS_2002</vt:lpstr>
      <vt:lpstr>CCPS_2003</vt:lpstr>
      <vt:lpstr>ccps_2004</vt:lpstr>
      <vt:lpstr>CCPS_2005</vt:lpstr>
      <vt:lpstr>CCPS_2006</vt:lpstr>
      <vt:lpstr>table_all</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Willey, Ron</cp:lastModifiedBy>
  <cp:revision/>
  <cp:lastPrinted>2021-01-19T21:30:29Z</cp:lastPrinted>
  <dcterms:created xsi:type="dcterms:W3CDTF">2019-08-13T19:20:01Z</dcterms:created>
  <dcterms:modified xsi:type="dcterms:W3CDTF">2025-08-17T17:20:49Z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0x010100905D34CCD09C834295E58EFB6A6A0190</vt:lpwstr>
  </property>
</Properties>
</file>